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kancelarka\Správa o činnosti UPJS\za rok 2020\"/>
    </mc:Choice>
  </mc:AlternateContent>
  <bookViews>
    <workbookView xWindow="690" yWindow="120" windowWidth="17865" windowHeight="6750" tabRatio="1000" firstSheet="2" activeTab="4"/>
  </bookViews>
  <sheets>
    <sheet name="titulná strana" sheetId="37" r:id="rId1"/>
    <sheet name="zoznam tabuliek" sheetId="38" r:id="rId2"/>
    <sheet name="T1 počet študentov" sheetId="1" r:id="rId3"/>
    <sheet name="T1a vývoj počtu študentov" sheetId="7" r:id="rId4"/>
    <sheet name="T2 počet absolventov" sheetId="2" r:id="rId5"/>
    <sheet name="T3a - I.stupeň prijatia" sheetId="4" r:id="rId6"/>
    <sheet name="T3B - II. stupeň prijatia" sheetId="5" r:id="rId7"/>
    <sheet name="T3C - III stupeň prijatia" sheetId="6" r:id="rId8"/>
    <sheet name="T4 štruktúra platiacich" sheetId="3" r:id="rId9"/>
    <sheet name="T5 - úspešnosť štúdia" sheetId="36" r:id="rId10"/>
    <sheet name="T6 mobility študenti" sheetId="15" r:id="rId11"/>
    <sheet name="T7 profesori" sheetId="21" r:id="rId12"/>
    <sheet name="T8 docenti" sheetId="20" r:id="rId13"/>
    <sheet name="T9 výberové konania" sheetId="19" r:id="rId14"/>
    <sheet name="T10 kvalif. štruktúra učiteľov" sheetId="13" r:id="rId15"/>
    <sheet name="T11 mobility zam" sheetId="16" r:id="rId16"/>
    <sheet name="T12 záverečné práce" sheetId="18" r:id="rId17"/>
    <sheet name="T13 publ činnosť" sheetId="9" r:id="rId18"/>
    <sheet name="T14 umel.cinnost" sheetId="10" r:id="rId19"/>
    <sheet name="T15 štud.program - ŠP" sheetId="22" r:id="rId20"/>
    <sheet name="T16 odňaté ŠP" sheetId="27" r:id="rId21"/>
    <sheet name="17 HI konania" sheetId="30" r:id="rId22"/>
    <sheet name="18 HI odňatie " sheetId="31" r:id="rId23"/>
    <sheet name="T19 Výskumné projekty" sheetId="34" r:id="rId24"/>
    <sheet name="T20 Ostatné (nevýsk.) projekty" sheetId="35" r:id="rId25"/>
    <sheet name="T21 umelecká činnosť" sheetId="28" r:id="rId26"/>
    <sheet name="skratky" sheetId="29" r:id="rId27"/>
  </sheets>
  <definedNames>
    <definedName name="_xlnm.Print_Area" localSheetId="21">'17 HI konania'!$A$1:$B$37</definedName>
    <definedName name="_xlnm.Print_Area" localSheetId="22">'18 HI odňatie '!$A$1:$C$8</definedName>
    <definedName name="_xlnm.Print_Area" localSheetId="16">'T12 záverečné práce'!$A$1:$K$8</definedName>
    <definedName name="_xlnm.Print_Area" localSheetId="24">'T20 Ostatné (nevýsk.) projekty'!$A$1:$L$27</definedName>
    <definedName name="_xlnm.Print_Area" localSheetId="5">'T3a - I.stupeň prijatia'!$A$1:$J$59</definedName>
    <definedName name="_xlnm.Print_Area" localSheetId="7">'T3C - III stupeň prijatia'!$A$1:$J$71</definedName>
    <definedName name="_xlnm.Print_Area" localSheetId="13">'T9 výberové konania'!$A$1:$I$21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2" i="16" l="1"/>
  <c r="J22" i="16"/>
  <c r="I22" i="16"/>
  <c r="H22" i="16"/>
  <c r="G22" i="16"/>
  <c r="F22" i="16"/>
  <c r="E22" i="16"/>
  <c r="D22" i="16"/>
  <c r="C22" i="16"/>
  <c r="B22" i="16"/>
  <c r="K11" i="16"/>
  <c r="K24" i="16" s="1"/>
  <c r="K25" i="16" s="1"/>
  <c r="J11" i="16"/>
  <c r="J24" i="16" s="1"/>
  <c r="J25" i="16" s="1"/>
  <c r="I11" i="16"/>
  <c r="I24" i="16" s="1"/>
  <c r="I25" i="16" s="1"/>
  <c r="H11" i="16"/>
  <c r="H24" i="16" s="1"/>
  <c r="H25" i="16" s="1"/>
  <c r="G11" i="16"/>
  <c r="G24" i="16" s="1"/>
  <c r="G25" i="16" s="1"/>
  <c r="F11" i="16"/>
  <c r="F24" i="16" s="1"/>
  <c r="F25" i="16" s="1"/>
  <c r="E11" i="16"/>
  <c r="E24" i="16" s="1"/>
  <c r="E25" i="16" s="1"/>
  <c r="D11" i="16"/>
  <c r="D24" i="16" s="1"/>
  <c r="D25" i="16" s="1"/>
  <c r="C11" i="16"/>
  <c r="C24" i="16" s="1"/>
  <c r="C25" i="16" s="1"/>
  <c r="B11" i="16"/>
  <c r="B24" i="16" s="1"/>
  <c r="B25" i="16" s="1"/>
  <c r="K22" i="15"/>
  <c r="J22" i="15"/>
  <c r="I22" i="15"/>
  <c r="H22" i="15"/>
  <c r="G22" i="15"/>
  <c r="F22" i="15"/>
  <c r="E22" i="15"/>
  <c r="D22" i="15"/>
  <c r="C22" i="15"/>
  <c r="B22" i="15"/>
  <c r="K11" i="15"/>
  <c r="K24" i="15" s="1"/>
  <c r="K25" i="15" s="1"/>
  <c r="J11" i="15"/>
  <c r="J24" i="15" s="1"/>
  <c r="J25" i="15" s="1"/>
  <c r="I11" i="15"/>
  <c r="I24" i="15" s="1"/>
  <c r="I25" i="15" s="1"/>
  <c r="H11" i="15"/>
  <c r="H24" i="15" s="1"/>
  <c r="H25" i="15" s="1"/>
  <c r="G11" i="15"/>
  <c r="G24" i="15" s="1"/>
  <c r="G25" i="15" s="1"/>
  <c r="F11" i="15"/>
  <c r="F24" i="15" s="1"/>
  <c r="F25" i="15" s="1"/>
  <c r="E11" i="15"/>
  <c r="E24" i="15" s="1"/>
  <c r="E25" i="15" s="1"/>
  <c r="D11" i="15"/>
  <c r="D24" i="15" s="1"/>
  <c r="D25" i="15" s="1"/>
  <c r="C11" i="15"/>
  <c r="C24" i="15" s="1"/>
  <c r="C25" i="15" s="1"/>
  <c r="B11" i="15"/>
  <c r="B24" i="15" s="1"/>
  <c r="B25" i="15" s="1"/>
  <c r="D22" i="10" l="1"/>
  <c r="D23" i="10" s="1"/>
  <c r="D20" i="10"/>
  <c r="C20" i="10"/>
  <c r="B20" i="10"/>
  <c r="D10" i="10"/>
  <c r="C10" i="10"/>
  <c r="C22" i="10" s="1"/>
  <c r="C23" i="10" s="1"/>
  <c r="B10" i="10"/>
  <c r="B22" i="10" s="1"/>
  <c r="B23" i="10" s="1"/>
  <c r="M10" i="13" l="1"/>
  <c r="L10" i="13"/>
  <c r="L14" i="13" s="1"/>
  <c r="K10" i="13"/>
  <c r="K14" i="13" s="1"/>
  <c r="J10" i="13"/>
  <c r="J14" i="13" s="1"/>
  <c r="I10" i="13"/>
  <c r="G10" i="13"/>
  <c r="G14" i="13" s="1"/>
  <c r="F10" i="13"/>
  <c r="F14" i="13" s="1"/>
  <c r="E10" i="13"/>
  <c r="D10" i="13"/>
  <c r="D14" i="13" s="1"/>
  <c r="C10" i="13"/>
  <c r="C14" i="13" s="1"/>
  <c r="H9" i="13"/>
  <c r="B9" i="13"/>
  <c r="H8" i="13"/>
  <c r="B8" i="13"/>
  <c r="H7" i="13"/>
  <c r="B7" i="13"/>
  <c r="H6" i="13"/>
  <c r="B6" i="13"/>
  <c r="H5" i="13"/>
  <c r="B5" i="13"/>
  <c r="H4" i="13"/>
  <c r="B4" i="13"/>
  <c r="C12" i="19"/>
  <c r="B12" i="19"/>
  <c r="I6" i="19"/>
  <c r="H6" i="19"/>
  <c r="G6" i="19"/>
  <c r="F6" i="19"/>
  <c r="E6" i="19"/>
  <c r="D6" i="19"/>
  <c r="C6" i="19"/>
  <c r="B6" i="19"/>
  <c r="E14" i="13" l="1"/>
  <c r="M14" i="13"/>
  <c r="D11" i="13"/>
  <c r="D15" i="13" s="1"/>
  <c r="I14" i="13"/>
  <c r="B10" i="13"/>
  <c r="H10" i="13"/>
  <c r="M11" i="13" s="1"/>
  <c r="M15" i="13" s="1"/>
  <c r="L11" i="13" l="1"/>
  <c r="L15" i="13" s="1"/>
  <c r="H14" i="13"/>
  <c r="K13" i="13"/>
  <c r="H11" i="13"/>
  <c r="H15" i="13" s="1"/>
  <c r="K11" i="13"/>
  <c r="J11" i="13"/>
  <c r="J15" i="13" s="1"/>
  <c r="I11" i="13"/>
  <c r="I15" i="13" s="1"/>
  <c r="B14" i="13"/>
  <c r="G11" i="13"/>
  <c r="G15" i="13" s="1"/>
  <c r="C11" i="13"/>
  <c r="C15" i="13" s="1"/>
  <c r="F11" i="13"/>
  <c r="F15" i="13" s="1"/>
  <c r="E11" i="13"/>
  <c r="E15" i="13" s="1"/>
  <c r="K15" i="13" l="1"/>
  <c r="F22" i="9"/>
  <c r="F23" i="9" s="1"/>
  <c r="B22" i="9"/>
  <c r="B23" i="9" s="1"/>
  <c r="J20" i="9"/>
  <c r="I20" i="9"/>
  <c r="H20" i="9"/>
  <c r="G20" i="9"/>
  <c r="F20" i="9"/>
  <c r="E20" i="9"/>
  <c r="D20" i="9"/>
  <c r="C20" i="9"/>
  <c r="B20" i="9"/>
  <c r="K19" i="9"/>
  <c r="K18" i="9"/>
  <c r="K17" i="9"/>
  <c r="K16" i="9"/>
  <c r="K15" i="9"/>
  <c r="K14" i="9"/>
  <c r="K20" i="9" s="1"/>
  <c r="J10" i="9"/>
  <c r="J22" i="9" s="1"/>
  <c r="J23" i="9" s="1"/>
  <c r="I10" i="9"/>
  <c r="H10" i="9"/>
  <c r="G10" i="9"/>
  <c r="G22" i="9" s="1"/>
  <c r="G23" i="9" s="1"/>
  <c r="F10" i="9"/>
  <c r="E10" i="9"/>
  <c r="E22" i="9" s="1"/>
  <c r="E23" i="9" s="1"/>
  <c r="D10" i="9"/>
  <c r="D22" i="9" s="1"/>
  <c r="D23" i="9" s="1"/>
  <c r="C10" i="9"/>
  <c r="C22" i="9" s="1"/>
  <c r="C23" i="9" s="1"/>
  <c r="B10" i="9"/>
  <c r="K9" i="9"/>
  <c r="K8" i="9"/>
  <c r="K7" i="9"/>
  <c r="K6" i="9"/>
  <c r="K5" i="9"/>
  <c r="K4" i="9"/>
  <c r="K10" i="9" s="1"/>
  <c r="K22" i="9" s="1"/>
  <c r="K23" i="9" s="1"/>
  <c r="K7" i="18"/>
  <c r="J7" i="18"/>
  <c r="I7" i="18"/>
  <c r="H7" i="18"/>
  <c r="G7" i="18"/>
  <c r="F7" i="18"/>
  <c r="E7" i="18"/>
  <c r="D7" i="18"/>
  <c r="C7" i="18"/>
  <c r="B7" i="18"/>
  <c r="K18" i="3"/>
  <c r="J18" i="3"/>
  <c r="I18" i="3"/>
  <c r="H18" i="3"/>
  <c r="G18" i="3"/>
  <c r="F18" i="3"/>
  <c r="E18" i="3"/>
  <c r="D18" i="3"/>
  <c r="C18" i="3"/>
  <c r="K17" i="3"/>
  <c r="J17" i="3"/>
  <c r="I17" i="3"/>
  <c r="H17" i="3"/>
  <c r="G17" i="3"/>
  <c r="F17" i="3"/>
  <c r="E17" i="3"/>
  <c r="D17" i="3"/>
  <c r="C17" i="3"/>
  <c r="K16" i="3"/>
  <c r="J16" i="3"/>
  <c r="I16" i="3"/>
  <c r="H16" i="3"/>
  <c r="G16" i="3"/>
  <c r="F16" i="3"/>
  <c r="E16" i="3"/>
  <c r="D16" i="3"/>
  <c r="C16" i="3"/>
  <c r="K15" i="3"/>
  <c r="K19" i="3" s="1"/>
  <c r="J15" i="3"/>
  <c r="J19" i="3" s="1"/>
  <c r="I15" i="3"/>
  <c r="I19" i="3" s="1"/>
  <c r="H15" i="3"/>
  <c r="H19" i="3" s="1"/>
  <c r="G15" i="3"/>
  <c r="G19" i="3" s="1"/>
  <c r="F15" i="3"/>
  <c r="F19" i="3" s="1"/>
  <c r="E15" i="3"/>
  <c r="E19" i="3" s="1"/>
  <c r="D15" i="3"/>
  <c r="D19" i="3" s="1"/>
  <c r="C15" i="3"/>
  <c r="C19" i="3" s="1"/>
  <c r="K14" i="3"/>
  <c r="J14" i="3"/>
  <c r="I14" i="3"/>
  <c r="H14" i="3"/>
  <c r="G14" i="3"/>
  <c r="F14" i="3"/>
  <c r="E14" i="3"/>
  <c r="D14" i="3"/>
  <c r="C14" i="3"/>
  <c r="K9" i="3"/>
  <c r="J9" i="3"/>
  <c r="I9" i="3"/>
  <c r="H9" i="3"/>
  <c r="G9" i="3"/>
  <c r="F9" i="3"/>
  <c r="E9" i="3"/>
  <c r="D9" i="3"/>
  <c r="C9" i="3"/>
  <c r="E70" i="6"/>
  <c r="D70" i="6"/>
  <c r="C70" i="6"/>
  <c r="B70" i="6"/>
  <c r="I69" i="6"/>
  <c r="H69" i="6"/>
  <c r="G69" i="6"/>
  <c r="F69" i="6"/>
  <c r="I68" i="6"/>
  <c r="H68" i="6"/>
  <c r="G68" i="6"/>
  <c r="F68" i="6"/>
  <c r="I67" i="6"/>
  <c r="H67" i="6"/>
  <c r="G67" i="6"/>
  <c r="F67" i="6"/>
  <c r="I66" i="6"/>
  <c r="H66" i="6"/>
  <c r="G66" i="6"/>
  <c r="F66" i="6"/>
  <c r="I65" i="6"/>
  <c r="H65" i="6"/>
  <c r="G65" i="6"/>
  <c r="F65" i="6"/>
  <c r="I64" i="6"/>
  <c r="H64" i="6"/>
  <c r="G64" i="6"/>
  <c r="F64" i="6"/>
  <c r="I63" i="6"/>
  <c r="H63" i="6"/>
  <c r="G63" i="6"/>
  <c r="F63" i="6"/>
  <c r="I62" i="6"/>
  <c r="H62" i="6"/>
  <c r="G62" i="6"/>
  <c r="F62" i="6"/>
  <c r="I61" i="6"/>
  <c r="H61" i="6"/>
  <c r="G61" i="6"/>
  <c r="F61" i="6"/>
  <c r="I60" i="6"/>
  <c r="H60" i="6"/>
  <c r="G60" i="6"/>
  <c r="F60" i="6"/>
  <c r="E55" i="6"/>
  <c r="D55" i="6"/>
  <c r="C55" i="6"/>
  <c r="B55" i="6"/>
  <c r="I54" i="6"/>
  <c r="H54" i="6"/>
  <c r="G54" i="6"/>
  <c r="F54" i="6"/>
  <c r="I53" i="6"/>
  <c r="H53" i="6"/>
  <c r="G53" i="6"/>
  <c r="F53" i="6"/>
  <c r="I52" i="6"/>
  <c r="H52" i="6"/>
  <c r="G52" i="6"/>
  <c r="F52" i="6"/>
  <c r="I51" i="6"/>
  <c r="H51" i="6"/>
  <c r="G51" i="6"/>
  <c r="F51" i="6"/>
  <c r="I50" i="6"/>
  <c r="H50" i="6"/>
  <c r="G50" i="6"/>
  <c r="F50" i="6"/>
  <c r="I49" i="6"/>
  <c r="H49" i="6"/>
  <c r="G49" i="6"/>
  <c r="F49" i="6"/>
  <c r="I48" i="6"/>
  <c r="H48" i="6"/>
  <c r="G48" i="6"/>
  <c r="F48" i="6"/>
  <c r="I47" i="6"/>
  <c r="H47" i="6"/>
  <c r="G47" i="6"/>
  <c r="F47" i="6"/>
  <c r="I46" i="6"/>
  <c r="H46" i="6"/>
  <c r="G46" i="6"/>
  <c r="F46" i="6"/>
  <c r="I45" i="6"/>
  <c r="H45" i="6"/>
  <c r="G45" i="6"/>
  <c r="F45" i="6"/>
  <c r="I44" i="6"/>
  <c r="H44" i="6"/>
  <c r="G44" i="6"/>
  <c r="F44" i="6"/>
  <c r="I43" i="6"/>
  <c r="H43" i="6"/>
  <c r="G43" i="6"/>
  <c r="F43" i="6"/>
  <c r="I42" i="6"/>
  <c r="H42" i="6"/>
  <c r="G42" i="6"/>
  <c r="F42" i="6"/>
  <c r="I41" i="6"/>
  <c r="H41" i="6"/>
  <c r="G41" i="6"/>
  <c r="F41" i="6"/>
  <c r="I40" i="6"/>
  <c r="H40" i="6"/>
  <c r="G40" i="6"/>
  <c r="F40" i="6"/>
  <c r="I39" i="6"/>
  <c r="H39" i="6"/>
  <c r="G39" i="6"/>
  <c r="F39" i="6"/>
  <c r="I38" i="6"/>
  <c r="H38" i="6"/>
  <c r="G38" i="6"/>
  <c r="F38" i="6"/>
  <c r="F34" i="6"/>
  <c r="E34" i="6"/>
  <c r="D34" i="6"/>
  <c r="C34" i="6"/>
  <c r="G34" i="6" s="1"/>
  <c r="B34" i="6"/>
  <c r="J33" i="6"/>
  <c r="I33" i="6"/>
  <c r="H33" i="6"/>
  <c r="G33" i="6"/>
  <c r="J32" i="6"/>
  <c r="I32" i="6"/>
  <c r="H32" i="6"/>
  <c r="G32" i="6"/>
  <c r="J31" i="6"/>
  <c r="I31" i="6"/>
  <c r="H31" i="6"/>
  <c r="G31" i="6"/>
  <c r="J30" i="6"/>
  <c r="I30" i="6"/>
  <c r="H30" i="6"/>
  <c r="G30" i="6"/>
  <c r="J29" i="6"/>
  <c r="I29" i="6"/>
  <c r="H29" i="6"/>
  <c r="G29" i="6"/>
  <c r="J28" i="6"/>
  <c r="I28" i="6"/>
  <c r="H28" i="6"/>
  <c r="G28" i="6"/>
  <c r="J27" i="6"/>
  <c r="I27" i="6"/>
  <c r="H27" i="6"/>
  <c r="G27" i="6"/>
  <c r="J26" i="6"/>
  <c r="I26" i="6"/>
  <c r="H26" i="6"/>
  <c r="G26" i="6"/>
  <c r="F22" i="6"/>
  <c r="E22" i="6"/>
  <c r="D22" i="6"/>
  <c r="C22" i="6"/>
  <c r="B22" i="6"/>
  <c r="J21" i="6"/>
  <c r="I21" i="6"/>
  <c r="H21" i="6"/>
  <c r="G21" i="6"/>
  <c r="J20" i="6"/>
  <c r="I20" i="6"/>
  <c r="H20" i="6"/>
  <c r="G20" i="6"/>
  <c r="J19" i="6"/>
  <c r="I19" i="6"/>
  <c r="H19" i="6"/>
  <c r="G19" i="6"/>
  <c r="J18" i="6"/>
  <c r="I18" i="6"/>
  <c r="H18" i="6"/>
  <c r="G18" i="6"/>
  <c r="J17" i="6"/>
  <c r="I17" i="6"/>
  <c r="H17" i="6"/>
  <c r="G17" i="6"/>
  <c r="J16" i="6"/>
  <c r="I16" i="6"/>
  <c r="H16" i="6"/>
  <c r="G16" i="6"/>
  <c r="J15" i="6"/>
  <c r="I15" i="6"/>
  <c r="H15" i="6"/>
  <c r="G15" i="6"/>
  <c r="J14" i="6"/>
  <c r="I14" i="6"/>
  <c r="H14" i="6"/>
  <c r="G14" i="6"/>
  <c r="J13" i="6"/>
  <c r="I13" i="6"/>
  <c r="H13" i="6"/>
  <c r="G13" i="6"/>
  <c r="J12" i="6"/>
  <c r="I12" i="6"/>
  <c r="H12" i="6"/>
  <c r="G12" i="6"/>
  <c r="J11" i="6"/>
  <c r="I11" i="6"/>
  <c r="H11" i="6"/>
  <c r="G11" i="6"/>
  <c r="J10" i="6"/>
  <c r="I10" i="6"/>
  <c r="H10" i="6"/>
  <c r="G10" i="6"/>
  <c r="J9" i="6"/>
  <c r="I9" i="6"/>
  <c r="H9" i="6"/>
  <c r="G9" i="6"/>
  <c r="J8" i="6"/>
  <c r="I8" i="6"/>
  <c r="H8" i="6"/>
  <c r="G8" i="6"/>
  <c r="J7" i="6"/>
  <c r="I7" i="6"/>
  <c r="H7" i="6"/>
  <c r="G7" i="6"/>
  <c r="J6" i="6"/>
  <c r="I6" i="6"/>
  <c r="H6" i="6"/>
  <c r="G6" i="6"/>
  <c r="J5" i="6"/>
  <c r="I5" i="6"/>
  <c r="H5" i="6"/>
  <c r="G5" i="6"/>
  <c r="J4" i="6"/>
  <c r="I4" i="6"/>
  <c r="H4" i="6"/>
  <c r="G4" i="6"/>
  <c r="E68" i="5"/>
  <c r="D68" i="5"/>
  <c r="C68" i="5"/>
  <c r="B68" i="5"/>
  <c r="I67" i="5"/>
  <c r="H67" i="5"/>
  <c r="G67" i="5"/>
  <c r="F67" i="5"/>
  <c r="I66" i="5"/>
  <c r="H66" i="5"/>
  <c r="G66" i="5"/>
  <c r="F66" i="5"/>
  <c r="I65" i="5"/>
  <c r="H65" i="5"/>
  <c r="G65" i="5"/>
  <c r="F65" i="5"/>
  <c r="I64" i="5"/>
  <c r="H64" i="5"/>
  <c r="G64" i="5"/>
  <c r="F64" i="5"/>
  <c r="I63" i="5"/>
  <c r="H63" i="5"/>
  <c r="G63" i="5"/>
  <c r="F63" i="5"/>
  <c r="I62" i="5"/>
  <c r="H62" i="5"/>
  <c r="G62" i="5"/>
  <c r="F62" i="5"/>
  <c r="I61" i="5"/>
  <c r="H61" i="5"/>
  <c r="G61" i="5"/>
  <c r="F61" i="5"/>
  <c r="I60" i="5"/>
  <c r="H60" i="5"/>
  <c r="G60" i="5"/>
  <c r="F60" i="5"/>
  <c r="I59" i="5"/>
  <c r="H59" i="5"/>
  <c r="G59" i="5"/>
  <c r="F59" i="5"/>
  <c r="I58" i="5"/>
  <c r="H58" i="5"/>
  <c r="G58" i="5"/>
  <c r="F58" i="5"/>
  <c r="I57" i="5"/>
  <c r="H57" i="5"/>
  <c r="G57" i="5"/>
  <c r="F57" i="5"/>
  <c r="I56" i="5"/>
  <c r="H56" i="5"/>
  <c r="G56" i="5"/>
  <c r="F56" i="5"/>
  <c r="E52" i="5"/>
  <c r="D52" i="5"/>
  <c r="C52" i="5"/>
  <c r="B52" i="5"/>
  <c r="I51" i="5"/>
  <c r="H51" i="5"/>
  <c r="G51" i="5"/>
  <c r="F51" i="5"/>
  <c r="I50" i="5"/>
  <c r="H50" i="5"/>
  <c r="G50" i="5"/>
  <c r="F50" i="5"/>
  <c r="I49" i="5"/>
  <c r="H49" i="5"/>
  <c r="G49" i="5"/>
  <c r="F49" i="5"/>
  <c r="I48" i="5"/>
  <c r="H48" i="5"/>
  <c r="G48" i="5"/>
  <c r="F48" i="5"/>
  <c r="I47" i="5"/>
  <c r="H47" i="5"/>
  <c r="G47" i="5"/>
  <c r="F47" i="5"/>
  <c r="I46" i="5"/>
  <c r="H46" i="5"/>
  <c r="G46" i="5"/>
  <c r="F46" i="5"/>
  <c r="I45" i="5"/>
  <c r="H45" i="5"/>
  <c r="G45" i="5"/>
  <c r="F45" i="5"/>
  <c r="I44" i="5"/>
  <c r="H44" i="5"/>
  <c r="G44" i="5"/>
  <c r="F44" i="5"/>
  <c r="I43" i="5"/>
  <c r="H43" i="5"/>
  <c r="G43" i="5"/>
  <c r="F43" i="5"/>
  <c r="I42" i="5"/>
  <c r="H42" i="5"/>
  <c r="G42" i="5"/>
  <c r="F42" i="5"/>
  <c r="I41" i="5"/>
  <c r="H41" i="5"/>
  <c r="G41" i="5"/>
  <c r="F41" i="5"/>
  <c r="I40" i="5"/>
  <c r="H40" i="5"/>
  <c r="G40" i="5"/>
  <c r="F40" i="5"/>
  <c r="I39" i="5"/>
  <c r="H39" i="5"/>
  <c r="G39" i="5"/>
  <c r="F39" i="5"/>
  <c r="I38" i="5"/>
  <c r="H38" i="5"/>
  <c r="G38" i="5"/>
  <c r="F38" i="5"/>
  <c r="I37" i="5"/>
  <c r="H37" i="5"/>
  <c r="G37" i="5"/>
  <c r="F37" i="5"/>
  <c r="I36" i="5"/>
  <c r="H36" i="5"/>
  <c r="G36" i="5"/>
  <c r="F36" i="5"/>
  <c r="I35" i="5"/>
  <c r="H35" i="5"/>
  <c r="G35" i="5"/>
  <c r="F35" i="5"/>
  <c r="F31" i="5"/>
  <c r="E31" i="5"/>
  <c r="D31" i="5"/>
  <c r="C31" i="5"/>
  <c r="B31" i="5"/>
  <c r="J30" i="5"/>
  <c r="I30" i="5"/>
  <c r="H30" i="5"/>
  <c r="G30" i="5"/>
  <c r="J29" i="5"/>
  <c r="I29" i="5"/>
  <c r="H29" i="5"/>
  <c r="G29" i="5"/>
  <c r="J28" i="5"/>
  <c r="I28" i="5"/>
  <c r="H28" i="5"/>
  <c r="G28" i="5"/>
  <c r="J27" i="5"/>
  <c r="I27" i="5"/>
  <c r="H27" i="5"/>
  <c r="G27" i="5"/>
  <c r="J26" i="5"/>
  <c r="I26" i="5"/>
  <c r="H26" i="5"/>
  <c r="G26" i="5"/>
  <c r="F22" i="5"/>
  <c r="E22" i="5"/>
  <c r="D22" i="5"/>
  <c r="C22" i="5"/>
  <c r="G22" i="5" s="1"/>
  <c r="B22" i="5"/>
  <c r="J21" i="5"/>
  <c r="I21" i="5"/>
  <c r="H21" i="5"/>
  <c r="G21" i="5"/>
  <c r="J20" i="5"/>
  <c r="I20" i="5"/>
  <c r="H20" i="5"/>
  <c r="G20" i="5"/>
  <c r="J19" i="5"/>
  <c r="I19" i="5"/>
  <c r="H19" i="5"/>
  <c r="G19" i="5"/>
  <c r="J18" i="5"/>
  <c r="I18" i="5"/>
  <c r="H18" i="5"/>
  <c r="G18" i="5"/>
  <c r="J17" i="5"/>
  <c r="I17" i="5"/>
  <c r="H17" i="5"/>
  <c r="G17" i="5"/>
  <c r="J16" i="5"/>
  <c r="I16" i="5"/>
  <c r="H16" i="5"/>
  <c r="G16" i="5"/>
  <c r="J15" i="5"/>
  <c r="I15" i="5"/>
  <c r="H15" i="5"/>
  <c r="G15" i="5"/>
  <c r="J14" i="5"/>
  <c r="I14" i="5"/>
  <c r="H14" i="5"/>
  <c r="G14" i="5"/>
  <c r="J13" i="5"/>
  <c r="I13" i="5"/>
  <c r="H13" i="5"/>
  <c r="G13" i="5"/>
  <c r="J12" i="5"/>
  <c r="I12" i="5"/>
  <c r="H12" i="5"/>
  <c r="G12" i="5"/>
  <c r="J11" i="5"/>
  <c r="I11" i="5"/>
  <c r="H11" i="5"/>
  <c r="G11" i="5"/>
  <c r="J10" i="5"/>
  <c r="I10" i="5"/>
  <c r="H10" i="5"/>
  <c r="G10" i="5"/>
  <c r="J9" i="5"/>
  <c r="I9" i="5"/>
  <c r="H9" i="5"/>
  <c r="G9" i="5"/>
  <c r="J8" i="5"/>
  <c r="I8" i="5"/>
  <c r="H8" i="5"/>
  <c r="G8" i="5"/>
  <c r="J7" i="5"/>
  <c r="I7" i="5"/>
  <c r="H7" i="5"/>
  <c r="G7" i="5"/>
  <c r="J6" i="5"/>
  <c r="I6" i="5"/>
  <c r="H6" i="5"/>
  <c r="G6" i="5"/>
  <c r="J5" i="5"/>
  <c r="I5" i="5"/>
  <c r="H5" i="5"/>
  <c r="G5" i="5"/>
  <c r="J4" i="5"/>
  <c r="I4" i="5"/>
  <c r="H4" i="5"/>
  <c r="G4" i="5"/>
  <c r="E58" i="4"/>
  <c r="D58" i="4"/>
  <c r="C58" i="4"/>
  <c r="B58" i="4"/>
  <c r="I57" i="4"/>
  <c r="H57" i="4"/>
  <c r="G57" i="4"/>
  <c r="F57" i="4"/>
  <c r="I56" i="4"/>
  <c r="H56" i="4"/>
  <c r="G56" i="4"/>
  <c r="F56" i="4"/>
  <c r="I55" i="4"/>
  <c r="H55" i="4"/>
  <c r="G55" i="4"/>
  <c r="F55" i="4"/>
  <c r="I54" i="4"/>
  <c r="H54" i="4"/>
  <c r="G54" i="4"/>
  <c r="F54" i="4"/>
  <c r="I53" i="4"/>
  <c r="H53" i="4"/>
  <c r="G53" i="4"/>
  <c r="F53" i="4"/>
  <c r="I52" i="4"/>
  <c r="H52" i="4"/>
  <c r="G52" i="4"/>
  <c r="F52" i="4"/>
  <c r="I51" i="4"/>
  <c r="H51" i="4"/>
  <c r="G51" i="4"/>
  <c r="F51" i="4"/>
  <c r="I50" i="4"/>
  <c r="H50" i="4"/>
  <c r="G50" i="4"/>
  <c r="F50" i="4"/>
  <c r="I49" i="4"/>
  <c r="H49" i="4"/>
  <c r="G49" i="4"/>
  <c r="F49" i="4"/>
  <c r="I48" i="4"/>
  <c r="H48" i="4"/>
  <c r="G48" i="4"/>
  <c r="F48" i="4"/>
  <c r="I47" i="4"/>
  <c r="H47" i="4"/>
  <c r="G47" i="4"/>
  <c r="F47" i="4"/>
  <c r="I46" i="4"/>
  <c r="H46" i="4"/>
  <c r="G46" i="4"/>
  <c r="F46" i="4"/>
  <c r="I45" i="4"/>
  <c r="H45" i="4"/>
  <c r="G45" i="4"/>
  <c r="F45" i="4"/>
  <c r="I44" i="4"/>
  <c r="H44" i="4"/>
  <c r="G44" i="4"/>
  <c r="F44" i="4"/>
  <c r="I43" i="4"/>
  <c r="H43" i="4"/>
  <c r="G43" i="4"/>
  <c r="F43" i="4"/>
  <c r="I42" i="4"/>
  <c r="H42" i="4"/>
  <c r="G42" i="4"/>
  <c r="F42" i="4"/>
  <c r="I41" i="4"/>
  <c r="H41" i="4"/>
  <c r="G41" i="4"/>
  <c r="F41" i="4"/>
  <c r="I40" i="4"/>
  <c r="H40" i="4"/>
  <c r="G40" i="4"/>
  <c r="F40" i="4"/>
  <c r="I39" i="4"/>
  <c r="H39" i="4"/>
  <c r="G39" i="4"/>
  <c r="F39" i="4"/>
  <c r="F35" i="4"/>
  <c r="E35" i="4"/>
  <c r="D35" i="4"/>
  <c r="C35" i="4"/>
  <c r="B35" i="4"/>
  <c r="J34" i="4"/>
  <c r="I34" i="4"/>
  <c r="H34" i="4"/>
  <c r="G34" i="4"/>
  <c r="J33" i="4"/>
  <c r="I33" i="4"/>
  <c r="H33" i="4"/>
  <c r="G33" i="4"/>
  <c r="J32" i="4"/>
  <c r="I32" i="4"/>
  <c r="H32" i="4"/>
  <c r="G32" i="4"/>
  <c r="J31" i="4"/>
  <c r="I31" i="4"/>
  <c r="H31" i="4"/>
  <c r="G31" i="4"/>
  <c r="J30" i="4"/>
  <c r="I30" i="4"/>
  <c r="H30" i="4"/>
  <c r="G30" i="4"/>
  <c r="J29" i="4"/>
  <c r="I29" i="4"/>
  <c r="H29" i="4"/>
  <c r="G29" i="4"/>
  <c r="F25" i="4"/>
  <c r="E25" i="4"/>
  <c r="D25" i="4"/>
  <c r="C25" i="4"/>
  <c r="B25" i="4"/>
  <c r="J24" i="4"/>
  <c r="I24" i="4"/>
  <c r="H24" i="4"/>
  <c r="G24" i="4"/>
  <c r="J23" i="4"/>
  <c r="I23" i="4"/>
  <c r="H23" i="4"/>
  <c r="G23" i="4"/>
  <c r="J22" i="4"/>
  <c r="I22" i="4"/>
  <c r="H22" i="4"/>
  <c r="G22" i="4"/>
  <c r="J21" i="4"/>
  <c r="I21" i="4"/>
  <c r="H21" i="4"/>
  <c r="G21" i="4"/>
  <c r="J20" i="4"/>
  <c r="I20" i="4"/>
  <c r="H20" i="4"/>
  <c r="G20" i="4"/>
  <c r="J19" i="4"/>
  <c r="I19" i="4"/>
  <c r="H19" i="4"/>
  <c r="G19" i="4"/>
  <c r="J18" i="4"/>
  <c r="I18" i="4"/>
  <c r="H18" i="4"/>
  <c r="G18" i="4"/>
  <c r="J17" i="4"/>
  <c r="I17" i="4"/>
  <c r="H17" i="4"/>
  <c r="G17" i="4"/>
  <c r="J16" i="4"/>
  <c r="I16" i="4"/>
  <c r="H16" i="4"/>
  <c r="G16" i="4"/>
  <c r="J15" i="4"/>
  <c r="I15" i="4"/>
  <c r="H15" i="4"/>
  <c r="G15" i="4"/>
  <c r="J14" i="4"/>
  <c r="I14" i="4"/>
  <c r="H14" i="4"/>
  <c r="G14" i="4"/>
  <c r="J13" i="4"/>
  <c r="I13" i="4"/>
  <c r="H13" i="4"/>
  <c r="G13" i="4"/>
  <c r="J12" i="4"/>
  <c r="I12" i="4"/>
  <c r="H12" i="4"/>
  <c r="G12" i="4"/>
  <c r="J11" i="4"/>
  <c r="I11" i="4"/>
  <c r="H11" i="4"/>
  <c r="G11" i="4"/>
  <c r="J10" i="4"/>
  <c r="I10" i="4"/>
  <c r="H10" i="4"/>
  <c r="G10" i="4"/>
  <c r="J9" i="4"/>
  <c r="I9" i="4"/>
  <c r="H9" i="4"/>
  <c r="G9" i="4"/>
  <c r="J8" i="4"/>
  <c r="I8" i="4"/>
  <c r="H8" i="4"/>
  <c r="G8" i="4"/>
  <c r="J7" i="4"/>
  <c r="I7" i="4"/>
  <c r="H7" i="4"/>
  <c r="G7" i="4"/>
  <c r="J6" i="4"/>
  <c r="I6" i="4"/>
  <c r="H6" i="4"/>
  <c r="G6" i="4"/>
  <c r="J5" i="4"/>
  <c r="I5" i="4"/>
  <c r="H5" i="4"/>
  <c r="G5" i="4"/>
  <c r="J4" i="4"/>
  <c r="I4" i="4"/>
  <c r="H4" i="4"/>
  <c r="G4" i="4"/>
  <c r="K37" i="2"/>
  <c r="J37" i="2"/>
  <c r="I37" i="2"/>
  <c r="H37" i="2"/>
  <c r="G37" i="2"/>
  <c r="F37" i="2"/>
  <c r="E37" i="2"/>
  <c r="D37" i="2"/>
  <c r="L37" i="2" s="1"/>
  <c r="C37" i="2"/>
  <c r="J36" i="2"/>
  <c r="I36" i="2"/>
  <c r="H36" i="2"/>
  <c r="G36" i="2"/>
  <c r="F36" i="2"/>
  <c r="E36" i="2"/>
  <c r="D36" i="2"/>
  <c r="L36" i="2" s="1"/>
  <c r="C36" i="2"/>
  <c r="K36" i="2" s="1"/>
  <c r="J35" i="2"/>
  <c r="I35" i="2"/>
  <c r="H35" i="2"/>
  <c r="G35" i="2"/>
  <c r="F35" i="2"/>
  <c r="E35" i="2"/>
  <c r="D35" i="2"/>
  <c r="L35" i="2" s="1"/>
  <c r="C35" i="2"/>
  <c r="K35" i="2" s="1"/>
  <c r="J34" i="2"/>
  <c r="I34" i="2"/>
  <c r="H34" i="2"/>
  <c r="G34" i="2"/>
  <c r="F34" i="2"/>
  <c r="E34" i="2"/>
  <c r="D34" i="2"/>
  <c r="L34" i="2" s="1"/>
  <c r="C34" i="2"/>
  <c r="K34" i="2" s="1"/>
  <c r="J33" i="2"/>
  <c r="I33" i="2"/>
  <c r="H33" i="2"/>
  <c r="G33" i="2"/>
  <c r="F33" i="2"/>
  <c r="E33" i="2"/>
  <c r="D33" i="2"/>
  <c r="L33" i="2" s="1"/>
  <c r="C33" i="2"/>
  <c r="K33" i="2" s="1"/>
  <c r="L32" i="2"/>
  <c r="K32" i="2"/>
  <c r="L31" i="2"/>
  <c r="K31" i="2"/>
  <c r="L30" i="2"/>
  <c r="K30" i="2"/>
  <c r="L29" i="2"/>
  <c r="K29" i="2"/>
  <c r="J28" i="2"/>
  <c r="I28" i="2"/>
  <c r="H28" i="2"/>
  <c r="G28" i="2"/>
  <c r="F28" i="2"/>
  <c r="E28" i="2"/>
  <c r="D28" i="2"/>
  <c r="L28" i="2" s="1"/>
  <c r="C28" i="2"/>
  <c r="K28" i="2" s="1"/>
  <c r="L27" i="2"/>
  <c r="K27" i="2"/>
  <c r="L26" i="2"/>
  <c r="K26" i="2"/>
  <c r="L25" i="2"/>
  <c r="K25" i="2"/>
  <c r="L24" i="2"/>
  <c r="K24" i="2"/>
  <c r="J23" i="2"/>
  <c r="I23" i="2"/>
  <c r="H23" i="2"/>
  <c r="G23" i="2"/>
  <c r="F23" i="2"/>
  <c r="E23" i="2"/>
  <c r="D23" i="2"/>
  <c r="L23" i="2" s="1"/>
  <c r="C23" i="2"/>
  <c r="K23" i="2" s="1"/>
  <c r="L22" i="2"/>
  <c r="K22" i="2"/>
  <c r="L21" i="2"/>
  <c r="K21" i="2"/>
  <c r="L20" i="2"/>
  <c r="K20" i="2"/>
  <c r="L19" i="2"/>
  <c r="K19" i="2"/>
  <c r="J18" i="2"/>
  <c r="I18" i="2"/>
  <c r="H18" i="2"/>
  <c r="G18" i="2"/>
  <c r="F18" i="2"/>
  <c r="E18" i="2"/>
  <c r="D18" i="2"/>
  <c r="L18" i="2" s="1"/>
  <c r="C18" i="2"/>
  <c r="K18" i="2" s="1"/>
  <c r="L17" i="2"/>
  <c r="K17" i="2"/>
  <c r="L16" i="2"/>
  <c r="K16" i="2"/>
  <c r="L15" i="2"/>
  <c r="K15" i="2"/>
  <c r="L14" i="2"/>
  <c r="K14" i="2"/>
  <c r="J13" i="2"/>
  <c r="I13" i="2"/>
  <c r="H13" i="2"/>
  <c r="G13" i="2"/>
  <c r="F13" i="2"/>
  <c r="E13" i="2"/>
  <c r="D13" i="2"/>
  <c r="L13" i="2" s="1"/>
  <c r="C13" i="2"/>
  <c r="K13" i="2" s="1"/>
  <c r="L12" i="2"/>
  <c r="K12" i="2"/>
  <c r="L11" i="2"/>
  <c r="K11" i="2"/>
  <c r="L10" i="2"/>
  <c r="K10" i="2"/>
  <c r="L9" i="2"/>
  <c r="K9" i="2"/>
  <c r="J8" i="2"/>
  <c r="J38" i="2" s="1"/>
  <c r="I8" i="2"/>
  <c r="I38" i="2" s="1"/>
  <c r="H8" i="2"/>
  <c r="H38" i="2" s="1"/>
  <c r="G8" i="2"/>
  <c r="G38" i="2" s="1"/>
  <c r="F8" i="2"/>
  <c r="F38" i="2" s="1"/>
  <c r="E8" i="2"/>
  <c r="E38" i="2" s="1"/>
  <c r="D8" i="2"/>
  <c r="D38" i="2" s="1"/>
  <c r="L38" i="2" s="1"/>
  <c r="C8" i="2"/>
  <c r="C38" i="2" s="1"/>
  <c r="K38" i="2" s="1"/>
  <c r="L7" i="2"/>
  <c r="K7" i="2"/>
  <c r="L6" i="2"/>
  <c r="K6" i="2"/>
  <c r="L5" i="2"/>
  <c r="K5" i="2"/>
  <c r="L4" i="2"/>
  <c r="K4" i="2"/>
  <c r="G21" i="7"/>
  <c r="F21" i="7"/>
  <c r="E21" i="7"/>
  <c r="D21" i="7"/>
  <c r="C21" i="7"/>
  <c r="B21" i="7"/>
  <c r="G20" i="7"/>
  <c r="F20" i="7"/>
  <c r="E20" i="7"/>
  <c r="D20" i="7"/>
  <c r="C20" i="7"/>
  <c r="B20" i="7"/>
  <c r="G19" i="7"/>
  <c r="F19" i="7"/>
  <c r="E19" i="7"/>
  <c r="D19" i="7"/>
  <c r="C19" i="7"/>
  <c r="B19" i="7"/>
  <c r="G18" i="7"/>
  <c r="G22" i="7" s="1"/>
  <c r="F18" i="7"/>
  <c r="F22" i="7" s="1"/>
  <c r="E18" i="7"/>
  <c r="E22" i="7" s="1"/>
  <c r="D18" i="7"/>
  <c r="D22" i="7" s="1"/>
  <c r="C18" i="7"/>
  <c r="C22" i="7" s="1"/>
  <c r="B18" i="7"/>
  <c r="B22" i="7" s="1"/>
  <c r="G15" i="7"/>
  <c r="F15" i="7"/>
  <c r="E15" i="7"/>
  <c r="D15" i="7"/>
  <c r="C15" i="7"/>
  <c r="B15" i="7"/>
  <c r="G8" i="7"/>
  <c r="F8" i="7"/>
  <c r="E8" i="7"/>
  <c r="D8" i="7"/>
  <c r="C8" i="7"/>
  <c r="B8" i="7"/>
  <c r="J37" i="1"/>
  <c r="I37" i="1"/>
  <c r="H37" i="1"/>
  <c r="G37" i="1"/>
  <c r="F37" i="1"/>
  <c r="E37" i="1"/>
  <c r="D37" i="1"/>
  <c r="L37" i="1" s="1"/>
  <c r="C37" i="1"/>
  <c r="K37" i="1" s="1"/>
  <c r="J36" i="1"/>
  <c r="I36" i="1"/>
  <c r="H36" i="1"/>
  <c r="G36" i="1"/>
  <c r="F36" i="1"/>
  <c r="E36" i="1"/>
  <c r="D36" i="1"/>
  <c r="L36" i="1" s="1"/>
  <c r="C36" i="1"/>
  <c r="K36" i="1" s="1"/>
  <c r="J35" i="1"/>
  <c r="I35" i="1"/>
  <c r="H35" i="1"/>
  <c r="G35" i="1"/>
  <c r="F35" i="1"/>
  <c r="E35" i="1"/>
  <c r="D35" i="1"/>
  <c r="L35" i="1" s="1"/>
  <c r="C35" i="1"/>
  <c r="K35" i="1" s="1"/>
  <c r="J34" i="1"/>
  <c r="J38" i="1" s="1"/>
  <c r="I34" i="1"/>
  <c r="I38" i="1" s="1"/>
  <c r="H34" i="1"/>
  <c r="H38" i="1" s="1"/>
  <c r="G34" i="1"/>
  <c r="G38" i="1" s="1"/>
  <c r="F34" i="1"/>
  <c r="F38" i="1" s="1"/>
  <c r="E34" i="1"/>
  <c r="E38" i="1" s="1"/>
  <c r="D34" i="1"/>
  <c r="D38" i="1" s="1"/>
  <c r="C34" i="1"/>
  <c r="C38" i="1" s="1"/>
  <c r="K38" i="1" s="1"/>
  <c r="J33" i="1"/>
  <c r="I33" i="1"/>
  <c r="H33" i="1"/>
  <c r="G33" i="1"/>
  <c r="F33" i="1"/>
  <c r="E33" i="1"/>
  <c r="D33" i="1"/>
  <c r="L33" i="1" s="1"/>
  <c r="C33" i="1"/>
  <c r="K33" i="1" s="1"/>
  <c r="L32" i="1"/>
  <c r="K32" i="1"/>
  <c r="L31" i="1"/>
  <c r="K31" i="1"/>
  <c r="L30" i="1"/>
  <c r="K30" i="1"/>
  <c r="L29" i="1"/>
  <c r="K29" i="1"/>
  <c r="J28" i="1"/>
  <c r="I28" i="1"/>
  <c r="H28" i="1"/>
  <c r="G28" i="1"/>
  <c r="F28" i="1"/>
  <c r="E28" i="1"/>
  <c r="D28" i="1"/>
  <c r="L28" i="1" s="1"/>
  <c r="C28" i="1"/>
  <c r="K28" i="1" s="1"/>
  <c r="L27" i="1"/>
  <c r="K27" i="1"/>
  <c r="L26" i="1"/>
  <c r="K26" i="1"/>
  <c r="L25" i="1"/>
  <c r="K25" i="1"/>
  <c r="L24" i="1"/>
  <c r="K24" i="1"/>
  <c r="J23" i="1"/>
  <c r="I23" i="1"/>
  <c r="H23" i="1"/>
  <c r="G23" i="1"/>
  <c r="F23" i="1"/>
  <c r="E23" i="1"/>
  <c r="D23" i="1"/>
  <c r="L23" i="1" s="1"/>
  <c r="C23" i="1"/>
  <c r="K23" i="1" s="1"/>
  <c r="L22" i="1"/>
  <c r="K22" i="1"/>
  <c r="L21" i="1"/>
  <c r="K21" i="1"/>
  <c r="L20" i="1"/>
  <c r="K20" i="1"/>
  <c r="L19" i="1"/>
  <c r="K19" i="1"/>
  <c r="J18" i="1"/>
  <c r="I18" i="1"/>
  <c r="H18" i="1"/>
  <c r="G18" i="1"/>
  <c r="F18" i="1"/>
  <c r="E18" i="1"/>
  <c r="D18" i="1"/>
  <c r="L18" i="1" s="1"/>
  <c r="C18" i="1"/>
  <c r="K18" i="1" s="1"/>
  <c r="L17" i="1"/>
  <c r="K17" i="1"/>
  <c r="L16" i="1"/>
  <c r="K16" i="1"/>
  <c r="L15" i="1"/>
  <c r="K15" i="1"/>
  <c r="L14" i="1"/>
  <c r="K14" i="1"/>
  <c r="J13" i="1"/>
  <c r="I13" i="1"/>
  <c r="H13" i="1"/>
  <c r="G13" i="1"/>
  <c r="F13" i="1"/>
  <c r="E13" i="1"/>
  <c r="D13" i="1"/>
  <c r="L13" i="1" s="1"/>
  <c r="C13" i="1"/>
  <c r="K13" i="1" s="1"/>
  <c r="L12" i="1"/>
  <c r="K12" i="1"/>
  <c r="L11" i="1"/>
  <c r="K11" i="1"/>
  <c r="L10" i="1"/>
  <c r="K10" i="1"/>
  <c r="L9" i="1"/>
  <c r="K9" i="1"/>
  <c r="J8" i="1"/>
  <c r="I8" i="1"/>
  <c r="H8" i="1"/>
  <c r="G8" i="1"/>
  <c r="F8" i="1"/>
  <c r="E8" i="1"/>
  <c r="D8" i="1"/>
  <c r="L8" i="1" s="1"/>
  <c r="C8" i="1"/>
  <c r="K8" i="1" s="1"/>
  <c r="L7" i="1"/>
  <c r="K7" i="1"/>
  <c r="L6" i="1"/>
  <c r="K6" i="1"/>
  <c r="L5" i="1"/>
  <c r="K5" i="1"/>
  <c r="L4" i="1"/>
  <c r="K4" i="1"/>
  <c r="F70" i="6" l="1"/>
  <c r="I34" i="6"/>
  <c r="F55" i="6"/>
  <c r="J22" i="6"/>
  <c r="G55" i="6"/>
  <c r="G70" i="6"/>
  <c r="G22" i="6"/>
  <c r="J34" i="6"/>
  <c r="H55" i="6"/>
  <c r="H70" i="6"/>
  <c r="H22" i="6"/>
  <c r="I55" i="6"/>
  <c r="I70" i="6"/>
  <c r="H22" i="5"/>
  <c r="G31" i="5"/>
  <c r="I52" i="5"/>
  <c r="I68" i="5"/>
  <c r="F68" i="5"/>
  <c r="H31" i="5"/>
  <c r="G52" i="5"/>
  <c r="G68" i="5"/>
  <c r="F52" i="5"/>
  <c r="J31" i="5"/>
  <c r="H52" i="5"/>
  <c r="H68" i="5"/>
  <c r="G25" i="4"/>
  <c r="J35" i="4"/>
  <c r="I58" i="4"/>
  <c r="F58" i="4"/>
  <c r="H35" i="4"/>
  <c r="G58" i="4"/>
  <c r="H58" i="4"/>
  <c r="I22" i="6"/>
  <c r="H34" i="6"/>
  <c r="I22" i="5"/>
  <c r="J22" i="5"/>
  <c r="I31" i="5"/>
  <c r="G35" i="4"/>
  <c r="I25" i="4"/>
  <c r="J25" i="4"/>
  <c r="I35" i="4"/>
  <c r="H25" i="4"/>
  <c r="K8" i="2"/>
  <c r="L8" i="2"/>
  <c r="L38" i="1"/>
  <c r="K34" i="1"/>
  <c r="L34" i="1"/>
  <c r="B21" i="19" l="1"/>
</calcChain>
</file>

<file path=xl/comments1.xml><?xml version="1.0" encoding="utf-8"?>
<comments xmlns="http://schemas.openxmlformats.org/spreadsheetml/2006/main">
  <authors>
    <author>Jozef Jurkovič</author>
  </authors>
  <commentList>
    <comment ref="C34" authorId="0" shapeId="0">
      <text>
        <r>
          <rPr>
            <sz val="8"/>
            <color indexed="81"/>
            <rFont val="Tahoma"/>
            <family val="2"/>
            <charset val="238"/>
          </rPr>
          <t>Použité vzorce je potrebné upraviť po doplnení/odstánení riadkov fakúlt, to platí aj pre ostatné tabuľky.</t>
        </r>
      </text>
    </comment>
  </commentList>
</comments>
</file>

<file path=xl/comments2.xml><?xml version="1.0" encoding="utf-8"?>
<comments xmlns="http://schemas.openxmlformats.org/spreadsheetml/2006/main">
  <authors>
    <author>Jozef Jurkovič</author>
  </authors>
  <commentList>
    <comment ref="E6" authorId="0" shapeId="0">
      <text>
        <r>
          <rPr>
            <b/>
            <sz val="8"/>
            <color indexed="81"/>
            <rFont val="Tahoma"/>
            <family val="2"/>
            <charset val="238"/>
          </rPr>
          <t>Výberové konania, v ktorých sa uzatvoríl pracovný pomer na dobu neurčitú (resp. do 70 rokov veku) sa pri výpočte priemeru nezohľadnia.</t>
        </r>
      </text>
    </comment>
  </commentList>
</comments>
</file>

<file path=xl/comments3.xml><?xml version="1.0" encoding="utf-8"?>
<comments xmlns="http://schemas.openxmlformats.org/spreadsheetml/2006/main">
  <authors>
    <author>medova</author>
  </authors>
  <commentList>
    <comment ref="C80" authorId="0" shapeId="0">
      <text>
        <r>
          <rPr>
            <b/>
            <sz val="9"/>
            <color indexed="81"/>
            <rFont val="Segoe UI"/>
            <family val="2"/>
            <charset val="238"/>
          </rPr>
          <t>Ministry of Foreign Affairs and Trade of hungary / MPaRV SR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C93" authorId="0" shapeId="0">
      <text>
        <r>
          <rPr>
            <b/>
            <sz val="9"/>
            <color indexed="81"/>
            <rFont val="Segoe UI"/>
            <family val="2"/>
            <charset val="238"/>
          </rPr>
          <t>Deutscher Akademischer Austauschdienst (The German Academic Exchange Service )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C104" authorId="0" shapeId="0">
      <text>
        <r>
          <rPr>
            <b/>
            <sz val="9"/>
            <color indexed="81"/>
            <rFont val="Segoe UI"/>
            <family val="2"/>
            <charset val="238"/>
          </rPr>
          <t>Ministry of Foreign Affairs and Trade of hungary / MPaRV SR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<sst xmlns="http://schemas.openxmlformats.org/spreadsheetml/2006/main" count="4349" uniqueCount="1392">
  <si>
    <t>Tabuľková príloha
k výročnej správe o činnosti vysokej školy za rok 2020</t>
  </si>
  <si>
    <t>Vysoká škola:</t>
  </si>
  <si>
    <t>Tabuľka č. 1:</t>
  </si>
  <si>
    <t>Počet študentov vysokej školy k 31. 10. 2020</t>
  </si>
  <si>
    <t>Tabuľka č. 1a:</t>
  </si>
  <si>
    <t>Vývoj počtu študentov (stav k 31. 10. daného roka)</t>
  </si>
  <si>
    <t>Počet študentov, ktorí riadne skončili štúdium v akademickom roku 2019/2020</t>
  </si>
  <si>
    <t>Tabuľka č.3a:</t>
  </si>
  <si>
    <t>Prijímacie konanie na študijné programy v prvom stupni a v spojenom prvom a druhom stupni v roku 2020</t>
  </si>
  <si>
    <t>Tabuľka č.3b:</t>
  </si>
  <si>
    <t>Prijímacie konanie na študijné programy v druhom stupni v roku 2020</t>
  </si>
  <si>
    <t>Tabuľka č.3c:</t>
  </si>
  <si>
    <t>Prijímacie konanie na študijné programy v treťom stupni v roku 2020</t>
  </si>
  <si>
    <t>Tabuľka č. 4:</t>
  </si>
  <si>
    <t>Počet študentov uhrádzajúcich školné (ak. rok 2019/2020)</t>
  </si>
  <si>
    <t>Tabuľka č. 5:</t>
  </si>
  <si>
    <t>Podiel riadne skončených štúdií na celkovom počte začatých štúdií v danom akademickom roku k 31. 12. 2020</t>
  </si>
  <si>
    <t>Tabuľka č. 6:</t>
  </si>
  <si>
    <t>Prehľad akademických mobilít - študenti v akademickom roku 2019/2020 a porovnanie s akademickým rokom 2018/2019</t>
  </si>
  <si>
    <t>Tabuľka č. 7:</t>
  </si>
  <si>
    <t>Zoznam predložených návrhov na vymenovanie za profesora v roku 2020</t>
  </si>
  <si>
    <t>Tabuľka č. 8:</t>
  </si>
  <si>
    <t>Zoznam vymenovaných docentov za rok 2020</t>
  </si>
  <si>
    <t>Tabuľka č. 9:</t>
  </si>
  <si>
    <t>Výberové konania na miesta vysokoškolských učiteľov uskutočnené v roku 2020</t>
  </si>
  <si>
    <t>Tabuľka č. 10:</t>
  </si>
  <si>
    <t>Kvalifikačná štruktúra vysokoškolských učiteľov</t>
  </si>
  <si>
    <t>Tabuľka č. 11:</t>
  </si>
  <si>
    <t>Prehľad akademických mobilít - zamestnanci v akademickom roku 2019/2020 a porovnanie s akademickým rokom 2018/2019</t>
  </si>
  <si>
    <t>Tabuľka č. 12:</t>
  </si>
  <si>
    <t>Informácie o záverečných prácach a rigoróznych prácach predložených na obhajobu v roku 2020</t>
  </si>
  <si>
    <t>Tabuľka č. 13:</t>
  </si>
  <si>
    <t>Publikačná činnosť vysokej školy za rok 2020 a porovnanie s rokom 2019</t>
  </si>
  <si>
    <t>Tabuľka č. 14:</t>
  </si>
  <si>
    <t>Umelecká činnosť vysokej školy za rok 2020 a porovnanie s rokom 2019</t>
  </si>
  <si>
    <t>Tabuľka č. 15:</t>
  </si>
  <si>
    <t xml:space="preserve">Zoznam akreditovaných študijných programov k 31. 12. 2020
</t>
  </si>
  <si>
    <t>Tabuľka č. 16:</t>
  </si>
  <si>
    <t>Zoznam študijných programov - odňatie priznaného práva, skončenie platnosti priznaného práva alebo zrušenie študijného programu v roku 2020</t>
  </si>
  <si>
    <t>Tabuľka č. 17:</t>
  </si>
  <si>
    <t>Zoznam udelených akreditácií  habilitačného konania a inauguračného konania  k 31. 12. 2020</t>
  </si>
  <si>
    <t>Tabuľka č. 18:</t>
  </si>
  <si>
    <t>Zoznam odňatých akreditácií habilitačného konania a inauguračného konania v roku 2020</t>
  </si>
  <si>
    <t>Tabuľka č. 19:</t>
  </si>
  <si>
    <t>Finančné prostriedky na výskumné projekty získané v roku 2020</t>
  </si>
  <si>
    <t>Tabuľka č. 20:</t>
  </si>
  <si>
    <t>Finančné prostriedky na ostatné (nevýskumné) projekty získané v roku 2020</t>
  </si>
  <si>
    <t>Tabuľka č. 21:</t>
  </si>
  <si>
    <t>Prehľad umeleckej činnosti vysokej školy za rok 2020</t>
  </si>
  <si>
    <t>Tabuľka č. 1: Počet študentov vysokej školy k 31. 10. 2020</t>
  </si>
  <si>
    <t>Stupeň                        štúdia</t>
  </si>
  <si>
    <t>Denná forma</t>
  </si>
  <si>
    <t>Externá forma</t>
  </si>
  <si>
    <t>Spolu</t>
  </si>
  <si>
    <t>občania SR</t>
  </si>
  <si>
    <t>z toho ženy</t>
  </si>
  <si>
    <t>cudzinci</t>
  </si>
  <si>
    <t>spolu</t>
  </si>
  <si>
    <t>1+2</t>
  </si>
  <si>
    <t>spolu podľa stupňov</t>
  </si>
  <si>
    <t>1+2 - študijné programy podľa § 53 ods. 3 zákona</t>
  </si>
  <si>
    <t>Tabuľka č. 1a: Vývoj počtu študentov (stav k 31.10. daného roka)</t>
  </si>
  <si>
    <t>Stupeň</t>
  </si>
  <si>
    <t>V dennej aj v externej forme spolu</t>
  </si>
  <si>
    <t>Rok</t>
  </si>
  <si>
    <t>Tabuľka č. 2: Počet študentov, ktorí riadne skončili štúdium v akademickom roku 2019/2020</t>
  </si>
  <si>
    <t>Stupeň štúdia</t>
  </si>
  <si>
    <t>Spolu podľa stupňov</t>
  </si>
  <si>
    <t>Tabuľka č. 3a: Prijímacie konanie na študijné programy v prvom stupni a v spojenom prvom a druhom stupni v roku 2020</t>
  </si>
  <si>
    <t>Študijný odbor</t>
  </si>
  <si>
    <t>Plánovaný počet</t>
  </si>
  <si>
    <t>Počet prihlášok</t>
  </si>
  <si>
    <t>Účasť</t>
  </si>
  <si>
    <t>Prijatie</t>
  </si>
  <si>
    <t>Zápis</t>
  </si>
  <si>
    <t>Prihlášky/ plán</t>
  </si>
  <si>
    <t>Prijatie/                účasť</t>
  </si>
  <si>
    <t>Zápis/            prijatie</t>
  </si>
  <si>
    <t xml:space="preserve">Zápis/                  plán           </t>
  </si>
  <si>
    <t>Z toho počet uchádzačov, ktorí získali stredoškolské vzdelanie v zahraničí</t>
  </si>
  <si>
    <t>% z celkového počtu prihlášok</t>
  </si>
  <si>
    <t>% z celkového počtu účasti</t>
  </si>
  <si>
    <t>% z celkového počtu prijatia</t>
  </si>
  <si>
    <t>% z celkového počtu zápisov</t>
  </si>
  <si>
    <t>Tabuľla č. 3b: Prijímacie konanie na študijné programy v druhom stupni v roku 2020</t>
  </si>
  <si>
    <t>Z toho počet absolventov svojej vysokej školy</t>
  </si>
  <si>
    <t>Z toho počet uchádzačov, ktorí získali vzdelanie nižšieho stupňa v zahraničí</t>
  </si>
  <si>
    <t>Tabuľka č. 3c: Prijímacie konanie na študijné programy v treťom stupni v roku 2020</t>
  </si>
  <si>
    <t>Tabuľka č. 4: Počet študentov uhrádzajúcich školné (ak. rok 2019/2020)</t>
  </si>
  <si>
    <t>Forma štúdia</t>
  </si>
  <si>
    <t>Počet študentov</t>
  </si>
  <si>
    <t>Počty študentov</t>
  </si>
  <si>
    <t>Počet žiadostí o zníženie školného</t>
  </si>
  <si>
    <t>Počet žiadostí o odpustenie školného</t>
  </si>
  <si>
    <t>z toho počet študentov,</t>
  </si>
  <si>
    <t>stupeň</t>
  </si>
  <si>
    <t>ktorým vznikla v ak. roku 2019/2020 povinnosť uhradiť školné</t>
  </si>
  <si>
    <t>ktorým vznikla povinnosť uhradiť školné v externej forme</t>
  </si>
  <si>
    <t>ktorým vznikla povinnosť uhradiť školné za prekročenie štandardnej dĺžky štúdia</t>
  </si>
  <si>
    <t>ktorým vznikla povinnosť uhradiť školné za štúdium v študijnom programe uskutočňovanom výlučne v inom ako štátnom jazyku</t>
  </si>
  <si>
    <t>cudzincov, ktorí uhrádzajú školné</t>
  </si>
  <si>
    <t>ktorým bolo školné znížené</t>
  </si>
  <si>
    <t>ktorým bolo školné odpustené</t>
  </si>
  <si>
    <t>Spolu denná forma</t>
  </si>
  <si>
    <t>Spolu externá forma</t>
  </si>
  <si>
    <t>obe formy spolu</t>
  </si>
  <si>
    <t>Tabuľka č. 5: Podiel riadne skončených štúdií na celkovom počte začatých štúdií v danom akademickom roku k 31.12.2020</t>
  </si>
  <si>
    <t>Stupeň dosiahnutého vzdelania</t>
  </si>
  <si>
    <t>2019 / 2020</t>
  </si>
  <si>
    <t>2018 / 2019</t>
  </si>
  <si>
    <t>2017 / 2018</t>
  </si>
  <si>
    <t>2016 / 2017</t>
  </si>
  <si>
    <t>2015 / 2016</t>
  </si>
  <si>
    <t>2014 / 2015</t>
  </si>
  <si>
    <t>Tabuľka č. 6: Prehľad akademických mobilít - študenti v akademickom roku 2019/2020 a porovnanie s akademickým rokom 2018/2019</t>
  </si>
  <si>
    <t>V roku 2019/2020</t>
  </si>
  <si>
    <t>Fakulta</t>
  </si>
  <si>
    <t>Fyzický počet vyslaných študentov</t>
  </si>
  <si>
    <t>Počet osobomesiacov vyslaných študentov</t>
  </si>
  <si>
    <t>Fyzický počet prijatých študentov</t>
  </si>
  <si>
    <t>Počet osobomesiacov, prijatých študentov</t>
  </si>
  <si>
    <t>programy ES</t>
  </si>
  <si>
    <t>NŠP</t>
  </si>
  <si>
    <t>iné (CEEPUS, NIL, ..)</t>
  </si>
  <si>
    <t>V roku 2018/2019</t>
  </si>
  <si>
    <t>Rozdiel</t>
  </si>
  <si>
    <t xml:space="preserve">Rozdiel v % </t>
  </si>
  <si>
    <t>Tabuľka č. 7: Zoznam predložených návrhov na vymenovanie za profesora v roku 2020</t>
  </si>
  <si>
    <t>P.č.</t>
  </si>
  <si>
    <t>Meno a priezvisko</t>
  </si>
  <si>
    <t>Odbor habilitačného konania a inauguračného konania</t>
  </si>
  <si>
    <t>Dátum začiatku konania</t>
  </si>
  <si>
    <t>Dátum predloženia ministrovi</t>
  </si>
  <si>
    <t>Zamestnanec vysokej školy (áno/nie)</t>
  </si>
  <si>
    <t>Inauguračné konanie</t>
  </si>
  <si>
    <t>V tom počet žiadostí mimo vysokej školy</t>
  </si>
  <si>
    <t>Počet neskončených konaní: stav k 1.1.2020</t>
  </si>
  <si>
    <t>Počet neskončených konaní: stav k 31.12.2020</t>
  </si>
  <si>
    <t>Počet riadne skončených konaní k 31.12.2020</t>
  </si>
  <si>
    <t>Počet inak skončených konaní</t>
  </si>
  <si>
    <t xml:space="preserve"> - zamietnutie</t>
  </si>
  <si>
    <t xml:space="preserve"> - stiahnutie</t>
  </si>
  <si>
    <t xml:space="preserve"> - iné (smrť, odňatie práva a pod.)</t>
  </si>
  <si>
    <t>Celkový počet predložených návrhov</t>
  </si>
  <si>
    <t>Priemerný vek uchádzačov</t>
  </si>
  <si>
    <t>Tabuľka č. 8: Zoznam vymenovaných docentov za rok 2020</t>
  </si>
  <si>
    <t>Dátum udelenia titulu</t>
  </si>
  <si>
    <t>Habilitačné konanie</t>
  </si>
  <si>
    <t>Celkový počet vymenovaných docentov</t>
  </si>
  <si>
    <t>Priemerný vek</t>
  </si>
  <si>
    <t>Tabuľka č. 9: Výberové konania na miesta vysokoškolských učiteľov uskutočnené v roku 2020</t>
  </si>
  <si>
    <t>Funkcia</t>
  </si>
  <si>
    <t>Počet výberových konaní</t>
  </si>
  <si>
    <t>Priemerný počet uchádzačov na obsadenie pozície</t>
  </si>
  <si>
    <t>Priemerný počet uchádzačov, ktorí v čase výberového konania neboli v pracovnom pomere s vysokou školou</t>
  </si>
  <si>
    <t>Priemerná dĺžka uzatvorenia pracovnej zmluvy na dobu určitú</t>
  </si>
  <si>
    <t>Počet zmlúv uzatvorených na dobu neurčitú</t>
  </si>
  <si>
    <t>Počet konaní bez uzatvorenia zmluvy</t>
  </si>
  <si>
    <t>Počet konaní, do ktorých sa neprihlásil žiaden uchádzač</t>
  </si>
  <si>
    <t>Počet konaní, kde bol prihlásený vš učiteľ, ktorý opätovne obsadil to isté miesto</t>
  </si>
  <si>
    <t>Profesora</t>
  </si>
  <si>
    <t>Docenta</t>
  </si>
  <si>
    <t>Ostatné</t>
  </si>
  <si>
    <t>Počet miest obsadených bez výberového konania</t>
  </si>
  <si>
    <t>Zamestnanec</t>
  </si>
  <si>
    <t>Fyzický počet</t>
  </si>
  <si>
    <t>Prepočítaný počet</t>
  </si>
  <si>
    <t>VŠ učiteľ nad 70 rokov</t>
  </si>
  <si>
    <t>Ostatní</t>
  </si>
  <si>
    <t>Počet obsadených funkčných miest docenta a profesora osobami bez príslušného vedecko-pedagogického titulu alebo bez umelecko-pedagogického titulu podľa § 77 ods. 2 zákona</t>
  </si>
  <si>
    <t>Funkčné miesto</t>
  </si>
  <si>
    <t>Počet</t>
  </si>
  <si>
    <t>Docent</t>
  </si>
  <si>
    <t>Profesor</t>
  </si>
  <si>
    <t>Tabuľka č. 10: Kvalifikačná štruktúra vysokoškolských učiteľov</t>
  </si>
  <si>
    <t>Evidenčný prepočítaný počet vysokoškolských učiteľov k 31. 10. 2020</t>
  </si>
  <si>
    <t>Profesori, docenti s DrSc.</t>
  </si>
  <si>
    <t>Docenti, bez DrSc.</t>
  </si>
  <si>
    <t>Ostatní učitelia s DrSc.</t>
  </si>
  <si>
    <t>Ostatní učitelia s PhD, CSc.</t>
  </si>
  <si>
    <t>Ostatní učitelia bez vedeckej hodnosti</t>
  </si>
  <si>
    <t>Podiel v %</t>
  </si>
  <si>
    <t>Rozdiel 2020 - 2019</t>
  </si>
  <si>
    <t>Rozdiel v % 2020 - 2019</t>
  </si>
  <si>
    <t>Pozn.: Percentuálny podiel  v jednotlivých kategóriách žien je z celkového počtu žien</t>
  </si>
  <si>
    <t>Tabuľka č. 11: Prehľad akademických mobilít - zamestnanci v akademickom roku 2019/2020 a porovnanie s akademickým rokom 2018/2019</t>
  </si>
  <si>
    <t>Fyzický počet vyslaných zamestnancov</t>
  </si>
  <si>
    <t>Počet osobodní vyslaných zamestnancov</t>
  </si>
  <si>
    <t>Fyzický počet prijatých zamestnancov</t>
  </si>
  <si>
    <t>Počet osobodní, prijatých zamestnancov</t>
  </si>
  <si>
    <t>rozdiel</t>
  </si>
  <si>
    <t xml:space="preserve">rozdiel v % </t>
  </si>
  <si>
    <t>Tabuľka č. 12: Informácie o záverečných prácach a rigoróznych prácach predložených na obhajobu v roku 2020</t>
  </si>
  <si>
    <t>Záverečná práca</t>
  </si>
  <si>
    <t>Počet predložených záverečných prác</t>
  </si>
  <si>
    <t>z toho počet prác predložených ženami</t>
  </si>
  <si>
    <t>Počet obhájených prác</t>
  </si>
  <si>
    <t>Fyzický počet vedúcich záverečných prác</t>
  </si>
  <si>
    <t>Fyzický počet vedúcich záverečných prác bez PhD.</t>
  </si>
  <si>
    <t>Fyzický počet vedúcich záverečných prác (odborníci z praxe)</t>
  </si>
  <si>
    <t>Bakalárska</t>
  </si>
  <si>
    <t>Diplomová</t>
  </si>
  <si>
    <t xml:space="preserve">Dizertačná </t>
  </si>
  <si>
    <t>Rigorózna</t>
  </si>
  <si>
    <t>Tabuľka č. 13: Publikačná činnosť vysokej školy za rok 2020 a porovnanie s rokom 2019</t>
  </si>
  <si>
    <t>V roku 2020</t>
  </si>
  <si>
    <t>Kategória
fakulta</t>
  </si>
  <si>
    <t>AAA, AAB,
 ABA, ABB</t>
  </si>
  <si>
    <t>ACA, ACB, BAA, BAB, BCB, BCI, EAI, CAA, CAB, EAJ</t>
  </si>
  <si>
    <t>FAI</t>
  </si>
  <si>
    <t>ADC, BDC</t>
  </si>
  <si>
    <t>ADD, BDD</t>
  </si>
  <si>
    <t>CDC, CDD</t>
  </si>
  <si>
    <t>ADM, ADN, AEM, AEN</t>
  </si>
  <si>
    <t>BDM, BDN, CBA, CBB</t>
  </si>
  <si>
    <t>V roku 2019</t>
  </si>
  <si>
    <t>Rozdiel v %</t>
  </si>
  <si>
    <t>Tabuľka č. 14: Umelecká činnosť vysokej školy za rok 2020 a porovnanie s rokom 2019</t>
  </si>
  <si>
    <t>Kategória fakulta</t>
  </si>
  <si>
    <t>Z**</t>
  </si>
  <si>
    <t>Y**</t>
  </si>
  <si>
    <t>X**</t>
  </si>
  <si>
    <t xml:space="preserve">Tabuľka č. 15: Zoznam akreditovaných študijných programov k 31. 12. 2020_x000D_
</t>
  </si>
  <si>
    <t>1. stupeň</t>
  </si>
  <si>
    <t>Študijný program</t>
  </si>
  <si>
    <t>Forma</t>
  </si>
  <si>
    <t>Jazyky</t>
  </si>
  <si>
    <t>Skratka titulu</t>
  </si>
  <si>
    <t>2. stupeň</t>
  </si>
  <si>
    <t>Spojený 1. a 2. stupeň</t>
  </si>
  <si>
    <t>3. stupeň</t>
  </si>
  <si>
    <t>Tabuľka č. 16: Zoznam študijných programov - odňatie priznaného práva, skončenie platnosti priznaného práva alebo zrušenie študijného programu v roku 2020</t>
  </si>
  <si>
    <t>Dátum odňatia práva, skončenia platnosti práva alebo zrušenia študijného programu</t>
  </si>
  <si>
    <t>Tabuľka č. 17: Zoznam udelených akreditácií  habilitačného konania a inauguračného konania k 31.12.2020</t>
  </si>
  <si>
    <t xml:space="preserve">Odbor habilitačného konania a inauguračného konania </t>
  </si>
  <si>
    <t>Tabuľka č. 18: Zoznam odňatých akreditácií habilitačného konania a inauguračného konania v roku 2020</t>
  </si>
  <si>
    <t xml:space="preserve">Dátum odňatia </t>
  </si>
  <si>
    <t>Tabuľka č. 19: Finančné prostriedky na výskumné projekty získané v roku 2020</t>
  </si>
  <si>
    <t>P. č.</t>
  </si>
  <si>
    <t>Poskytovateľ finančých prostriedkov (grantová agentúra, objednávateľ)</t>
  </si>
  <si>
    <t>Grant (G)/objednávka (O)</t>
  </si>
  <si>
    <t>Domáce (D)/zahraničné (Z)</t>
  </si>
  <si>
    <t>Číslo/
identifikácia projektu</t>
  </si>
  <si>
    <t xml:space="preserve">Priezvisko, meno 
a tituly zodpovedného riešiteľa projektu </t>
  </si>
  <si>
    <t xml:space="preserve">Názov projektu </t>
  </si>
  <si>
    <t>Obdobie riešenia projektu (od - do)</t>
  </si>
  <si>
    <t>Objem dotácie/finančných prostriedkov prijatých VŠ 
na jej účet 
v období od 1.1. do 31.12.
v eur
v kategórii BV</t>
  </si>
  <si>
    <t>Objem dotácie/finančných prostriedkov prijatých VŠ 
na jej účet 
v období od 1.1. do 31.12.
v eur
v kategórii KV</t>
  </si>
  <si>
    <t>Poznámky
a doplňujúce informácie</t>
  </si>
  <si>
    <t>Tabuľka č. 20: Finančné prostriedky na ostatné (nevýskumné) projekty získané v roku 2020</t>
  </si>
  <si>
    <t>Tabuľka č. 21: Prehľad umeleckej činnosti vysokej školy za rok 2020</t>
  </si>
  <si>
    <t>Kategória výkonu</t>
  </si>
  <si>
    <t>Autor</t>
  </si>
  <si>
    <t>Názov projektu/umeleckého výkonu</t>
  </si>
  <si>
    <t>Miesto realizácie</t>
  </si>
  <si>
    <t>Termín realizácie</t>
  </si>
  <si>
    <t>Univerzita Pavla Jozefa Šafárika v Košiciach</t>
  </si>
  <si>
    <t>spolu fakulta LF</t>
  </si>
  <si>
    <t>spolu fakulta PF</t>
  </si>
  <si>
    <t>spolu fakulta PrávF</t>
  </si>
  <si>
    <t>spolu fakulta FVS</t>
  </si>
  <si>
    <t>spolu fakulta FF</t>
  </si>
  <si>
    <t>spolu fakulta UTVŠ</t>
  </si>
  <si>
    <t>ÚTVŠ</t>
  </si>
  <si>
    <t>biológia</t>
  </si>
  <si>
    <t>chémia</t>
  </si>
  <si>
    <t>ekologické a environmentálne vedy</t>
  </si>
  <si>
    <t>filológia</t>
  </si>
  <si>
    <t>filozofia</t>
  </si>
  <si>
    <t>fyzika</t>
  </si>
  <si>
    <t>historické vedy</t>
  </si>
  <si>
    <t>informatika</t>
  </si>
  <si>
    <t>matematika</t>
  </si>
  <si>
    <t>mediálne a komunikačné štúdiá</t>
  </si>
  <si>
    <t>ošetrovateľstvo</t>
  </si>
  <si>
    <t>politické vedy</t>
  </si>
  <si>
    <t>právo</t>
  </si>
  <si>
    <t>psychológia</t>
  </si>
  <si>
    <t>sociálna práca</t>
  </si>
  <si>
    <t>vedy o zemi</t>
  </si>
  <si>
    <t>vedy o športe</t>
  </si>
  <si>
    <t>verejné zdravotníctvo</t>
  </si>
  <si>
    <t>všeobecné lekárstvo</t>
  </si>
  <si>
    <t>zdravotnícke vedy</t>
  </si>
  <si>
    <t>zubné lekárstvo</t>
  </si>
  <si>
    <t>učiteľstvo a pedagogické vedy</t>
  </si>
  <si>
    <t>farmácia</t>
  </si>
  <si>
    <t>1</t>
  </si>
  <si>
    <t>denná</t>
  </si>
  <si>
    <t>2</t>
  </si>
  <si>
    <t>3</t>
  </si>
  <si>
    <t>externá</t>
  </si>
  <si>
    <t>vedy o Zemi</t>
  </si>
  <si>
    <t>doc. RNDr. Ján Titiš, PhD.</t>
  </si>
  <si>
    <t>anorganická chémia</t>
  </si>
  <si>
    <t>nie</t>
  </si>
  <si>
    <t>doc. RNDr. Milan Žukovič, PhD.</t>
  </si>
  <si>
    <t>áno</t>
  </si>
  <si>
    <t>doc. RNDr. Mária Kožurková, CSc.</t>
  </si>
  <si>
    <t>Biochémia</t>
  </si>
  <si>
    <t>doc. MUDr. Želmíra Macejová, PhD., MPH</t>
  </si>
  <si>
    <t>vnútorné choroby</t>
  </si>
  <si>
    <t>doc. JUDr. Juraj Jankuv, PhD.</t>
  </si>
  <si>
    <t>medzinárodné právo</t>
  </si>
  <si>
    <t>Mgr. Monika Hricová, PhD.</t>
  </si>
  <si>
    <t>sociálna psychológia a psychológia práce</t>
  </si>
  <si>
    <t>MUDr. Mária Rašiová, PhD.</t>
  </si>
  <si>
    <t>MUDr. Petr Vávra, Ph.D.</t>
  </si>
  <si>
    <t>chirurgia</t>
  </si>
  <si>
    <t>PhDr. Tatiana Tökölyová, PhD.</t>
  </si>
  <si>
    <t>politológia</t>
  </si>
  <si>
    <t>Mgr. Jana Juhásová, PhD.</t>
  </si>
  <si>
    <t>literárna veda</t>
  </si>
  <si>
    <t>PhDr. Kristína Bosáková, PhD.</t>
  </si>
  <si>
    <t>dejiny filozofie</t>
  </si>
  <si>
    <t>MUDr. Martina Zavacká, PhD., MPH</t>
  </si>
  <si>
    <t>MUDr. Martin Janičko, PhD.</t>
  </si>
  <si>
    <t>31.12020</t>
  </si>
  <si>
    <t>JUDr. Miroslav Fico, PhD.</t>
  </si>
  <si>
    <t>teória a dejiny štátu a práva</t>
  </si>
  <si>
    <t>MUDr. Eva Feketeová, PhD.</t>
  </si>
  <si>
    <t>neurológia</t>
  </si>
  <si>
    <t>MUDr. Slavomír Perečínsky, PhD.</t>
  </si>
  <si>
    <t>MUDr. Vladimír Sihotský, PhD.</t>
  </si>
  <si>
    <t>403</t>
  </si>
  <si>
    <t>Ošetrovateľstvo</t>
  </si>
  <si>
    <t>D</t>
  </si>
  <si>
    <t>S</t>
  </si>
  <si>
    <t>Bc.</t>
  </si>
  <si>
    <t>Verejné zdravotníctvo</t>
  </si>
  <si>
    <t>Fyzioterapia</t>
  </si>
  <si>
    <t>A</t>
  </si>
  <si>
    <t>geografia</t>
  </si>
  <si>
    <t>biofyzika</t>
  </si>
  <si>
    <t>všeobecná ekológia a ekológia jedinca a populácií</t>
  </si>
  <si>
    <t xml:space="preserve"> informatika</t>
  </si>
  <si>
    <t>aplikovaná informatika</t>
  </si>
  <si>
    <t>E</t>
  </si>
  <si>
    <t xml:space="preserve"> matematika</t>
  </si>
  <si>
    <t>ekonomická a finančná matematika</t>
  </si>
  <si>
    <t>fyzika – biológia</t>
  </si>
  <si>
    <t>fyzika – vedy o zemi</t>
  </si>
  <si>
    <t>fyzika – geografia</t>
  </si>
  <si>
    <t>fyzika – chémia</t>
  </si>
  <si>
    <t>fyzika – informatika</t>
  </si>
  <si>
    <t>vedy o Zemi – filozofia</t>
  </si>
  <si>
    <t>geografia – filozofia</t>
  </si>
  <si>
    <t>vedy o Zemi – informatika</t>
  </si>
  <si>
    <t>geografia – informatika</t>
  </si>
  <si>
    <t>vedy o Zemi – psychológia</t>
  </si>
  <si>
    <t>geografia – psychológia</t>
  </si>
  <si>
    <t>chémia – vedy o Zemi</t>
  </si>
  <si>
    <t>chémia – geografia</t>
  </si>
  <si>
    <t>chémia – informatika</t>
  </si>
  <si>
    <t>biológia – vedy o Zemi</t>
  </si>
  <si>
    <t>biológia – geografia</t>
  </si>
  <si>
    <t>biológia – chémia</t>
  </si>
  <si>
    <t>biológia – informatika</t>
  </si>
  <si>
    <t>biológia – psychológia</t>
  </si>
  <si>
    <t>matematika – biológia</t>
  </si>
  <si>
    <t>matematika – fyzika</t>
  </si>
  <si>
    <t>matematika – vedy o Zemi</t>
  </si>
  <si>
    <t>matematika – geografia</t>
  </si>
  <si>
    <t>matematika – chémia</t>
  </si>
  <si>
    <t>matematika – informatika</t>
  </si>
  <si>
    <t>matematika – psychológia</t>
  </si>
  <si>
    <t xml:space="preserve"> matematika - informatika</t>
  </si>
  <si>
    <t>analýza dát a umelá inteligencia</t>
  </si>
  <si>
    <t>SA</t>
  </si>
  <si>
    <t xml:space="preserve"> právo</t>
  </si>
  <si>
    <t>SAF</t>
  </si>
  <si>
    <t>verejná správa</t>
  </si>
  <si>
    <t>európska verejná správa</t>
  </si>
  <si>
    <t>AN</t>
  </si>
  <si>
    <t>informačné systémy vo verejnej správe</t>
  </si>
  <si>
    <t>Rodové štúdiá a kultúra</t>
  </si>
  <si>
    <t>medzinárodné vzťahy</t>
  </si>
  <si>
    <t>Aplikovaná etika</t>
  </si>
  <si>
    <t>Aplikovaná etika-filozofia</t>
  </si>
  <si>
    <t xml:space="preserve">filozofia - vedy o Zemi </t>
  </si>
  <si>
    <t>Aplikovaná etika-geografia</t>
  </si>
  <si>
    <t>filozofia - filológia</t>
  </si>
  <si>
    <t>Aplikovaná etika-nemecký jazyk a  literatúra</t>
  </si>
  <si>
    <t>filozofia - psychológia</t>
  </si>
  <si>
    <t>Aplikovaná etika-psychológia</t>
  </si>
  <si>
    <t>Filozofia</t>
  </si>
  <si>
    <t>Filozofia - psychológia</t>
  </si>
  <si>
    <t>filológia - filozofia</t>
  </si>
  <si>
    <t>Latinský jazyk a literatúra – aplikovaná etika</t>
  </si>
  <si>
    <t>Latinský jazyk a literatúra - britské a americké štúdiá</t>
  </si>
  <si>
    <t>Latinský jazyk a literatúra – filozofia</t>
  </si>
  <si>
    <t xml:space="preserve">filológia - historické vedy </t>
  </si>
  <si>
    <t>Latinský jazyk a literatúra – história</t>
  </si>
  <si>
    <t>Latinský jazyk a literatúra – nemecký jazyk a literatúra</t>
  </si>
  <si>
    <t>SN</t>
  </si>
  <si>
    <t>Latinský jazyk a literatúra – slovenský jazyk a literatúra</t>
  </si>
  <si>
    <t>Masmediálne štúdiá</t>
  </si>
  <si>
    <t>Britské a americké štúdiá</t>
  </si>
  <si>
    <t>Britské a americké štúdiá-filozofia</t>
  </si>
  <si>
    <t>Britské a americké štúdiá-nemecký jazyk a literatúra</t>
  </si>
  <si>
    <t>SAN</t>
  </si>
  <si>
    <t>filológia - informatika</t>
  </si>
  <si>
    <t>Britské a americké štúdiá-informatika</t>
  </si>
  <si>
    <t>filológia   - psychológia</t>
  </si>
  <si>
    <t>Britské a americké štúdiá-psychológia</t>
  </si>
  <si>
    <t>filológia - geografia</t>
  </si>
  <si>
    <t>Nemecký jazyk a literatúra-geografia</t>
  </si>
  <si>
    <t>Nemecký jazyk a literatúra-informatika</t>
  </si>
  <si>
    <t>filológia   - filozofia</t>
  </si>
  <si>
    <t>Nemecký jazyk a literatúra-filozofia</t>
  </si>
  <si>
    <t>filológia - psychológia</t>
  </si>
  <si>
    <t>Nemecký jazyk a literatúra-psychológia</t>
  </si>
  <si>
    <t>filológia - matematika</t>
  </si>
  <si>
    <t>Nemecký jazyk a literatúra-matematika</t>
  </si>
  <si>
    <t>politické vedy  - mediálne a komunikačné štúdiá</t>
  </si>
  <si>
    <t>politológia a masmediálne štúdiá</t>
  </si>
  <si>
    <t>filológiay  - vedy o zemi</t>
  </si>
  <si>
    <t>Britské a americké štúdiá - geografia</t>
  </si>
  <si>
    <t>filológia - biológia</t>
  </si>
  <si>
    <t xml:space="preserve">Britské a americké štúdiá – biológia </t>
  </si>
  <si>
    <t xml:space="preserve">filológia - matematika </t>
  </si>
  <si>
    <t>Britské a americké štúdiá - matematika</t>
  </si>
  <si>
    <t>Anglický jazyk pre európske inštitúcie a ekonomiku</t>
  </si>
  <si>
    <t>Anglický jazyk a francúzsky jazyk pre európske inštitúcie a ekonomiku</t>
  </si>
  <si>
    <t>Anglický jazyk a nemecký jazyk pre európske inštitúcie a ekonomiku</t>
  </si>
  <si>
    <t>filológia  - filozofia</t>
  </si>
  <si>
    <t>Slovenský jazyk a literatúra-aplikovaná etika</t>
  </si>
  <si>
    <t>Slovenský jazyk a literatúra-britské a americké štúdiá</t>
  </si>
  <si>
    <t>filológia- filozofia</t>
  </si>
  <si>
    <t>Slovenský jazyk a literatúra-filozofia</t>
  </si>
  <si>
    <t>filológia  - informatika</t>
  </si>
  <si>
    <t>Slovenský jazyk a literatúra-informatika</t>
  </si>
  <si>
    <t>Slovenský jazyk a literatúra-nemecký jazyk a literatúra</t>
  </si>
  <si>
    <t>Slovenský jazyk a literatúra-psychológia</t>
  </si>
  <si>
    <t>filológia  - vedy o Zemi</t>
  </si>
  <si>
    <t>Slovenský jazyk a literatúra - geografia</t>
  </si>
  <si>
    <t>filológia  - biológia</t>
  </si>
  <si>
    <t>Slovenský jazyk a literatúra - biológia</t>
  </si>
  <si>
    <t>Slovenský jazyk a literatúra - matematika</t>
  </si>
  <si>
    <t>História</t>
  </si>
  <si>
    <t>historické vedy - filozofia</t>
  </si>
  <si>
    <t>História – aplikovaná etika</t>
  </si>
  <si>
    <t>historické vedy - filológia</t>
  </si>
  <si>
    <t>História – britské a americké štúdiá</t>
  </si>
  <si>
    <t>historické vedy  - vedy o Zemi</t>
  </si>
  <si>
    <t>História – geografia</t>
  </si>
  <si>
    <t>História – filozofia</t>
  </si>
  <si>
    <t>História – nemecký jazyk a literatúra</t>
  </si>
  <si>
    <t>historické vedy - psychológia</t>
  </si>
  <si>
    <t>História - psychológia</t>
  </si>
  <si>
    <t>História – slovenský jazyk a literatúra</t>
  </si>
  <si>
    <t>Politológia</t>
  </si>
  <si>
    <t>Psychológia</t>
  </si>
  <si>
    <t>Sociálna práca</t>
  </si>
  <si>
    <t>Šport a rekreácia</t>
  </si>
  <si>
    <t>Mgr.</t>
  </si>
  <si>
    <t>učiteľstvo biológie (v kombinácii)</t>
  </si>
  <si>
    <t>učiteľstvo fyziky (v kombinácii)</t>
  </si>
  <si>
    <t>učiteľstvo geografie (v kombinácii)</t>
  </si>
  <si>
    <t>učiteľstvo chémie (v kombinácii)</t>
  </si>
  <si>
    <t>učiteľstvo informatiky (v kombinácii)</t>
  </si>
  <si>
    <t>učiteľstvo matematiky (v kombinácii)</t>
  </si>
  <si>
    <t>fyzika kondenzovaných látok</t>
  </si>
  <si>
    <t>jadrová a subjadrová fyzika</t>
  </si>
  <si>
    <t>teoretická fyzika a astrofyzika</t>
  </si>
  <si>
    <t>geografia a geoinformatika</t>
  </si>
  <si>
    <t>ekologické a environmentálen vedy</t>
  </si>
  <si>
    <t>analytická chémia</t>
  </si>
  <si>
    <t xml:space="preserve">biochémia </t>
  </si>
  <si>
    <t>fyzikálna chémia</t>
  </si>
  <si>
    <t>organická chémia</t>
  </si>
  <si>
    <t>botanika a fyziológia rastlín</t>
  </si>
  <si>
    <t>genetika a molekulárna cytológia</t>
  </si>
  <si>
    <t>zoológia a fyziológia živočíchov</t>
  </si>
  <si>
    <t>informatika (konverzný)</t>
  </si>
  <si>
    <t>informatická matematika</t>
  </si>
  <si>
    <t>manažérska matematika</t>
  </si>
  <si>
    <t>informatika - matematika</t>
  </si>
  <si>
    <t>učiteľstvo anglického jazyka a literatúry (v kombinácii)</t>
  </si>
  <si>
    <t>učiteľstvo slovenského jazyka a literatúry (v kombinácii)</t>
  </si>
  <si>
    <t>učiteľstvo nemeckého jazyka a literatúry (v kombinácii)</t>
  </si>
  <si>
    <t>učiteľstvo výchovy k občianstvu  (v kombinácii)</t>
  </si>
  <si>
    <t>učiteľstvo latinského jazyka a literatúry (v kombinácii)</t>
  </si>
  <si>
    <t>učiteľstvo histórie  (v kombinácii)</t>
  </si>
  <si>
    <t>učiteľstvo psychológie  (v kombinácii)</t>
  </si>
  <si>
    <t>učiteľstvo etickej výchovy  (v kombinácii)</t>
  </si>
  <si>
    <t>Britské a americké štúdiá</t>
  </si>
  <si>
    <t xml:space="preserve"> A</t>
  </si>
  <si>
    <t>neslovanské jazyky a literatúry</t>
  </si>
  <si>
    <t>prekladateľstvo a tlmočníctvo</t>
  </si>
  <si>
    <t>Anglický jazyk a nemecký jazyk pre európske inštitúcie a ekonomiku</t>
  </si>
  <si>
    <t>história</t>
  </si>
  <si>
    <t xml:space="preserve">sociálna práca </t>
  </si>
  <si>
    <t>Sociálna práca (konverzný)</t>
  </si>
  <si>
    <t>Všeobecné lekárstvo</t>
  </si>
  <si>
    <t>MUDr.</t>
  </si>
  <si>
    <t>Zubné lekárstvo</t>
  </si>
  <si>
    <t>MDDr.</t>
  </si>
  <si>
    <t xml:space="preserve">farmácia </t>
  </si>
  <si>
    <t>Lekárska fakulta</t>
  </si>
  <si>
    <t>Farmácia</t>
  </si>
  <si>
    <t>Lekárska farmakológia</t>
  </si>
  <si>
    <t>DE</t>
  </si>
  <si>
    <t>PhD.</t>
  </si>
  <si>
    <t>Anatómia, histológia a embryológia</t>
  </si>
  <si>
    <t>Epidemiológia</t>
  </si>
  <si>
    <t>Gynekológia a pôrodníctvo</t>
  </si>
  <si>
    <t>Chirurgia</t>
  </si>
  <si>
    <t>Klinická biochémia</t>
  </si>
  <si>
    <t>Neurológia</t>
  </si>
  <si>
    <t>Normálna a patologická fyziológia</t>
  </si>
  <si>
    <t>Vnútorné choroby</t>
  </si>
  <si>
    <t>Prírodovedecká fakulta</t>
  </si>
  <si>
    <t>Biológia</t>
  </si>
  <si>
    <t>Fyziológia rastlín</t>
  </si>
  <si>
    <t>Fyziológia živočíchov</t>
  </si>
  <si>
    <t>Genetika</t>
  </si>
  <si>
    <t>Molekulárna cytológia</t>
  </si>
  <si>
    <t>Ekologické a environmentálne vedy</t>
  </si>
  <si>
    <t>Všeobecná ekológia a ekológia jedinca a populácií</t>
  </si>
  <si>
    <t>Fyzika</t>
  </si>
  <si>
    <t>Astrofyzika</t>
  </si>
  <si>
    <t>Biofyzika</t>
  </si>
  <si>
    <t>Fyzika kondenzovaných látok</t>
  </si>
  <si>
    <t>Jadrová a subjadrová fyzika</t>
  </si>
  <si>
    <t>Progresívne materiály</t>
  </si>
  <si>
    <t>Teoretická fyzika</t>
  </si>
  <si>
    <t>Teória vyučovania fyziky</t>
  </si>
  <si>
    <t>Chémia</t>
  </si>
  <si>
    <t>Analytická chémia</t>
  </si>
  <si>
    <t>Anorganická chémia</t>
  </si>
  <si>
    <t>Fyzikálna chémia</t>
  </si>
  <si>
    <t>Organická chémia</t>
  </si>
  <si>
    <t>Informatika</t>
  </si>
  <si>
    <t>Matematika</t>
  </si>
  <si>
    <t>Aplikovaná matematika</t>
  </si>
  <si>
    <t>Diskrétna matematika</t>
  </si>
  <si>
    <t>Teória vyučovania matematiky</t>
  </si>
  <si>
    <t>Vedy o Zemi</t>
  </si>
  <si>
    <t>Geoinformatika a diaľkový prieskum Zeme</t>
  </si>
  <si>
    <t>Právnická fakulta</t>
  </si>
  <si>
    <t>Právo</t>
  </si>
  <si>
    <t>Medzinárodné právo</t>
  </si>
  <si>
    <t>Občianske právo</t>
  </si>
  <si>
    <t>Obchodné a finančné právo</t>
  </si>
  <si>
    <t>Teória a dejiny štátu a práva</t>
  </si>
  <si>
    <t>Trestné právo</t>
  </si>
  <si>
    <t>Fakulta verejnej správy</t>
  </si>
  <si>
    <t>Politické vedy</t>
  </si>
  <si>
    <t>Verejná správa</t>
  </si>
  <si>
    <t>Filozofická fakulta</t>
  </si>
  <si>
    <t>Filológia</t>
  </si>
  <si>
    <t>Literárna veda</t>
  </si>
  <si>
    <t>Dejiny filozofie</t>
  </si>
  <si>
    <t>Historické vedy</t>
  </si>
  <si>
    <t>Slovenské dejiny</t>
  </si>
  <si>
    <t>Sociálna psychológia a psychológia práce</t>
  </si>
  <si>
    <t>Integratívna sociálna práca</t>
  </si>
  <si>
    <t xml:space="preserve">Anatómia, histológia a embryológia </t>
  </si>
  <si>
    <t xml:space="preserve">Normálna a patologická fyziológia </t>
  </si>
  <si>
    <t xml:space="preserve">Vnútorné choroby </t>
  </si>
  <si>
    <t xml:space="preserve">Chirurgia </t>
  </si>
  <si>
    <t xml:space="preserve">Gynekológia a pôrodníctvo </t>
  </si>
  <si>
    <t xml:space="preserve">Klinická biochémia </t>
  </si>
  <si>
    <t xml:space="preserve">Farmakológia </t>
  </si>
  <si>
    <t>Fyzika kondenzovaných látok a akustika</t>
  </si>
  <si>
    <t xml:space="preserve">Teória a dejiny štátu a práva </t>
  </si>
  <si>
    <t xml:space="preserve">Obchodné a finančné právo </t>
  </si>
  <si>
    <t xml:space="preserve">Občianske právo </t>
  </si>
  <si>
    <t xml:space="preserve">Dejiny filozofie </t>
  </si>
  <si>
    <t xml:space="preserve">Neslovanské jazyky a literatúry </t>
  </si>
  <si>
    <t xml:space="preserve">Literárna veda </t>
  </si>
  <si>
    <t xml:space="preserve">Slovenské dejiny </t>
  </si>
  <si>
    <t xml:space="preserve">Politológia </t>
  </si>
  <si>
    <t xml:space="preserve">Sociálna psychológia a psychológia práce </t>
  </si>
  <si>
    <t xml:space="preserve">Sociálna práca </t>
  </si>
  <si>
    <t>UPJŠ/GRIP Assembly</t>
  </si>
  <si>
    <t xml:space="preserve">D </t>
  </si>
  <si>
    <t>Rámcová zmluva o spolupráci (UPJŠ 252/2020)
GRIP Assembly</t>
  </si>
  <si>
    <t>doc. RNDr. Erik Sedlák, PhD.</t>
  </si>
  <si>
    <t>Spolupráca v oblastiach výskumu definovaných v zmluve</t>
  </si>
  <si>
    <t>2020-na dobu neurčitú</t>
  </si>
  <si>
    <t>UPJŠ/ SAFTRA photonics</t>
  </si>
  <si>
    <t>Rámcová zmluva o spolupráci (UPJŠ 253/2020)
SAFTRA photonics</t>
  </si>
  <si>
    <t>doc. RNDr. Erik Sedlák, PhD./doc. Mgr. Daniel Jancura, PhD.</t>
  </si>
  <si>
    <t>Spolupráca v oblasti výskumu: Vývij špecifických aplikácií na rýchlu a selektívnu detekciu stopových množstiev organických molekúl v životnom prostredí</t>
  </si>
  <si>
    <t>LF UPJŠ</t>
  </si>
  <si>
    <t>Slovenská lekaŕska spoločnosť</t>
  </si>
  <si>
    <t>SHC+SLS_24-19-3033/019</t>
  </si>
  <si>
    <t>MUDr. Sylvia Dražilová, PhD.</t>
  </si>
  <si>
    <t xml:space="preserve">Asociácia medzi metabolickým syndrómom a primárnou biliárnou cholangoitídou </t>
  </si>
  <si>
    <t>PF UPJŠ</t>
  </si>
  <si>
    <t>MŠVVaŠ SR</t>
  </si>
  <si>
    <t>ALICE CERN 0213/2016</t>
  </si>
  <si>
    <t>doc. RNDr. Marek Bombara, PhD.</t>
  </si>
  <si>
    <t>Experiment ALICE na LHC v CERN: Štúdium silno interagujúcej hmoty v extrémnych podmienkach</t>
  </si>
  <si>
    <t>2016-2020</t>
  </si>
  <si>
    <t>APVV</t>
  </si>
  <si>
    <t>APVV-15-0307</t>
  </si>
  <si>
    <t>prof. Dr. Rudolph Sock</t>
  </si>
  <si>
    <t>Anticipačné fonetické stratégie pre simultánne a konzekutívne tlmočenie</t>
  </si>
  <si>
    <t>APVV-15-0475</t>
  </si>
  <si>
    <t>Mgr. Nikola Regináčová, PhD.</t>
  </si>
  <si>
    <t>Tendencie vývoja etnických vzťahov na Slovensku (komparatívny výskum národnostnej problematiky v rokoch 2004-2020) – (TESS2)</t>
  </si>
  <si>
    <t>APVV-15-0662</t>
  </si>
  <si>
    <t xml:space="preserve"> prof. PhDr. Oľga Orosová, CSc.</t>
  </si>
  <si>
    <t>Psychologický mechanizmus zmien rizikového správania školákov a vysokoškolákov. Rizikové správanie a emigračné, migračné zámery.</t>
  </si>
  <si>
    <t>APVV-16-0383</t>
  </si>
  <si>
    <t>prof. PaedDr. Martin Pekár, PhD.</t>
  </si>
  <si>
    <t>Komplexný pamäťový portál a historický atlas miest Slovenska (Bratislava a Košice)</t>
  </si>
  <si>
    <t>2017-2021</t>
  </si>
  <si>
    <t>APVV-16-0035</t>
  </si>
  <si>
    <t>prof. PhDr. Pavel Stekauer, DrSc.</t>
  </si>
  <si>
    <t>Výskum mimojazykových faktorov tvorenia a interpretácie nových pomenovańí</t>
  </si>
  <si>
    <t>APVV-17-0529</t>
  </si>
  <si>
    <t>PhDr. Katarína Mayerová, PhD.</t>
  </si>
  <si>
    <t>Postmetafyzické myslenie v kontexte súčasných sociálno-politických problémov</t>
  </si>
  <si>
    <t>2018-2022</t>
  </si>
  <si>
    <t>APVV-19-0003</t>
  </si>
  <si>
    <t>prof. PaedDr. Lívia Körtvélyessy, PhD.</t>
  </si>
  <si>
    <t>Onomatopoja - čo sa skrýva v mene?</t>
  </si>
  <si>
    <t>2020-2024</t>
  </si>
  <si>
    <t>APVV-19-0244</t>
  </si>
  <si>
    <t>prof. PhDr. Ján Gbúr, CSc.</t>
  </si>
  <si>
    <t xml:space="preserve">Metodologické postupy v literárnovednom výskume s presahom do mediálneho </t>
  </si>
  <si>
    <t>APVV-19-0284</t>
  </si>
  <si>
    <t>doc. Ing. Mgr. Jozef Bavoľár, PhD.</t>
  </si>
  <si>
    <t xml:space="preserve">Faktory výberu a dosahovania dlhodobých cieľov u mladých ľudí v období prechodu do </t>
  </si>
  <si>
    <t>APVV-19-0358</t>
  </si>
  <si>
    <t>Mgr. Zuzana Tokárová, PhD.</t>
  </si>
  <si>
    <t xml:space="preserve">Dejiny Hlinkovej slovenskej ľudovej strany v domácich a európskych demnziách (1905 - </t>
  </si>
  <si>
    <t>APVV-16-0176</t>
  </si>
  <si>
    <t>MVDr. Alojz Bomba, DrSc./ RNDr. Izabela Bertková, PhD.</t>
  </si>
  <si>
    <t>Cielená modulácia črevnej mikrobioty a jej transplantácia v
prevencii a terapii črevných zápalových chorôb</t>
  </si>
  <si>
    <t>APVV-15-0719</t>
  </si>
  <si>
    <t>Mgr. Iveta Rajničová Nagyová, PhD.</t>
  </si>
  <si>
    <t>Longitudinálny výskum psychosociálnych inovácií v manažmente chronických chorôb.</t>
  </si>
  <si>
    <t>APVV-15-0012</t>
  </si>
  <si>
    <t>doc. Mgr. Zuzana Dankulincová, PhD.</t>
  </si>
  <si>
    <t>Psychosociálny vývin detí s emocionálnymi a behaviorálnymi problémami v systéme starostlivosti - longitudinálna štúdia.</t>
  </si>
  <si>
    <t>APVV-16-0211</t>
  </si>
  <si>
    <t>prof. MUDr. Peter Jarčuška, PhD.</t>
  </si>
  <si>
    <t>Počítačový systém podpory rozhodovania pre hepatálnu encefalopatiu</t>
  </si>
  <si>
    <t>APVV-16-0158</t>
  </si>
  <si>
    <t>doc. MUDr. Pavol Joppa, PhD.</t>
  </si>
  <si>
    <t>Obezita, spánkové apnoe a syndróm obezity-hypoventilácie: vplyv
hypoxie na kardiovaskulárne parametre pri respiračných chorobách
asociovaných s obezitou a možnosti ich liečebného ovplyvnenia</t>
  </si>
  <si>
    <t>APVV-16-0446</t>
  </si>
  <si>
    <t>prof. MVDr. Ján Mojžiš, DrSc.</t>
  </si>
  <si>
    <t>Bunkové interakcie v nádorovom mikroprostredí a ich farmakologické ovplyvnenie</t>
  </si>
  <si>
    <t>APVV-16-0490</t>
  </si>
  <si>
    <t>MUDr. Jaroslav Rosenberger, PhD.</t>
  </si>
  <si>
    <t>Využitie profilu zdravotnej gramotnosti na skvalitnenie manažmentu chronických ochorení</t>
  </si>
  <si>
    <t>APVV-17-0017</t>
  </si>
  <si>
    <t>prof. MUDr. Ľubomír Legáth, PhD.</t>
  </si>
  <si>
    <t>Toxikologické účinky hadích jedov vybraných druhov</t>
  </si>
  <si>
    <t>APVV-17-0118</t>
  </si>
  <si>
    <t>MVDr. Ján Rosocha, CSc.</t>
  </si>
  <si>
    <t>Exozómy z mezenchýmových kmeňových buniek ako potenciálna alternatíva bunkovej terapie v liečbe osteoartritídy</t>
  </si>
  <si>
    <t>APVV-17-0550</t>
  </si>
  <si>
    <t>prof. MUDr. Daniel Pella, PhD.</t>
  </si>
  <si>
    <t>Determinanty zvýšeného kardiovaskulárneho rizika a ich prognostický význam analyzovaný pomocou strojového učenia pri diagnostike vysokorizikových jedincov</t>
  </si>
  <si>
    <t>APVV-18-0070</t>
  </si>
  <si>
    <t>prof. Mgr. Andrea Madarasová Gecková, PhD.</t>
  </si>
  <si>
    <t>Generácia Z - nové výzvy dospievania.</t>
  </si>
  <si>
    <t>2019-2023</t>
  </si>
  <si>
    <t>APVV-18-0171</t>
  </si>
  <si>
    <t>doc. MUDr. Pavol Kristian, PhD.</t>
  </si>
  <si>
    <t>Význam nových biomarkerov hepatitídy B pre stratifikáciu rizika a
manažment liečby pacientov s chronickou HBV infekciou</t>
  </si>
  <si>
    <t>APVV-18-0547</t>
  </si>
  <si>
    <t>doc. MUDr. Matej Škorvánek, PhD.</t>
  </si>
  <si>
    <t>Nové biomarkery prodromálnej Parkinsonovej choroby</t>
  </si>
  <si>
    <t>APVV-19-0476</t>
  </si>
  <si>
    <t xml:space="preserve">doc. RNDr. Ján Sabo, CSc., mim. prof. </t>
  </si>
  <si>
    <t>Inovatívna stratégia k diagnostike a terapii karcinómu prsníka na
základe zmien proteómu cirkulujúcich leukocytov</t>
  </si>
  <si>
    <t>APVV-19-0493</t>
  </si>
  <si>
    <t>Výskum raného detstva v marginalizovaných rómskych komunitách:
kontextuálne faktory psychomotorického vývinu detí počas prvých
1000 dní.</t>
  </si>
  <si>
    <t>APVV-16-0398_SAV</t>
  </si>
  <si>
    <t>prof. RNDr. Martin Bačkor, DrSc.</t>
  </si>
  <si>
    <t>Funkčná analýza synaptotagmínov so zreteľom na odpovede rastlín na environmentálne stresy.</t>
  </si>
  <si>
    <t>APVV-16-0171_STU</t>
  </si>
  <si>
    <t>prof. RNDr. Jana Sedláková, PhD.</t>
  </si>
  <si>
    <t>Progresívne metódy zabraňujúce vzniku a šíreniu rezistencie
baktérií voči klinicky relevantným antibiotikám</t>
  </si>
  <si>
    <t>APVV-15-0239</t>
  </si>
  <si>
    <t>RNDr. Juraj Ševc, PhD.</t>
  </si>
  <si>
    <t>Analýza potenciálu a úlohy výstelky centrálneho kanála pri regenerácii miechy.</t>
  </si>
  <si>
    <t>APVV-17-0372</t>
  </si>
  <si>
    <t>RNDr. Viktória Majláthová, PhD.</t>
  </si>
  <si>
    <t>Rádiofrekvenčné rozhranie v biológii a ekológii ixodidových kliešťov.</t>
  </si>
  <si>
    <t>APVV-17-0477</t>
  </si>
  <si>
    <t>prof. RNDr. Ľubomír Kováč, CSc.</t>
  </si>
  <si>
    <t>Molekulárna fylogenéza unikátnej jaskynnej fauny</t>
  </si>
  <si>
    <t>APVV-18-0125</t>
  </si>
  <si>
    <t>prof. RNDr. Eva Čellárová, DrSc.</t>
  </si>
  <si>
    <t>Nové antrachinóny prírodného pôvodu pre biomedicínske aplikácie</t>
  </si>
  <si>
    <t>APVV-19-0279</t>
  </si>
  <si>
    <t>Regulácia postnatálnej neurogenézy v čuchovom systéme potkana
prostredníctvom neurotransmiterov za fyziologických a patologických
podmienok</t>
  </si>
  <si>
    <t>APVV-19-0440</t>
  </si>
  <si>
    <t>RNDr. Igor Majláth, PhD.</t>
  </si>
  <si>
    <t>Vynárajúce sa zoonotické patogény prenášané opomínanými druhmi
článkonožcov na Slovensku</t>
  </si>
  <si>
    <t>APVV-15-0054_UK_Gallay</t>
  </si>
  <si>
    <t>doc. Mgr. Michal Gallay, PhD.</t>
  </si>
  <si>
    <t>Fyzikálne založená segmentácia georeliéfu a jej geovedné aplikácie</t>
  </si>
  <si>
    <t>APVV-18-0044</t>
  </si>
  <si>
    <t>prof.Mgr. Jaroslav Hofierka, PhD.</t>
  </si>
  <si>
    <t>Solárny potenciál urbanizovaných území a jeho využitie v koncepte Smart City</t>
  </si>
  <si>
    <t>2019-2022</t>
  </si>
  <si>
    <t>APVV-15-0091</t>
  </si>
  <si>
    <t>prof. RNDr. Viliam Geffert, DrSc.</t>
  </si>
  <si>
    <t>Efektívne algoritmy, automaty a dátové štruktúry</t>
  </si>
  <si>
    <t>APVV-16-0337</t>
  </si>
  <si>
    <t>doc. RNDr. Ondrej Hutník, PhD.</t>
  </si>
  <si>
    <t>Integrovanie v kontexte zovšeobecnených mier</t>
  </si>
  <si>
    <t>APVV-15-0116</t>
  </si>
  <si>
    <t>doc. RNDr. Roman Soták, PhD.</t>
  </si>
  <si>
    <t>Štrukturálne a chromatické charakteristiky grafov</t>
  </si>
  <si>
    <t>APVV-17-0568</t>
  </si>
  <si>
    <t>doc. RNDr. Ivan Žežula, CSc.</t>
  </si>
  <si>
    <t>Aplikácie matematických metód v ekonomickom a medicínskom rozhodovaní</t>
  </si>
  <si>
    <t>APVV-19-0153</t>
  </si>
  <si>
    <t>Vnorené grafy - zafarbenia a štruktúra</t>
  </si>
  <si>
    <t>APVV-16-0029</t>
  </si>
  <si>
    <t>prof. RNDr. Renáta Oriňáková, DrSc.</t>
  </si>
  <si>
    <t>Spekané biologicky odbúrateľné kovové materiály</t>
  </si>
  <si>
    <t>2017-2020</t>
  </si>
  <si>
    <t>APVV-15-0520</t>
  </si>
  <si>
    <t>prof. RNDr. Vladimír Zeleňák, DrSc.</t>
  </si>
  <si>
    <t>Inteligentné nanopórovité systémy ako nosiče liečiv</t>
  </si>
  <si>
    <t>APVV-18-0016</t>
  </si>
  <si>
    <t>prof. RNDr. Juraj Černák, DrSc.</t>
  </si>
  <si>
    <t>Molekulové nanomagnety zložené z komplexov prechodných kovov</t>
  </si>
  <si>
    <t>APVV-16-0186</t>
  </si>
  <si>
    <t>doc. RNDr. Jozef Strečka, PhD.</t>
  </si>
  <si>
    <t>Exotické kvantové stavy nízkorozmerných spinových a
elektrónových systémov</t>
  </si>
  <si>
    <t>APVV-16-0068_SAV_Samuely</t>
  </si>
  <si>
    <t>Mgr. Tomáš Samuely, PhD.</t>
  </si>
  <si>
    <t>Skyrmióny vo feromagnetických nanoobjektoch</t>
  </si>
  <si>
    <t>APVV-15-0458_SAV_Parimucha</t>
  </si>
  <si>
    <t>doc. Mgr. Štefan Parimucha, PhD.</t>
  </si>
  <si>
    <t>Interagujúce dvojhviezdy - kľúč k porozumeniu Vesmíru</t>
  </si>
  <si>
    <t>APVV-17-0059</t>
  </si>
  <si>
    <t>Mgr. Vladimír Komanický, PhD.</t>
  </si>
  <si>
    <t>Štúdium procesov vyvolaných elektrónovým zväzkom a elektromagnetickým žiarením v chalkogenidových sklách</t>
  </si>
  <si>
    <t>APVV-17-0184</t>
  </si>
  <si>
    <t>RNDr. Kornel Richter, PhD.</t>
  </si>
  <si>
    <t>Dynamika doménových stien a skyrmiónov v tenkých magnetických vrstvách</t>
  </si>
  <si>
    <t>APVV-17-0020_SAV_Samuely</t>
  </si>
  <si>
    <t>Frustrované kovové magnetické systémy</t>
  </si>
  <si>
    <t>APVV-17-0008_SAV_Sovák</t>
  </si>
  <si>
    <t>prof. RNDr. Pavol Sovák, CSc.</t>
  </si>
  <si>
    <t>Vývoj nových biodegradovateľných kovových zliatín určených pre medicínske a protetické aplikácie</t>
  </si>
  <si>
    <t>2018-2021</t>
  </si>
  <si>
    <t>APVV-18-0197</t>
  </si>
  <si>
    <t>doc. RNDr. Alžbeta Orendáčová, DrSc.</t>
  </si>
  <si>
    <t>Relaxačné procesy v kvantových magnetických systémoch</t>
  </si>
  <si>
    <t>APVV-18-0207_SAV_Fuzer</t>
  </si>
  <si>
    <t>doc. RNDr. Ján Füzer, PhD.</t>
  </si>
  <si>
    <t>Vývoj vysoko-legovaných izotrópnych elektro ocelí pre trakčné motory elektromobilov</t>
  </si>
  <si>
    <t>APVV-18-0358_SAV_Komanicky</t>
  </si>
  <si>
    <t>Elektrónové korelácie v neusporiadaných supravodičoch</t>
  </si>
  <si>
    <t>APVV-19-0580</t>
  </si>
  <si>
    <t>doc. Mgr. Gregor Bánó, PhD.</t>
  </si>
  <si>
    <t>Vývoj technológie na detekciu sub-nanomolových koncentrácií
glyfosátu a dioxanu v životnom prostredí a potravinách</t>
  </si>
  <si>
    <t>APVV-17-0561</t>
  </si>
  <si>
    <t>doc. JUDr. Gabriela Dobrovičová, CSc.</t>
  </si>
  <si>
    <t>Ľudsko-právne a etické aspekty kybernetickej  bezpečnosti</t>
  </si>
  <si>
    <t>APVV-16-0002</t>
  </si>
  <si>
    <t>JUDr. Marcel Dolobáč, PhD.</t>
  </si>
  <si>
    <t>Duševné zdravie na pracovisku a posudzovanie zdravotnej spôsobilosti zamestnanca</t>
  </si>
  <si>
    <t>APVV-16-0362</t>
  </si>
  <si>
    <t xml:space="preserve">doc. JUDr. Sergej Romža, PhD. </t>
  </si>
  <si>
    <t>Privatizácia trestného práva – hmotnoprávne, procesnoprávne, kriminologické a organizačno-technické aspekty</t>
  </si>
  <si>
    <t>APVV-16-0160</t>
  </si>
  <si>
    <t>prof. h.c. prof. JUDr. Vladimír Babčák, CSc.</t>
  </si>
  <si>
    <t>Daňové úniky a vyhýbanie sa daňovým povinnostiam (motivačné faktory, vznik a eliminácia)</t>
  </si>
  <si>
    <t>APVV-18-0421</t>
  </si>
  <si>
    <t>doc. JUDr. Martina Jánošíková, Ph.D.</t>
  </si>
  <si>
    <t>Európska prokuratúra v súradniciach ústavného poriadku Slovenskej republiky ako posilnenie európskej integrácie prostredníctvom práva</t>
  </si>
  <si>
    <t>APVV-19-0124</t>
  </si>
  <si>
    <t>JUDr. Miroslav Štrkolec, PhD.</t>
  </si>
  <si>
    <t>Daňové právo a nové javy v ekonomike (digitálne služby, zdieľaná ekonomika, virtuálne meny)</t>
  </si>
  <si>
    <t>2020-2023</t>
  </si>
  <si>
    <t>APVV-19-0419</t>
  </si>
  <si>
    <t>doc. JUDr. Erik Štenpien, PhD.</t>
  </si>
  <si>
    <t>100 rokov Trianonskej zmluvy</t>
  </si>
  <si>
    <t>APVV-19-0424</t>
  </si>
  <si>
    <t>prof. JUDr. Ján Husár, CSc.</t>
  </si>
  <si>
    <t>Inovatívna obchodná spoločnosť: vnútrokorporátne premeny, digitálne výzvy a nástup umelej inteligencie</t>
  </si>
  <si>
    <t>APVV-16-0079_PF_TIP</t>
  </si>
  <si>
    <t>prof. RNDr. Rastislav Varga, DrSc.</t>
  </si>
  <si>
    <t>Moderné amorfné a polykryštalické funkčné materiály pre senzory a
aktuátory.</t>
  </si>
  <si>
    <t>APVV-15-0485</t>
  </si>
  <si>
    <t xml:space="preserve">doc. Mgr. Daniel Jancura, PhD. ( pôvodne prof. Miškovský) </t>
  </si>
  <si>
    <t>Vysoko selektívna liečba nádorových ochorení: komplexy endogénnych lipoproteínov s DARPinmi ako nová generácia transportných systémov pre cielený transport liečiv (DARLINK)</t>
  </si>
  <si>
    <t>APVV-15-0069</t>
  </si>
  <si>
    <t>Transformácia integrálneho membránového proteinu na vo vode rozpustnú formu: prípad GPCR</t>
  </si>
  <si>
    <t>APVV-18-0285</t>
  </si>
  <si>
    <t>RNDr. Gabriel Žoldák, PhD.</t>
  </si>
  <si>
    <t>Pochopenie mechanizmu inaktivácie IgG využitím individuálnych molekúl Hsp70 šaperónu a laserovej optickej pinzety</t>
  </si>
  <si>
    <t>APVV-18-0251</t>
  </si>
  <si>
    <t>doc. RNDr. Martin Kundrát, Ph.D.</t>
  </si>
  <si>
    <t>Vplyv klimatických zmien vo východnej Laurázii na evolúciu druhohorných stavovcov: vysokorozlišovacia analýza unikátne fosilizovaných tkanív z Číny</t>
  </si>
  <si>
    <t>SK-CN-RD-18-0015</t>
  </si>
  <si>
    <t>prof. Ing. Vladimír Sedlák, PhD.</t>
  </si>
  <si>
    <t>Kľúčové technológie integrácie multi-GNSS, LiDAR a šikmej fotogrammetrie do 3D vysokokvalitnej rekonštrukcie inteligentného mesta</t>
  </si>
  <si>
    <t>SK-BY-RD-19-0008</t>
  </si>
  <si>
    <t>doc. RNDr. Erik Čižmár, PhD.</t>
  </si>
  <si>
    <t xml:space="preserve">Nové materiály pre mikroelektroniku šetrné k životnému prostrediu založené na komplexných oxidoch obsahujúcich bizmut s perovskitovou štruktúrou syntetizované pri vysokom tlaku </t>
  </si>
  <si>
    <t>DS-FR-19-0008</t>
  </si>
  <si>
    <t>Interakcie mikroorganizmov s kovmi ako základ pre progresívne
biotechnologické postupy.</t>
  </si>
  <si>
    <t>2020-2021</t>
  </si>
  <si>
    <t>DS-FR-19-0025</t>
  </si>
  <si>
    <t>doc. Ing. Norbert Kopčo, PhD.</t>
  </si>
  <si>
    <t>Adaptabilita v priestorovom počúvaní</t>
  </si>
  <si>
    <t>PP-COVID-20-0036</t>
  </si>
  <si>
    <t>prof. MUDr. Pavol Jarčuška, PhD.</t>
  </si>
  <si>
    <t xml:space="preserve">Elektrochemická detekcia vírusov </t>
  </si>
  <si>
    <t>PP-COVID-20-0064</t>
  </si>
  <si>
    <t>prof. MVDr. Monika Halánová, PhD.</t>
  </si>
  <si>
    <t xml:space="preserve">Prevalenčná štúdia kolektívnej imunity SARS-CoV-2 v populácii 
východného Slovenska. </t>
  </si>
  <si>
    <t>MFAaT Hungary / MPaRV SR</t>
  </si>
  <si>
    <t>Z</t>
  </si>
  <si>
    <t>HUSKROUA/1702/8.1/0065</t>
  </si>
  <si>
    <t>Extension of the operational "Space Emergency System" towards monitoring of dangerous natural and man-made geo-processes in the HU-SK-RO-UA cross-border region, GeoSES</t>
  </si>
  <si>
    <t>2019-2021</t>
  </si>
  <si>
    <t>EK</t>
  </si>
  <si>
    <t>CA19113</t>
  </si>
  <si>
    <t>The European Researchers' Network Working on Second Victims</t>
  </si>
  <si>
    <t>CA16122</t>
  </si>
  <si>
    <t>doc. RNDr. Ján Sabo, CSc., mim. prof.</t>
  </si>
  <si>
    <t>Biomaterials and advanced physical techniques for regenerative and neurology</t>
  </si>
  <si>
    <t>CA15203</t>
  </si>
  <si>
    <t>RNDr. Beáta Čižmárová, PhD.</t>
  </si>
  <si>
    <t>Mitochondrial mapping: Evolution - Age - Gender - Lifestyle - Enviroment</t>
  </si>
  <si>
    <t>2016-2021</t>
  </si>
  <si>
    <t>CA18113</t>
  </si>
  <si>
    <t>Pochopenie a štúdium dopadov nízkeho pH na mikroorganizmy</t>
  </si>
  <si>
    <t>CA18237</t>
  </si>
  <si>
    <t>prof. RNDr. Ľubomír Kováč, CSc.</t>
  </si>
  <si>
    <t>EUdaphobase - Európska databáza údajov o pôdnej biológii pre ochranu pôdy</t>
  </si>
  <si>
    <t>CA18107</t>
  </si>
  <si>
    <t>doc. RNDr. Marcel Uhrin, PhD.
Mgr. Peter Kaňuch, PhD.</t>
  </si>
  <si>
    <t>Klimatická zmena a netopiere - od vedy k ochrane</t>
  </si>
  <si>
    <t>CA15115</t>
  </si>
  <si>
    <t>Mining the European Anthroposphere (MINEA)</t>
  </si>
  <si>
    <t>CA15210</t>
  </si>
  <si>
    <t>prof. RNDr. Katarína Cechlárová, DrSc.</t>
  </si>
  <si>
    <t>European Network for Collaboration on Kidney Exchange Programmes</t>
  </si>
  <si>
    <t>CA18202</t>
  </si>
  <si>
    <t>doc. RNDr. Zuzana Vargová, Ph.D.</t>
  </si>
  <si>
    <t>Network for Equilibria and Chemical Thermodynamics Advanced Research</t>
  </si>
  <si>
    <t>CA16117</t>
  </si>
  <si>
    <t>doc. RNDr. Rudolf Gális, PhD.</t>
  </si>
  <si>
    <t>Chemical Elements as Tracers of the Evolution of the Cosmos</t>
  </si>
  <si>
    <t>CA15126</t>
  </si>
  <si>
    <t>doc. Mgr. Daniel Jancura, PhD.</t>
  </si>
  <si>
    <t>Between Atom and Cell: Integrating Molecular Biophysics Approaches for Biology and Healthcare (MOBIEU)</t>
  </si>
  <si>
    <t>Czech-BioImaging</t>
  </si>
  <si>
    <t>LM2018129 Czech-BioImaging</t>
  </si>
  <si>
    <t>RNDr. Anna Alexovič Matiašová, PhD.</t>
  </si>
  <si>
    <t>Štúdium fraktónov v mieche potkana pomocou SBF skenovacej elektrónovej mikroskopie a imunoznačenia zlatom</t>
  </si>
  <si>
    <t>2020-2020</t>
  </si>
  <si>
    <t>DAAD 0293/2008/SMS</t>
  </si>
  <si>
    <t>DAAD: Problémy štrukturálnej a chromatickej teórie grafov</t>
  </si>
  <si>
    <t>UMCG</t>
  </si>
  <si>
    <t>UPJŠ - 140/2020</t>
  </si>
  <si>
    <t>Dohoda o spolupráci vo výskumnom programe „Mládež a zdravie“ UPJŠ v Košiciach  a UMCG</t>
  </si>
  <si>
    <t>2017-1-NL01-KA203-035290</t>
  </si>
  <si>
    <t>Mgr. Peter Kolarčik, PhD.</t>
  </si>
  <si>
    <t>IMPACCT: Improving Patient-centered Communication Competences: To build professional capacity concerning Health literacy in medical, nursing and paramedical education</t>
  </si>
  <si>
    <t>585980-EPP-1-2017-1-DE-EPPKA2-CBHE-JP</t>
  </si>
  <si>
    <t>doc. Ing. Jaroslav Majerník, PhD.</t>
  </si>
  <si>
    <t>Training for Medical education via innovative eTechnology (MediTec)</t>
  </si>
  <si>
    <t>2018-1-SK01-KA203-046318</t>
  </si>
  <si>
    <t>Building Curriculum Infrastructure in Medical Education (BCIME)</t>
  </si>
  <si>
    <t>2018-1-RO01-KA203-049412</t>
  </si>
  <si>
    <t>Case-based learning and virtual cases to foster critical thinking skills of students (Clever).</t>
  </si>
  <si>
    <t>UPJŠ/eZuce (CoreDial)</t>
  </si>
  <si>
    <t>Rámcová zmluva o spolupráci/Framework contract on Cooperation (UPJŠ 251/2020)
eZuce(CoreDial)</t>
  </si>
  <si>
    <t>RNDr. Erik Bruoth, PhD</t>
  </si>
  <si>
    <t>Spolupráca v oblasti výskumu analýzy dátových tokov a jednotlivých komunikačných a kolaboračných technológií</t>
  </si>
  <si>
    <t>721933, UrbanHIST</t>
  </si>
  <si>
    <t>History of European Urbanism in the 20th Century</t>
  </si>
  <si>
    <t>691229, ALT</t>
  </si>
  <si>
    <t>Adaptácia, učenie a odborná príprava na priestorové počúvanie v komplexných prostrediach</t>
  </si>
  <si>
    <t>2016-2019</t>
  </si>
  <si>
    <t>po podaní záverečnej správy zúčtované financie – platba uhradené v roku 2020 (23.4.2020 a 6.5.2020);</t>
  </si>
  <si>
    <t>952333, CasProt</t>
  </si>
  <si>
    <t>prof. RNDr. Pavol Miškovský, DrSc.</t>
  </si>
  <si>
    <t>Fostering high scientific quality in protein research in Eastern Slovakia, CasProt</t>
  </si>
  <si>
    <t>SCIROCCO Exchange</t>
  </si>
  <si>
    <t>SK-HU/1601/4.1/052</t>
  </si>
  <si>
    <t>Development of webGIS platform based on big-geodata for the Tokaj Wine Region foster cross-border collaboration, TokajGIS</t>
  </si>
  <si>
    <t>2017-2019</t>
  </si>
  <si>
    <t>úhrada nárokovaných výdavkov k 3. priebežnej správe bola 13.3.2020 a 25.02.2020; úhrada nárokovaných výdavkov k záverečnej správe bola 22.05.2020 a 25.06.2020</t>
  </si>
  <si>
    <t>013UPJŠ-4/2018</t>
  </si>
  <si>
    <t>PeadDr. Marta Sendeková, PhD.</t>
  </si>
  <si>
    <t>Inovácia výučby antických dejín na vysokých školách. Vysokoškolská učebnica Dejiny neskorej antiky (Vybrané kapitoly II.)</t>
  </si>
  <si>
    <t>2018-2020</t>
  </si>
  <si>
    <t>004UPJŠ-4/2018</t>
  </si>
  <si>
    <t>Mgr. Martin Škára, PhD.</t>
  </si>
  <si>
    <t>G. W. Leibniz – filozofia raného a stredného obdobia</t>
  </si>
  <si>
    <t>008UPJŠ-4/2019</t>
  </si>
  <si>
    <t>Mgr. Lucia Tóthová, PhD</t>
  </si>
  <si>
    <t>Prevencia onkologických chorôb optikou sociálnej práce</t>
  </si>
  <si>
    <t>2019-2020</t>
  </si>
  <si>
    <t>MŠVVaŠ</t>
  </si>
  <si>
    <t>014UPJŠ-4/2020</t>
  </si>
  <si>
    <t>Dr. h. c. prof. PhDr. Marcela Gbúrová, CSc.</t>
  </si>
  <si>
    <t>Inovatívny model vzdelávania vedúceho k aktívnemu občianstvu ako prevencii pred nárastom politického extrémizmu u študentov</t>
  </si>
  <si>
    <t>2020-2022</t>
  </si>
  <si>
    <t>009UPJŠ-4/2020</t>
  </si>
  <si>
    <t>doc. Mgr. Jana Balegová, PhD.</t>
  </si>
  <si>
    <t>Cursus Latinus - vysokoškolské učebné texty latinského jazyka pre študijný program Latinský jazyk</t>
  </si>
  <si>
    <t>005UPJŠ-4/2019</t>
  </si>
  <si>
    <t>doc. MVDr. Tatiana Kimáková, PhD.</t>
  </si>
  <si>
    <t>Analýza rizikových faktorov životného štýlu študentov vysokých škôl a poslucháčov Univerzity tretieho veku</t>
  </si>
  <si>
    <t>019UPJŠ-4/2018</t>
  </si>
  <si>
    <t>doc. MUDr. Adriana Boleková, PhD.</t>
  </si>
  <si>
    <t>Nový predmet na lekárskej fakulte: "Metódy efektívneho učenia"</t>
  </si>
  <si>
    <t>026SPU-4/2018</t>
  </si>
  <si>
    <t>prof. MUDr. Alexander Ostró, CSc., MBA</t>
  </si>
  <si>
    <t>Aplikácia embryotechnológií v živočíšnej a humánnej asistovanej reprodukcii</t>
  </si>
  <si>
    <t>014UPJŠ-4/2018</t>
  </si>
  <si>
    <t>MUDr. Adriána Petrášová, PhD.</t>
  </si>
  <si>
    <t>Moderné E-learningové vzdelávanie a implementácia interaktívneho vzdelávania v terapeutickom zubnom lekárstve prostredníctvom multifunkčného laboratória</t>
  </si>
  <si>
    <t>022UPJŠ-4/2018</t>
  </si>
  <si>
    <t>prof. MUDr. Jozef Radoňak, CSc., MPH</t>
  </si>
  <si>
    <t>Štrukturalizácia nadobúdania praktických zručností v laparoskopickej chirurgii v pregraduálnom vzdelávaní</t>
  </si>
  <si>
    <t>007UPJŠ-4/2018</t>
  </si>
  <si>
    <t>doc. MUDr. Kvetoslava Rimárová, CSc., mim. prof.</t>
  </si>
  <si>
    <t>Aplikácia inovatívnych multimediálnych prístupov vo výučbe účinkov fyzikálnych faktorov s využitím expozičného modelu pre študentov zdravotníckych odborov</t>
  </si>
  <si>
    <t>011UPJŠ-4/2019</t>
  </si>
  <si>
    <t>Zvyšovanie kompetencií a úrovne kritického myslenia študentov medicínskych študijných programov s využitím simulačných nástrojov problémovo orientovaného vzdelávania a medicíny založenej na dôkazoch</t>
  </si>
  <si>
    <t>008UPJŠ-4/2020</t>
  </si>
  <si>
    <t>prof. Mgr. MUDr. Erik Dorko, PhD., MPH, MBA</t>
  </si>
  <si>
    <t>Multimediálne technológie vo výučbe štúdií kardiovaskulárneho rizika a zdravotného stavu populácie pre študentov VŠ s využitím voľne dostupných softwarových aplikácií</t>
  </si>
  <si>
    <t>007UPJŠ-4/2020</t>
  </si>
  <si>
    <t>prof. MUDr. Ingrid Schusterová, PhD.</t>
  </si>
  <si>
    <t>Detská obezita: Etiopatogenéza, diagnostika a liečba.</t>
  </si>
  <si>
    <t>005UPJŠ-4/2020</t>
  </si>
  <si>
    <t>Ekológia rastlín - vývoj kurikula a tvorba modernej vysokoškolskej učebnice</t>
  </si>
  <si>
    <t>006UPJŠ-4/2020</t>
  </si>
  <si>
    <t>RNDr. Michal Goga, PhD.</t>
  </si>
  <si>
    <t>Vytvorenie laboratória na izoláciu a identifikáciu sekundárnych metabolitov lišajníkov (tvorba interných komerčne nedostupných štandardov) a napísanie skrípt pre predmet Biológia lišajníkov</t>
  </si>
  <si>
    <t>020UK-4/2020</t>
  </si>
  <si>
    <t>RNDr. Peter Ľuptáčik, PhD.</t>
  </si>
  <si>
    <t>Arachnológia – vysokoškolská učebnica a webová platforma</t>
  </si>
  <si>
    <t>010UPJŠ-4/2020</t>
  </si>
  <si>
    <t>RNDr. Stela Csachová, PhD.</t>
  </si>
  <si>
    <t>Geopriestorové technológie v bádateľsky orientovanom vyučovaní geografie</t>
  </si>
  <si>
    <t>029UKF-4/2018</t>
  </si>
  <si>
    <t>doc. RNDr. Ľubomír Šnajder, PhD.</t>
  </si>
  <si>
    <t>Inovatívne metódy vo výučbe programovania v príprave učiteľov a IT odborníkov</t>
  </si>
  <si>
    <t>020UPJŠ-4/2020</t>
  </si>
  <si>
    <t>RNDr. Ingrid Semanišinová, PhD.</t>
  </si>
  <si>
    <t>Rozvíjanie poznania dôležitého pre učiteľa matematiky</t>
  </si>
  <si>
    <t>008UPJŠ-4/2018</t>
  </si>
  <si>
    <t>Inovácia obsahu, metód a foriem výučby praktických cvičení chemických odborov s priamou účasťou potenciálnych zamestnávateľov z praxe</t>
  </si>
  <si>
    <t>004UPJŠ-4/2020</t>
  </si>
  <si>
    <t>RNDr. Ivana Sotáková, Ph.D.</t>
  </si>
  <si>
    <t>Tvorba, implementácia a overovanie efektívnosti digitálnej knižnice s nástrojmi formatívneho hodnotenia pre prírodovedné predmety, matematiku a informatiku na základnej škole</t>
  </si>
  <si>
    <t>012UPJŠ-4/2018</t>
  </si>
  <si>
    <t>doc. RNDr. Adela Kravčáková, PhD.</t>
  </si>
  <si>
    <t>Podpora formálneho a neformálneho vzdelávania v časticovej fyzike</t>
  </si>
  <si>
    <t>Rektorát</t>
  </si>
  <si>
    <t>MH SR</t>
  </si>
  <si>
    <t>MH SR Brookerage - podujatie</t>
  </si>
  <si>
    <t>Ing. Slávka Šimková, PhD.</t>
  </si>
  <si>
    <t>Prezentácia excelentnej vedy a výskumu UPJŠ v Bruseli</t>
  </si>
  <si>
    <t>MH SR, XFEL, MŠ VVaŠSR - SFEL 2019</t>
  </si>
  <si>
    <t>Príprava a uskutočnenie podujatia „Škola užívateľov XFEL a synchrotrónového žiarenia 2019 - SFEL2019“</t>
  </si>
  <si>
    <t>NATO</t>
  </si>
  <si>
    <t>SPS985148</t>
  </si>
  <si>
    <t>doc. RNDr. Andrea Straková Fedorková, PhD.</t>
  </si>
  <si>
    <t>Development of New Cathodes for Stable and Safer Lithium-Sulfur Batteries (DeCaSub)</t>
  </si>
  <si>
    <t>po podaní záverečnej správy zúčtované financie – úhrada v roku 2020</t>
  </si>
  <si>
    <t>313012T288</t>
  </si>
  <si>
    <t>MVDr. Emília Hijová, PhD.</t>
  </si>
  <si>
    <t>Funkčné potraviny pre zdravý život (T 288)</t>
  </si>
  <si>
    <t>Výskumná agentúra</t>
  </si>
  <si>
    <t>313011V446_LISPER</t>
  </si>
  <si>
    <t>Integratívna stratégia v rozvoji personalizovanej medicíny vybraných zhubných nádorových ochorení a jej vplyv na kvalitu života</t>
  </si>
  <si>
    <t xml:space="preserve">313011V336_Drive4SIFood </t>
  </si>
  <si>
    <t>MVDr. Alojz Bomba, DrSc./ MVDr. Emília Hijová, PhD.</t>
  </si>
  <si>
    <t xml:space="preserve">Dopytovo-orientovaný výskum pre udržateľné a inovatívne potraviny, Drive4SIFood </t>
  </si>
  <si>
    <t>313012R720_Eridok</t>
  </si>
  <si>
    <t>MUDr. Janette Baloghová, PhD.</t>
  </si>
  <si>
    <t>Eliminácia rizika dopadov koherentného žiarenia pri dermatologických zákrokoch</t>
  </si>
  <si>
    <t>313012T520</t>
  </si>
  <si>
    <t>Výskum a vývoj technológií strojového učenia a počítačového videnia pre fotorealistickú rekonštrukciu ľudí v 3D virtuálnom prostredí</t>
  </si>
  <si>
    <t>313011V334</t>
  </si>
  <si>
    <t>Inovatívne riešenia pohonných, energetických a bezpečnostných komponentov dopravných prostriedkov, iCoTS</t>
  </si>
  <si>
    <t>313011T544</t>
  </si>
  <si>
    <t>(NEMMA) Nové nekonvenčné magnetické materiály pre aplikácie</t>
  </si>
  <si>
    <t>refundácia mzdových nákladov od 01/2016-9/2019 – platba uhradená 19.5.2020 (v roku 2021 predpokladáme zúčtovanie ďalšej žiadosti o platbu);</t>
  </si>
  <si>
    <t>313011V455</t>
  </si>
  <si>
    <t>Otvorená vedecká komunita pre moderný interdisciplinárny výskum v medicíne (OPENMED)</t>
  </si>
  <si>
    <t>313012S703</t>
  </si>
  <si>
    <t>Inovácia softvérového produktu pre oblasť zdravotného poistenia využitím metód strojového učenia, SU4ZP</t>
  </si>
  <si>
    <t>Zmluva o spolupráci medzi poskytovateľom a riešiteľom projektu - oprávnenou organizáciou č. 125/2020-2060-3410-29/B (UPJŠ 449/2020)</t>
  </si>
  <si>
    <t>doc. RNDr. Erik Sedlák, PhD./Gregor Bánó</t>
  </si>
  <si>
    <t xml:space="preserve">Inteligentná detekcia stopových množstiev organických molekúl (RAMASCOPE) </t>
  </si>
  <si>
    <t>TEHO</t>
  </si>
  <si>
    <t>TEHO 17/2/2/39</t>
  </si>
  <si>
    <t>RNDr. Ján Elečko, PhD.</t>
  </si>
  <si>
    <t>Syntéza nových typov antioxidantov - č.17/2/2/39</t>
  </si>
  <si>
    <t>MZ SR</t>
  </si>
  <si>
    <t>2019/32-UPJŠ-4 Biomarkery</t>
  </si>
  <si>
    <t>prof. MUDr. Ivica Lazúrová, DrSc.</t>
  </si>
  <si>
    <t>Včasná diagnostika kardiovaskulárneho postihnutia pomocou nových hormonálnych biomarkerov</t>
  </si>
  <si>
    <t>2019/29-UPJŠ-1 DepDemGen</t>
  </si>
  <si>
    <t>MUDr. Miriam Kozárová, PhD.</t>
  </si>
  <si>
    <t>Sledovanie vzťahu vybraných génových variantov a proteomických markerov u pacientov s psychickými poruchami ako príspevok k ich personalizovanej liečbe.</t>
  </si>
  <si>
    <t>2019/35-UPJŠ-6 Transfec</t>
  </si>
  <si>
    <t>Faktory efektivity fekálnej transplantácie pri kolitíde spôsobenej Clostridioides difficile</t>
  </si>
  <si>
    <t>1/0254/17</t>
  </si>
  <si>
    <t>Stratégie prežitia holokaustu a mestské elity.</t>
  </si>
  <si>
    <t>1/0407/17</t>
  </si>
  <si>
    <t>prof. PhDr. Marián Andričík, PhD.</t>
  </si>
  <si>
    <t>Slovenská poézia v anglických prekladoch.</t>
  </si>
  <si>
    <t>1/0129/18</t>
  </si>
  <si>
    <t>doc. PhDr. Daniel Dobiaš, PhD.</t>
  </si>
  <si>
    <t>Otvorená spoločnosť - politický projekt moderného sveta alebo produktívna metafora v intelektuálnej tradícii hľadania lepšieho človeka a sveta?</t>
  </si>
  <si>
    <t>1/0285/18</t>
  </si>
  <si>
    <t>prof. PhDr. Eva Žiaková, CSc.</t>
  </si>
  <si>
    <t>Rizikové správanie adolescentov ako klientov sociálnej práce v dôsledku ich osamelosti.</t>
  </si>
  <si>
    <t>1/0316/19</t>
  </si>
  <si>
    <t>prof. PaedDr. Štefan Šutaj, DrSc.</t>
  </si>
  <si>
    <t>Výmena obyvateľstva medzi Československom a Maďarskom - fakty a historické súvislosti v domácej a európskej politike</t>
  </si>
  <si>
    <t>1/0748/19</t>
  </si>
  <si>
    <t>doc. Mgr. Ing. Jozef Bavoľár, PhD.</t>
  </si>
  <si>
    <t>Charakteristiky rozhodovania a kríza v procese dosahovania cieľov</t>
  </si>
  <si>
    <t>1/0342/20</t>
  </si>
  <si>
    <t>Melichárek Maroš, Mgr. PhD.</t>
  </si>
  <si>
    <t>Premeny a interakcie ideológie čechoslovakizmu a juhoslavizmu v podmienkach 20. storočia</t>
  </si>
  <si>
    <t>1/0523/20</t>
  </si>
  <si>
    <t>Bačíková Mária, Mgr., PhD.</t>
  </si>
  <si>
    <t xml:space="preserve">Premeny a interakcie ideológie čechoslovakizmu a juhoslavizmu v podmienkach 20. </t>
  </si>
  <si>
    <t>1/0355/20</t>
  </si>
  <si>
    <t>Šebeňa René, Mgr., PhD.</t>
  </si>
  <si>
    <t>Mechanizmy sluchového priestorového a pozornostného spracovania: experimenty, oscilácie, výpočtové modely a analytické metódy.</t>
  </si>
  <si>
    <t>1/0371/20</t>
  </si>
  <si>
    <t>Orosová Oľga, prof. PhDr., CSc.</t>
  </si>
  <si>
    <t xml:space="preserve">Trendy v prevalencii rizikového správania adolescentov. Školské randomizované </t>
  </si>
  <si>
    <t>1/0447/20</t>
  </si>
  <si>
    <t>Tomaščíková Slávka, Dr. h. c. doc. Mgr., PhD.</t>
  </si>
  <si>
    <t>Globálne a lokálne v post-mileniárnych anglofónnych literatúrach, kultúrach a médiách.</t>
  </si>
  <si>
    <t>1/0257/20</t>
  </si>
  <si>
    <t>Katreničová Anabela, Mgr. et Mgr., PhD.</t>
  </si>
  <si>
    <t>Koncept ženy hrdinky v stredovekej exegetickej literatúre</t>
  </si>
  <si>
    <t>1/0153/18</t>
  </si>
  <si>
    <t>prof. Ing. Viktória Bobáková, CSc.</t>
  </si>
  <si>
    <t>Evaluácia výkonnosti regionálnej samosprávy v kontexte jej vplyvu na ekonomické a sociálne faktory rozvoja regiónov v Slovenskej republike</t>
  </si>
  <si>
    <t>1/0302/18</t>
  </si>
  <si>
    <t>doc. Ing. Anna Čepelová, PhD.</t>
  </si>
  <si>
    <t>Inteligentné mestá ako spôsob implementácie konceptu trvalo udržateľného rozvoja miest Slovenskej republiky</t>
  </si>
  <si>
    <t>1/0367/19</t>
  </si>
  <si>
    <t>doc. JUDr. Peter Molitoris, PhD.</t>
  </si>
  <si>
    <t>Kompetencie obecnej samosprávy a podiel štátu na ich uskutočňovaní</t>
  </si>
  <si>
    <t>2/0068/19</t>
  </si>
  <si>
    <t>doc. Mgr. Iveta Jeleňová, PhD.</t>
  </si>
  <si>
    <t>Postoje voči migrantom v sociálnopsychologických kontextoch</t>
  </si>
  <si>
    <t>1/0290/20</t>
  </si>
  <si>
    <t>doc. PhDr. Richard Geffert, Ph.D.</t>
  </si>
  <si>
    <t>Sociálna spravodlivosť a starobné dôchodkové sporenie v Slovenskej republike</t>
  </si>
  <si>
    <t>1/0220/17</t>
  </si>
  <si>
    <t>MUDr. Pavol Pobeha, PhD.</t>
  </si>
  <si>
    <t>Kardiovaskulárne parametre a systémový zápal u pacientov s respiračnou insuficienciou a ich ovplyvnenie neinvazívnou ventiláciou</t>
  </si>
  <si>
    <t>1/0753/17</t>
  </si>
  <si>
    <t>Vplyv prírodných látok na nádorové mikroprostredie</t>
  </si>
  <si>
    <t>1/0519/18</t>
  </si>
  <si>
    <t>Mgr. Ľuboš Ambro, PhD.</t>
  </si>
  <si>
    <t>Izolácia a pokročilá charakterizácia nových probiotických mikroorganizmov s potenciálom pre uplatnenie v biomedicíne a biotechnológiách</t>
  </si>
  <si>
    <t>1/0218/18</t>
  </si>
  <si>
    <t>RNDr. Martin Bona, PhD.</t>
  </si>
  <si>
    <t>Vývin diaschízy v procese remodelácie nervového tkaniva po ischemickom poškodení mozgu</t>
  </si>
  <si>
    <t>2/0029/18</t>
  </si>
  <si>
    <t>Úloha glutamátových transportérov krvných buniek v ischemickej tolerancii</t>
  </si>
  <si>
    <t>1/0084/18</t>
  </si>
  <si>
    <t>Genetická analýza vybraných nových a novo sa objavujúcich patogénov so zoonotickým potenciálom u zvierat a ľudí</t>
  </si>
  <si>
    <t>1/0057/18</t>
  </si>
  <si>
    <t>doc. MUDr. Jarmila Szilasiová, PhD.</t>
  </si>
  <si>
    <t>Analýza neurofilament a miRNA vo vzťahu k diagnostike, fenotypu, aktivite a responzivite na liečbu sclerosis multiplex</t>
  </si>
  <si>
    <t>1/0873/18</t>
  </si>
  <si>
    <t xml:space="preserve"> doc. MUDr. Peter Urdzík, PhD., MPH, mim.prof.</t>
  </si>
  <si>
    <t>Biomarkery vývoja kompetencie ľudských embryí a receptivity endometria u žien s opakovaným implantačným zlyhaním</t>
  </si>
  <si>
    <t>1/0559/18</t>
  </si>
  <si>
    <t>doc. RNDr. Janka Vašková, PhD.</t>
  </si>
  <si>
    <t>Štúdium vzniku a progresie parodontitíd využitím najnovších molekulárno-biochemických metód</t>
  </si>
  <si>
    <t>1/0380/19</t>
  </si>
  <si>
    <t>prof. MUDr. Zuzana Gdovinová, CSc., FESO</t>
  </si>
  <si>
    <t>Vzťah rizikových faktorov ku vzniku cievnej mozgovej príhody a kognitívneho deficitu.</t>
  </si>
  <si>
    <t>1/0653/19</t>
  </si>
  <si>
    <t>RNDr. Martin Kello, PhD.</t>
  </si>
  <si>
    <t>Sekundárne metabolity lišajníkov: sľubné modulátory nádorového mikroprostredia?</t>
  </si>
  <si>
    <t>1/0173/19</t>
  </si>
  <si>
    <t>doc. MVDr. Jozef Mihalik, CSc.</t>
  </si>
  <si>
    <t>Vplyv podávania entacapone na antioxidačný status a reprodukčné parametre samcov potkana</t>
  </si>
  <si>
    <t>1/0769/19</t>
  </si>
  <si>
    <t>prof. MUDr. Peter Mitro, PhD.</t>
  </si>
  <si>
    <t>Humorálne mechanizmy vazovagálnej synkopy a iných foriem ortostatickej intolerancie</t>
  </si>
  <si>
    <t>1/0620/19</t>
  </si>
  <si>
    <t>doc. RNDr. Miroslava Rabajdová, PhD.</t>
  </si>
  <si>
    <t>Využitie inovatívnych molekulovo - biochemických metód pri diagnostike non-perceptívneho endometria v
procese in vitro fertilizácie.</t>
  </si>
  <si>
    <t>1/0536/19</t>
  </si>
  <si>
    <t>doc. RNDr. Peter Solár, PhD.</t>
  </si>
  <si>
    <t>Úloha erytropoetínového receptora v odpovedi buniek adenokarcinómu mliečnej žľazy na paklitaxel v
podmienkach in vitro a in vivo</t>
  </si>
  <si>
    <t>1/0673/19</t>
  </si>
  <si>
    <t>PharmDr. Marek Šarišský, PhD.</t>
  </si>
  <si>
    <t>Analýza expresie SLAMF receptorov u B-bunkových chronických lymfoproliferatívnych ochorení ako
potenciálnych nových diagnostických markerov a cieľov nových protinádorových liečiv.</t>
  </si>
  <si>
    <t>1/0596/19</t>
  </si>
  <si>
    <t>Identifikácia a validizácia nových biomarkerov prodromálnej Parkinsonovej choroby vo veľkej kohorte pacientov s
idiopatickou poruchou správania v REM spánku</t>
  </si>
  <si>
    <t>1/0780/19</t>
  </si>
  <si>
    <t>Mgr. MUDr. Štefan Tóth, MBA, PhD.</t>
  </si>
  <si>
    <t>Využitie rozšírenej analýzy anamnestických, biochemických, socioekonomických faktorov a genetickej analýzy
pri optimalizovaní skríningu pacientov s familiárnou hypercholesterolémiou na Slovensku</t>
  </si>
  <si>
    <t>1/0393/20</t>
  </si>
  <si>
    <t>MVDr. Alojz Bomba, DrSc. /  RNDr. Jana Štofilová, PhD.</t>
  </si>
  <si>
    <t>Adherenčné a imunomodulačné vlastnosti probiotických laktobacilov a ich vzťah k funkčnosti a integrite črevnej
bariéry pri črevných zápalových ochoreniach</t>
  </si>
  <si>
    <t>1/0177/20</t>
  </si>
  <si>
    <t>Mapovanie trajektórie a skúseností dospievajúcich s emocionálnymi a behaviorálnymi problémami v systéme
starostlivosti: možnosti vylepšenia z pohľadu dospievajúcich a ich rodičov</t>
  </si>
  <si>
    <t>1/0372/20</t>
  </si>
  <si>
    <t>MUDr. Zuzana Katreniaková, PhD.</t>
  </si>
  <si>
    <t>Využitie ekosociálnych a behaviorálnych intervencií v prevencii záťaže opatrovateľov osôb s Alzheimerovou
chorobou</t>
  </si>
  <si>
    <t>1/0598/20</t>
  </si>
  <si>
    <t>doc. MUDr. Marek Lacko, PhD.</t>
  </si>
  <si>
    <t>Analýza sérových a synoviálnych biomerkerov osteoartritídy v koreláte so zmenou klinického stavu pacientov po intraartikulárnej aplikácii autológnej plazmy bohatej na trombocyty.</t>
  </si>
  <si>
    <t>1/0622/20</t>
  </si>
  <si>
    <t>prof. MUDr. Jozef Radoňák, CSc., MPH</t>
  </si>
  <si>
    <t>Štúdium molekulového a metabolomického profilu karcinómu prsníka</t>
  </si>
  <si>
    <t>1/0229/20</t>
  </si>
  <si>
    <t>RNDr. Tímea Špaková, PhD.</t>
  </si>
  <si>
    <t>Analýza účinku exozómov produkovaných humánnymi mezenchýmovými kmeňovými bunkami na zápalové
chondrocyty s cieľom porovnať efektívnosť bezbunkovej a bunkovej terapie v liečbe osteoartritídy</t>
  </si>
  <si>
    <t>1/0008/20</t>
  </si>
  <si>
    <t>doc. RNDr. Pavol Švorc, CSc.</t>
  </si>
  <si>
    <t>Chronobiologické aspekty pohlavných rozdielov po apnoickej epizóde centrálneho typu a reoxygenácie v
experimentálnom modeli potkana v celkovej anestézii.</t>
  </si>
  <si>
    <t>1/0196/20</t>
  </si>
  <si>
    <t>RNDr. Ivan Talian, PhD.</t>
  </si>
  <si>
    <t>Využitie proteomickej analýzy distálnych humánnych tekutín pri stanovení ochorení čeľustno-sánkového kĺbu a
pri hodnotení účinnosti liečby pomocou intra-artikulárnej aplikácie kyseliny hyalurónovej</t>
  </si>
  <si>
    <t>1/0183/20</t>
  </si>
  <si>
    <t>prof. MUDr. Ivan Tkáč, PhD.</t>
  </si>
  <si>
    <t>Sledovanie genomických a proteomických markerov progresie aterosklerózy končatinových a karotických artérií
pri diabete 2. typu</t>
  </si>
  <si>
    <t>1/0333/20</t>
  </si>
  <si>
    <t>doc. RNDr. Vladimíra Tomečková, PhD.</t>
  </si>
  <si>
    <t>Slzná tekutina a sliny v preventívnej, prediktívnej a personalizovanej medicíne</t>
  </si>
  <si>
    <t>1/0319/20</t>
  </si>
  <si>
    <t>MUDr. Tomáš Vasilenko PhD.</t>
  </si>
  <si>
    <t>Vývoj aktívnych krytí rán na báze hydrogélov obsahujúcich rastlinné extrakty stimulujúce hojenie rán u zdravých
a diabetických potkanov</t>
  </si>
  <si>
    <t>1/0540/20</t>
  </si>
  <si>
    <t>doc. Mgr. Peter Urban, PhD.</t>
  </si>
  <si>
    <t>Štúdium vybraných biomarkerov vzniku a progresie demyelinizačných ochorení CNS</t>
  </si>
  <si>
    <t>1/0229/17</t>
  </si>
  <si>
    <t>Štúdium interakcií medzi mikroorganizmami a kovmi  a ich využitie v environmentálnych aplikáciách</t>
  </si>
  <si>
    <t>1/0476/17</t>
  </si>
  <si>
    <t>doc. RNDr. Monika Kassayová, CSc.</t>
  </si>
  <si>
    <t>Imunomodulačný a protinádorový účinok probiotických baktérií rodu Lactobacillus v kolorektálnej karcinogenéze in vitro a in vivo.</t>
  </si>
  <si>
    <t>1/0820/17</t>
  </si>
  <si>
    <t>Štúdium endogénnej regeneračnej kapacity miechy v rôznych ontogenetických štádiách pomocou modelu minimálneho poškodenia</t>
  </si>
  <si>
    <t>2/0077/17</t>
  </si>
  <si>
    <t>doc. RNDr. Marcel Uhrin, PhD.</t>
  </si>
  <si>
    <t>Evolučná ekológia dáždnikových a vlajkových druhov stavovcov na Slovensku</t>
  </si>
  <si>
    <t>1/0346/18</t>
  </si>
  <si>
    <t>Reliktné formy článkonožcov (Arthropoda) v Západných Karpatoch – morfológia, ekológia a fylogenéza</t>
  </si>
  <si>
    <t>2/0113/18</t>
  </si>
  <si>
    <t>Eko-epidemiológia Borrelia miyamotoi na Slovensku</t>
  </si>
  <si>
    <t>1/0427/17</t>
  </si>
  <si>
    <t>Mgr. Zuzana Boberová, PhD.</t>
  </si>
  <si>
    <t>Zdravotná gramotnosť žiakov ako súčasť výchovno-vzdelávacieho procesu v školách a výsledok školskej výchovy k zdraviu</t>
  </si>
  <si>
    <t>1/0298/19</t>
  </si>
  <si>
    <t>Refúgiá fauny v urbanizovanom prostredí: diverzita, ekológia a adaptácie živočíchov v mestskej aglomerácii</t>
  </si>
  <si>
    <t>1/0022/19</t>
  </si>
  <si>
    <t>prof. RNDr. Peter Fedoročko, CSc.</t>
  </si>
  <si>
    <t>Hypoxia a polymorfizmus transportného proteínu BCRP ako faktory ovplyvňujúce akumuláciu a účinok hypericínu v podmienkach in vitro a ex ovo</t>
  </si>
  <si>
    <t>1/0013/19</t>
  </si>
  <si>
    <t>Génové klastre biosyntetických génov skyrínu v endofytických hubách: kľúč k objasneniu biosyntézy hypericínu v rode Hypericum?</t>
  </si>
  <si>
    <t>1/0741/19</t>
  </si>
  <si>
    <t>Mgr. Vladislav Kolarčik, PhD.</t>
  </si>
  <si>
    <t>Vývinová biológia, polyploidizácia a interakcia cytotypov v sexuálnych-asexuálnych rastlinných skupinách</t>
  </si>
  <si>
    <t>1/0669/19</t>
  </si>
  <si>
    <t>prof. RNDr. Pavol Mártonfi, PhD.</t>
  </si>
  <si>
    <t>Bioticky indukovaná endoreduplikácia krytosemenných rastlín</t>
  </si>
  <si>
    <t>1/0658/20</t>
  </si>
  <si>
    <t>Kisková Terézia, RNDr., PhD.</t>
  </si>
  <si>
    <t>Kombinovaná liečba glioblastómu temozolomidom a sekundárnymi metabolitmi lišajníkov</t>
  </si>
  <si>
    <t>1/0760/20</t>
  </si>
  <si>
    <t>Alexovič Matiašová Anna, RNDr., PhD.</t>
  </si>
  <si>
    <t>Detekcia apoptotických procesov v bunkách nervového systému pomocou imunofluorescenčných metód aplikovaných v in vitro a in vivo modeloch</t>
  </si>
  <si>
    <t>1/0291/20</t>
  </si>
  <si>
    <t>Paľove-Balang Peter, doc. RNDr., PhD.</t>
  </si>
  <si>
    <t>Regulácia biosyntetických dráh produkujúcich biologicky významné izoflavonoidy v čeľadi Fabaceae.</t>
  </si>
  <si>
    <t>1/0839/18</t>
  </si>
  <si>
    <t>doc. RNDr. Ján Kaňuk, PhD.</t>
  </si>
  <si>
    <t>Návrh nového modulu v3.sun pre výpočet distribúcie energie slnečného žiarenia pre digitálne 3D objekty odvodené z mračna bodov pomocou adaptívnych metód triangulácie</t>
  </si>
  <si>
    <t>1/0300/19</t>
  </si>
  <si>
    <t>3D modelovanie slnečného žiarenia na stromovej vegetácii reprezentovanej mračnom bodov z laserového skenovania</t>
  </si>
  <si>
    <t>1/0798/20</t>
  </si>
  <si>
    <t>Gallay Michal, doc. Mgr., PhD.</t>
  </si>
  <si>
    <t>Synergické využitie viacerých zdrojov dát z diaľkového prieskumu Zeme vo výskume krajiny</t>
  </si>
  <si>
    <t>1/0056/18</t>
  </si>
  <si>
    <t>Popisná a výpočtová zložitosť automatov a algoritmov</t>
  </si>
  <si>
    <t>1/0097/18</t>
  </si>
  <si>
    <t>prof. RNDr. Danica Jakubíková - Studenovská, CSc</t>
  </si>
  <si>
    <t>Algebraické štruktúry s usporiadaním</t>
  </si>
  <si>
    <t>1/0311/18</t>
  </si>
  <si>
    <t>Problémy optimálneho rozhodovania v komplexných dátových štruktúrach</t>
  </si>
  <si>
    <t>1/0526/20</t>
  </si>
  <si>
    <t>Lučivjanská Katarína, Mgr., PhD.</t>
  </si>
  <si>
    <t>Investičné stratégie penzijných fondov a ich výkonnosti</t>
  </si>
  <si>
    <t>1/0063/17</t>
  </si>
  <si>
    <t>Nové magnetoaktívne koordinačné zlúčeniny na báze 3d- a 4f-prvkov</t>
  </si>
  <si>
    <t>1/0265/17</t>
  </si>
  <si>
    <t>doc. RNDr. Mária Ganajová, CSc.</t>
  </si>
  <si>
    <t>Formatívne hodnotenie vo výučbe prírodných vied, matematiky a informatiky</t>
  </si>
  <si>
    <t>1/0074/17</t>
  </si>
  <si>
    <t>Nanomateriály  a nanoštruktúrované vrstvy so špecifickou funkcionalitou.</t>
  </si>
  <si>
    <t>1/0745/17</t>
  </si>
  <si>
    <t>Metalo-organické siete pre energetické aplikácie</t>
  </si>
  <si>
    <t>1/0016/18</t>
  </si>
  <si>
    <t>Štúdium cytotoxickej aktivity nových kumarínových derivátov modifikovaných akridínovým, takrínovým a antracénovým skeletom</t>
  </si>
  <si>
    <t>1/0047/18</t>
  </si>
  <si>
    <t>doc. RNDr. Miroslava Martinková, PhD.</t>
  </si>
  <si>
    <t>Stereokonvergentná syntéza izomérnych sfingoidných báz a príbuzných „long-chain“ aminoalkoholov ako potenciálnych protirakovinových látok</t>
  </si>
  <si>
    <t>1/0375/19</t>
  </si>
  <si>
    <t>RNDr. Mária Vilková, PhD.</t>
  </si>
  <si>
    <t>Stereoselektívna syntéza fotoaktívnych molekúl s pyrolidínovými farmakofórmi na báze broussonetinov, oxazolomycínov a laktacystínu</t>
  </si>
  <si>
    <t>1/0148/19</t>
  </si>
  <si>
    <t>doc. RNDr. Ivan Potočňák, PhD.</t>
  </si>
  <si>
    <t>Komplexy platinových kovov s planárnymi aromatickými jadrami ako protinádorové liečivá</t>
  </si>
  <si>
    <t>1/0124/20</t>
  </si>
  <si>
    <t>Šandrejová Jana, RNDr., PhD.</t>
  </si>
  <si>
    <t>Vývoj nových schém pre automatizáciu a miniaturizáciu analytických procedúr a ich aplikácia na vypracovanie nových „zelených“ postupov pre analýzu rastlinných materiálov, farmaceutických prípravkov, biologických a environmentálnych vzoriek</t>
  </si>
  <si>
    <t>1/0138/20</t>
  </si>
  <si>
    <t>Víglaský Viktor, doc. RNDr., PhD.</t>
  </si>
  <si>
    <t>Inteligentné nanokonjugáty na báze nanočastíc a aptamérov DNA</t>
  </si>
  <si>
    <t>1/0345/17</t>
  </si>
  <si>
    <t>prof. RNDr. Michal Hnatič, DrSc.</t>
  </si>
  <si>
    <t>Štúdium škálovacích zákonov a turbulentných anomálií  v stochastickej a kritickej dynamike metódami renormalizačnej grupy</t>
  </si>
  <si>
    <t>1/0269/17</t>
  </si>
  <si>
    <t>Vplyv magnetického poľa a spinovej anizotropie na základný stav a kritické správanie dvojrozmerných kvantových magnetických systémov.</t>
  </si>
  <si>
    <t>1/0204/18</t>
  </si>
  <si>
    <t>Príprava a štúdium nanomateriálov pre technológie na konverziu a prenos energie</t>
  </si>
  <si>
    <t>1/0195/18</t>
  </si>
  <si>
    <t>Magneto-optické pozorovania tenkých drôtov so zakrivenou topografiou</t>
  </si>
  <si>
    <t>1/0421/18</t>
  </si>
  <si>
    <t>doc. RNDr. Katarína Štroffeková, PhD.</t>
  </si>
  <si>
    <t>Fotobiostimulácia ako terapia pre mitochondriálnu dysfunkciu (PHOBIOPIA)</t>
  </si>
  <si>
    <t>1/0113/18</t>
  </si>
  <si>
    <t>doc. RNDr. Janka Vrláková, PhD.</t>
  </si>
  <si>
    <t>Interakcie relativistických jadier, eta-mezónové jadrá a spinová fyzika</t>
  </si>
  <si>
    <t>1/0743/19</t>
  </si>
  <si>
    <t>Isingove supravodiče pre topologické fázy hmoty</t>
  </si>
  <si>
    <t>1/0531/19</t>
  </si>
  <si>
    <t>Exotické javy vo frustrovaných spinových systémoch</t>
  </si>
  <si>
    <t>1/0426/19</t>
  </si>
  <si>
    <t>Experimentálne štúdium relaxačných procesov v molekulových magnetických materiáloch</t>
  </si>
  <si>
    <t>1/0143/20</t>
  </si>
  <si>
    <t>Kollár Peter, prof. RNDr., DrSc.</t>
  </si>
  <si>
    <t>Magnetizačné procesy kompozitov s magnetickými časticami s modifikovaným povrchom</t>
  </si>
  <si>
    <t>1/0105/20</t>
  </si>
  <si>
    <t>Gmitra Martin, RNDr., PhD.</t>
  </si>
  <si>
    <t>Teoretické štúdium multifunkčných kvantových nízko-rozmerných magnetických materiálov</t>
  </si>
  <si>
    <t>1/0225/20</t>
  </si>
  <si>
    <t>Füzer Ján, doc. RNDr., PhD.</t>
  </si>
  <si>
    <t>Príprava hybridných kompozitných materiálov a charakterizácia štruktúry a magnetických vlastností v širšom intervale teplôt</t>
  </si>
  <si>
    <t>1/0406/20</t>
  </si>
  <si>
    <t>Girman Vladimír, Ing., PhD.</t>
  </si>
  <si>
    <t>Štúdium štruktúry a fyzikálnych vlastností materiálov s vysokým stupňom neusporiadanosti.</t>
  </si>
  <si>
    <t>1/0557/20</t>
  </si>
  <si>
    <t>Bánó Gregor, doc. Mgr., PhD.</t>
  </si>
  <si>
    <t>Doba života singletového kyslíka v bunkách: cesta k zvýšenej efektívnosti fotodynamickej terapie nádorových ochorení</t>
  </si>
  <si>
    <t>1/0203/18</t>
  </si>
  <si>
    <t xml:space="preserve">doc. JUDr. Radomír Jakab, PhD. </t>
  </si>
  <si>
    <t>Transteritoriálne správne akty členských štátov Európskej únie</t>
  </si>
  <si>
    <t>1/0566/19</t>
  </si>
  <si>
    <t>JUDr. Žofia Mrázová, PhD., LLM</t>
  </si>
  <si>
    <t>Výkon funkcie členov orgánov kapitálových obchodných spoločností</t>
  </si>
  <si>
    <t>1/0386/19</t>
  </si>
  <si>
    <t xml:space="preserve">prof. JUDr. Alexander Brostl, CSc. </t>
  </si>
  <si>
    <t>Nové dimenzie metodológie právnej argumnetácie - úloha právnych princípov vo viacúrovňovom právnom systéme</t>
  </si>
  <si>
    <t>1/0399/20</t>
  </si>
  <si>
    <t>doc. JUDr. Ladislav Orosz, CSc.</t>
  </si>
  <si>
    <t>Ústavodarná činnosť Národnej rady Slovenskej republiky (právno-politická analýza -hodnotenie-perspektívy)</t>
  </si>
  <si>
    <t>1/0790/20</t>
  </si>
  <si>
    <t>Ochrana zamestnanca v kontexte priemyselnej revolúcie 5.0 - východiská, možnosti, riziká</t>
  </si>
  <si>
    <t>1/0643/20</t>
  </si>
  <si>
    <t>prof. JUDr. Ján Klučka, CSc.</t>
  </si>
  <si>
    <t>Umelá inteligencia z pohľadu práva a etiky</t>
  </si>
  <si>
    <t>1/0765/20</t>
  </si>
  <si>
    <t>doc. JUDr. Peter Molnár, PhD.</t>
  </si>
  <si>
    <t>Ochrana ľudských hodnôt v súkromnom práve v kontexte moderných trendov a prebiehajúcej rekodifikácie súkromného práva</t>
  </si>
  <si>
    <t>1/0053/19_PF_TIP</t>
  </si>
  <si>
    <t>prof. RNDr. Rastislav Varga, DrSc.</t>
  </si>
  <si>
    <t>Vplyv chemického zloženia na význačné fyzikálne vlastnosti moderných funkčných materiálov</t>
  </si>
  <si>
    <t>1/0853/17</t>
  </si>
  <si>
    <t>Evolucia straty letových schopností a gigantizmu u ostrovných vtákov: Model subrecentnej ornitofauny Nového Zélandu a Madagaskaru</t>
  </si>
  <si>
    <t>2/0009/17</t>
  </si>
  <si>
    <t>Oxidačný stres a fosfolipidovo-proteínové interakcie: funkčné a štrukturálne dôsledky</t>
  </si>
  <si>
    <t>1/0464/18</t>
  </si>
  <si>
    <t>RNDr. Marián Fabián, CSc.</t>
  </si>
  <si>
    <t>Spriahnutie elektrónového a protónového transportu v respiračných hém-meďnatých oxidázach</t>
  </si>
  <si>
    <t>1/0175/19</t>
  </si>
  <si>
    <t>Agregácia imunoglobulínov a predikcia ich koloidálnej stability pomocou pokročilých kinetických analýz</t>
  </si>
  <si>
    <t>1/0156/18</t>
  </si>
  <si>
    <t>RNDr. Veronika Huntošová, PhD.</t>
  </si>
  <si>
    <t>Časovo rozlíšené zobrazovanie spotreby kyslíka v nádorových bunkách počas fotodynamickej terapie</t>
  </si>
  <si>
    <t>1/0409/19</t>
  </si>
  <si>
    <t>Doc. Dr. Dagmar Nemeček - FTVŠ UK       
ÚTVaŠ - doc. PaedDr. Klaudia Zusková, PhD. - spoluriešiteľ</t>
  </si>
  <si>
    <t>Šport ako prostriedok ovplyvňovania - kognitívno-evalutívneho komponentu subjektívnej pohody ľudí s poruchami zdravia</t>
  </si>
  <si>
    <t>WHO</t>
  </si>
  <si>
    <t>2019/948409-0</t>
  </si>
  <si>
    <t>To support Health Behaviour in School-aged Children study in 2019/2020</t>
  </si>
  <si>
    <t>Botanická záhrada</t>
  </si>
  <si>
    <t>Európske zoskupenie územnej spolupráce Via Carpatia s ručením obmedzeným v spolupráci s Košickým samosprávnym krajom a Széchenyi Programiroda Nonprofit Kft.</t>
  </si>
  <si>
    <t>FMP-E/1901/1. 1/020</t>
  </si>
  <si>
    <t>Využitie zbierkových fondov drevín botanických záhrad v Košiciach a Nyíregyházi pri výchove a vzdelávaní detí a dospelých</t>
  </si>
  <si>
    <t>Nadácia Pontis</t>
  </si>
  <si>
    <t>RNDr. JUDr. Pavol Sokol, PhD.</t>
  </si>
  <si>
    <t xml:space="preserve">Letná škola kyberkriminality 2020
</t>
  </si>
  <si>
    <t>RP UPJŠ2019</t>
  </si>
  <si>
    <t>doc. Ing. Silvia Ručinská, PhD.</t>
  </si>
  <si>
    <t>Rozvojový projekt na podporu zapojenia sa do iniciatívy Európskych univerzít</t>
  </si>
  <si>
    <t>Univerzitná knižnica</t>
  </si>
  <si>
    <t>FPU</t>
  </si>
  <si>
    <t>19-514-04100</t>
  </si>
  <si>
    <t>PhDr. Daniela Džuganová</t>
  </si>
  <si>
    <t>Nákup literatúry do fondu Univerzitnej knižnice UPJŠ v Košiciach – skvalitňovanie študijného, pedagogického a výskumného procesu na univerzite</t>
  </si>
  <si>
    <t>19-512-04097</t>
  </si>
  <si>
    <t>Modernizácia mobiliáru knižnice</t>
  </si>
  <si>
    <t>20-514-04017</t>
  </si>
  <si>
    <t>PhDr. Zuzana Babicová</t>
  </si>
  <si>
    <t>Bez kvalitnej literatúry nie je možné kvalitné vzdelávanie</t>
  </si>
  <si>
    <t xml:space="preserve">2018-1-SK01-KA203-046330 </t>
  </si>
  <si>
    <t>PhDr. Miroslav Fečko, PhD.</t>
  </si>
  <si>
    <t>Public Administration Education Quality Enhancement (PAQUALITY)</t>
  </si>
  <si>
    <t>2020-1-SK01-KA103-077820</t>
  </si>
  <si>
    <t>Mgr. Mária Vasiľová, PhD.</t>
  </si>
  <si>
    <t>Erasmus+ KA103 mobilita jednotlivcov s krajinami programu</t>
  </si>
  <si>
    <t>2019-1-SK01-KA103-060320</t>
  </si>
  <si>
    <t>2018-1-SK01-KA103-046151</t>
  </si>
  <si>
    <t>2020-1-SK01-KA107-077822</t>
  </si>
  <si>
    <t>Erasmus+ KA107 mobilita jednotlivcov s partnerskými krajinami</t>
  </si>
  <si>
    <t>2019-1-SK01-KA107-060323</t>
  </si>
  <si>
    <t>2018-1-SK01-KA107-046156</t>
  </si>
  <si>
    <t>Visegrad Fund</t>
  </si>
  <si>
    <t>Science in V4 Countries –
Development of Novel Sensors
for Diagnosis of Diabetes</t>
  </si>
  <si>
    <t>prof. Dr. Yaroslav Bazeľ, DrSc.</t>
  </si>
  <si>
    <t>Arina Skok/Visegrad Scholarship Program</t>
  </si>
  <si>
    <t>Klochkova/Visegrad Scholarship Program</t>
  </si>
  <si>
    <t>prof. Ing. Martin Orendáč, CSc.</t>
  </si>
  <si>
    <t>Medzinárodný Vyšehradský fond_V4EaP Scholarship 51810014_Danylchenko</t>
  </si>
  <si>
    <t>Medzinárodný Vyšehradský fond_V4EaP Scholarship 51810029_Frolov</t>
  </si>
  <si>
    <t>doc. RNDr. Adriana Zeleňáková, PhD.</t>
  </si>
  <si>
    <t>Visegrad Scholarship 51910666_Nataliia_Mielnik</t>
  </si>
  <si>
    <t>SK-PL-18-0012</t>
  </si>
  <si>
    <t xml:space="preserve">Nové mikroorganizmy izolované z banského prostredia pre využitie pri biolúhovaní kovov z vybraných elektronických odpadov </t>
  </si>
  <si>
    <t>SK-PL-18-0032</t>
  </si>
  <si>
    <t>Integrály vzhľadom na neaditívne miery a ich aplikácie</t>
  </si>
  <si>
    <t>SK-PT-18-0019</t>
  </si>
  <si>
    <t>Základný a aplikovaný výskum dvojrozmerných magnetov na báze vrstevnatých dvojných hydroxidov prechodných kovov</t>
  </si>
  <si>
    <t>SK-FR-19-0013</t>
  </si>
  <si>
    <t>Frustrované Heisenbergove spinové modely z perspektívy metód
lokalizovaných magnónov a kvantového Monte Carla</t>
  </si>
  <si>
    <t>Lekárska</t>
  </si>
  <si>
    <t>Prírodovedecká</t>
  </si>
  <si>
    <t>Právnická</t>
  </si>
  <si>
    <t>Verejnej správy</t>
  </si>
  <si>
    <t>Filozofická</t>
  </si>
  <si>
    <t>RaUP</t>
  </si>
  <si>
    <t>Spolu v roku 2019</t>
  </si>
  <si>
    <t>Podiel v % 2019</t>
  </si>
  <si>
    <t>Ústav telesnej výchovy a športu</t>
  </si>
  <si>
    <t>Spolu LF</t>
  </si>
  <si>
    <t>Spolu PF</t>
  </si>
  <si>
    <t>Spolu ÚTVŠ</t>
  </si>
  <si>
    <t>Spolu FF</t>
  </si>
  <si>
    <t>Spolu FVS</t>
  </si>
  <si>
    <t>Filozofická fakulta (FF)</t>
  </si>
  <si>
    <t xml:space="preserve">Ústav telsnej výchovy a športu (ÚTVŠ) </t>
  </si>
  <si>
    <t>Fakulta verejnej správy (FVS)</t>
  </si>
  <si>
    <t>Právnická fakulta (PrávF)</t>
  </si>
  <si>
    <t>Spolu PrávF</t>
  </si>
  <si>
    <t>Prírodovedecká fakulta (PF)</t>
  </si>
  <si>
    <t>Spolu UPJŠ</t>
  </si>
  <si>
    <t>Lekárska fakulta (LF)</t>
  </si>
  <si>
    <t>Vysoká škola (UPJŠ)</t>
  </si>
  <si>
    <t>Ústav telesnej výchovy a športu (ÚTVŠ)</t>
  </si>
  <si>
    <t xml:space="preserve">               Zoznam tabuliek</t>
  </si>
  <si>
    <t>Tabuľka č. 2:</t>
  </si>
  <si>
    <t xml:space="preserve">                                                            Akademický rok začatia štúdia</t>
  </si>
  <si>
    <t>Rektorát (TIP, ÚTVŠ)</t>
  </si>
  <si>
    <t>Univerzitné pracoviská</t>
  </si>
  <si>
    <t>ÚVLF a UPJŠ LF a PF</t>
  </si>
  <si>
    <t>TIP-UPJŠ</t>
  </si>
  <si>
    <t>spolu UPJŠ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</si>
</sst>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29" x14ac:knownFonts="1">
    <font>
      <sz val="12"/>
      <name val="Times New Roman"/>
      <charset val="238"/>
    </font>
    <font>
      <b/>
      <sz val="12"/>
      <name val="Times New Roman"/>
      <family val="1"/>
      <charset val="238"/>
    </font>
    <font>
      <sz val="8"/>
      <name val="Times New Roman"/>
      <charset val="238"/>
    </font>
    <font>
      <sz val="12"/>
      <name val="Times New Roman"/>
      <family val="1"/>
    </font>
    <font>
      <sz val="11"/>
      <name val="Times New Roman"/>
      <family val="1"/>
    </font>
    <font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6"/>
      <name val="Times New Roman"/>
      <family val="1"/>
      <charset val="238"/>
    </font>
    <font>
      <sz val="16"/>
      <name val="Times New Roman"/>
      <family val="1"/>
      <charset val="238"/>
    </font>
    <font>
      <b/>
      <sz val="14"/>
      <name val="Times New Roman"/>
      <family val="1"/>
    </font>
    <font>
      <sz val="12"/>
      <name val="Times New Roman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sz val="10"/>
      <name val="Arial CE"/>
      <charset val="238"/>
    </font>
    <font>
      <sz val="11"/>
      <name val="Times New Roman"/>
      <family val="1"/>
      <charset val="238"/>
    </font>
    <font>
      <sz val="10"/>
      <name val="Times New Roman"/>
      <charset val="238"/>
    </font>
    <font>
      <sz val="14"/>
      <name val="Times New Roman"/>
      <family val="1"/>
      <charset val="238"/>
    </font>
    <font>
      <sz val="20"/>
      <name val="Times New Roman"/>
      <family val="1"/>
      <charset val="238"/>
    </font>
    <font>
      <b/>
      <sz val="24"/>
      <name val="Times New Roman"/>
      <family val="1"/>
      <charset val="238"/>
    </font>
    <font>
      <sz val="8"/>
      <color indexed="81"/>
      <name val="Tahoma"/>
      <family val="2"/>
      <charset val="238"/>
    </font>
    <font>
      <sz val="12"/>
      <color indexed="8"/>
      <name val="Times New Roman"/>
      <family val="1"/>
      <charset val="238"/>
    </font>
    <font>
      <b/>
      <sz val="9"/>
      <color indexed="81"/>
      <name val="Segoe UI"/>
      <family val="2"/>
      <charset val="238"/>
    </font>
    <font>
      <sz val="9"/>
      <color indexed="81"/>
      <name val="Segoe UI"/>
      <family val="2"/>
      <charset val="238"/>
    </font>
    <font>
      <b/>
      <sz val="8"/>
      <color indexed="81"/>
      <name val="Tahoma"/>
      <family val="2"/>
      <charset val="238"/>
    </font>
    <font>
      <sz val="10"/>
      <color indexed="8"/>
      <name val="Times New Roman"/>
      <family val="1"/>
      <charset val="238"/>
    </font>
    <font>
      <b/>
      <sz val="10"/>
      <color rgb="FFC00000"/>
      <name val="Times New Roman"/>
      <family val="1"/>
      <charset val="238"/>
    </font>
    <font>
      <sz val="10"/>
      <color rgb="FFC00000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0"/>
      <color rgb="FFFF0000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</patternFill>
    </fill>
    <fill>
      <patternFill patternType="solid">
        <fgColor indexed="9"/>
        <bgColor indexed="64"/>
      </patternFill>
    </fill>
    <fill>
      <patternFill patternType="solid">
        <fgColor rgb="FFFFC000"/>
        <bgColor indexed="64"/>
      </patternFill>
    </fill>
  </fills>
  <borders count="6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9">
    <xf numFmtId="0" fontId="0" fillId="0" borderId="0"/>
    <xf numFmtId="9" fontId="10" fillId="0" borderId="0" applyFont="0" applyFill="0" applyBorder="0" applyAlignment="0" applyProtection="0"/>
    <xf numFmtId="0" fontId="13" fillId="0" borderId="0"/>
    <xf numFmtId="0" fontId="14" fillId="0" borderId="0"/>
    <xf numFmtId="0" fontId="14" fillId="0" borderId="0"/>
    <xf numFmtId="0" fontId="14" fillId="0" borderId="0"/>
    <xf numFmtId="0" fontId="15" fillId="0" borderId="0"/>
    <xf numFmtId="0" fontId="12" fillId="0" borderId="0"/>
    <xf numFmtId="0" fontId="5" fillId="0" borderId="0"/>
  </cellStyleXfs>
  <cellXfs count="569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0" fillId="0" borderId="0" xfId="0" applyBorder="1"/>
    <xf numFmtId="0" fontId="4" fillId="0" borderId="0" xfId="0" applyFont="1" applyBorder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0" fillId="0" borderId="0" xfId="0" applyBorder="1" applyAlignment="1">
      <alignment horizontal="center" wrapText="1"/>
    </xf>
    <xf numFmtId="0" fontId="0" fillId="0" borderId="0" xfId="0" applyAlignment="1"/>
    <xf numFmtId="0" fontId="5" fillId="0" borderId="1" xfId="0" applyFont="1" applyBorder="1"/>
    <xf numFmtId="0" fontId="0" fillId="0" borderId="0" xfId="0" applyBorder="1" applyAlignment="1"/>
    <xf numFmtId="0" fontId="5" fillId="0" borderId="0" xfId="0" applyFont="1"/>
    <xf numFmtId="0" fontId="0" fillId="0" borderId="0" xfId="0" applyBorder="1" applyAlignment="1">
      <alignment wrapText="1"/>
    </xf>
    <xf numFmtId="0" fontId="0" fillId="0" borderId="0" xfId="0" applyBorder="1" applyAlignment="1">
      <alignment horizontal="center" vertical="center" wrapText="1"/>
    </xf>
    <xf numFmtId="0" fontId="1" fillId="0" borderId="0" xfId="0" applyFont="1" applyAlignment="1"/>
    <xf numFmtId="0" fontId="9" fillId="0" borderId="0" xfId="0" applyFont="1" applyAlignment="1">
      <alignment horizontal="center"/>
    </xf>
    <xf numFmtId="0" fontId="5" fillId="0" borderId="0" xfId="0" applyFont="1" applyFill="1" applyBorder="1" applyAlignment="1">
      <alignment horizontal="center" vertical="center" wrapText="1"/>
    </xf>
    <xf numFmtId="0" fontId="5" fillId="0" borderId="4" xfId="0" applyFont="1" applyBorder="1"/>
    <xf numFmtId="0" fontId="8" fillId="0" borderId="0" xfId="0" applyFont="1" applyBorder="1" applyAlignment="1">
      <alignment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/>
    <xf numFmtId="0" fontId="7" fillId="0" borderId="0" xfId="0" applyFont="1" applyAlignment="1">
      <alignment wrapText="1"/>
    </xf>
    <xf numFmtId="0" fontId="5" fillId="0" borderId="1" xfId="0" applyFont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5" fillId="0" borderId="0" xfId="0" applyFont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5" fillId="0" borderId="1" xfId="0" applyFont="1" applyBorder="1" applyAlignment="1">
      <alignment horizontal="center"/>
    </xf>
    <xf numFmtId="0" fontId="8" fillId="0" borderId="0" xfId="0" applyFont="1" applyAlignment="1">
      <alignment vertical="center" wrapText="1"/>
    </xf>
    <xf numFmtId="0" fontId="5" fillId="0" borderId="4" xfId="0" applyFont="1" applyFill="1" applyBorder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0" fontId="0" fillId="0" borderId="0" xfId="0" applyFill="1"/>
    <xf numFmtId="0" fontId="5" fillId="0" borderId="0" xfId="0" applyFont="1" applyFill="1" applyBorder="1"/>
    <xf numFmtId="0" fontId="0" fillId="0" borderId="4" xfId="0" applyBorder="1"/>
    <xf numFmtId="0" fontId="1" fillId="0" borderId="0" xfId="0" applyFont="1"/>
    <xf numFmtId="0" fontId="5" fillId="0" borderId="0" xfId="0" applyFont="1" applyFill="1"/>
    <xf numFmtId="0" fontId="11" fillId="0" borderId="14" xfId="0" applyFont="1" applyFill="1" applyBorder="1" applyAlignment="1">
      <alignment horizontal="center" vertical="center" wrapText="1"/>
    </xf>
    <xf numFmtId="0" fontId="11" fillId="0" borderId="15" xfId="0" applyFont="1" applyFill="1" applyBorder="1" applyAlignment="1">
      <alignment horizontal="center" vertical="center" wrapText="1"/>
    </xf>
    <xf numFmtId="0" fontId="11" fillId="0" borderId="16" xfId="0" applyFont="1" applyFill="1" applyBorder="1" applyAlignment="1">
      <alignment horizontal="center" vertical="center" wrapText="1"/>
    </xf>
    <xf numFmtId="0" fontId="12" fillId="0" borderId="0" xfId="0" applyFont="1" applyFill="1"/>
    <xf numFmtId="0" fontId="12" fillId="0" borderId="0" xfId="0" applyFont="1"/>
    <xf numFmtId="0" fontId="11" fillId="0" borderId="14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11" fillId="0" borderId="13" xfId="0" applyFont="1" applyBorder="1" applyAlignment="1">
      <alignment vertical="center"/>
    </xf>
    <xf numFmtId="0" fontId="11" fillId="0" borderId="31" xfId="0" applyFont="1" applyBorder="1" applyAlignment="1">
      <alignment vertical="center"/>
    </xf>
    <xf numFmtId="0" fontId="14" fillId="0" borderId="0" xfId="0" applyFont="1"/>
    <xf numFmtId="0" fontId="7" fillId="0" borderId="0" xfId="0" applyFont="1" applyFill="1" applyBorder="1" applyAlignment="1">
      <alignment wrapText="1"/>
    </xf>
    <xf numFmtId="0" fontId="5" fillId="0" borderId="0" xfId="0" applyFont="1" applyBorder="1" applyAlignment="1">
      <alignment horizontal="center" wrapText="1"/>
    </xf>
    <xf numFmtId="0" fontId="0" fillId="2" borderId="0" xfId="0" applyFill="1"/>
    <xf numFmtId="0" fontId="11" fillId="2" borderId="13" xfId="0" applyFont="1" applyFill="1" applyBorder="1" applyAlignment="1">
      <alignment vertical="center"/>
    </xf>
    <xf numFmtId="0" fontId="12" fillId="0" borderId="4" xfId="0" applyFont="1" applyBorder="1" applyAlignment="1">
      <alignment horizontal="center"/>
    </xf>
    <xf numFmtId="3" fontId="12" fillId="3" borderId="1" xfId="0" applyNumberFormat="1" applyFont="1" applyFill="1" applyBorder="1" applyAlignment="1">
      <alignment horizontal="right"/>
    </xf>
    <xf numFmtId="3" fontId="12" fillId="2" borderId="1" xfId="0" applyNumberFormat="1" applyFont="1" applyFill="1" applyBorder="1" applyAlignment="1">
      <alignment horizontal="right"/>
    </xf>
    <xf numFmtId="0" fontId="12" fillId="0" borderId="1" xfId="0" applyFont="1" applyBorder="1" applyAlignment="1">
      <alignment horizontal="center"/>
    </xf>
    <xf numFmtId="0" fontId="12" fillId="0" borderId="1" xfId="0" applyFont="1" applyBorder="1"/>
    <xf numFmtId="0" fontId="12" fillId="2" borderId="1" xfId="0" applyFont="1" applyFill="1" applyBorder="1"/>
    <xf numFmtId="0" fontId="5" fillId="2" borderId="0" xfId="0" applyFont="1" applyFill="1"/>
    <xf numFmtId="0" fontId="5" fillId="2" borderId="0" xfId="0" applyFont="1" applyFill="1" applyBorder="1"/>
    <xf numFmtId="0" fontId="5" fillId="2" borderId="0" xfId="0" applyFont="1" applyFill="1" applyBorder="1" applyAlignment="1">
      <alignment horizontal="center"/>
    </xf>
    <xf numFmtId="0" fontId="0" fillId="0" borderId="57" xfId="0" applyBorder="1"/>
    <xf numFmtId="0" fontId="5" fillId="0" borderId="0" xfId="0" applyFont="1" applyAlignment="1">
      <alignment vertical="top"/>
    </xf>
    <xf numFmtId="0" fontId="1" fillId="2" borderId="0" xfId="0" applyFont="1" applyFill="1"/>
    <xf numFmtId="0" fontId="0" fillId="2" borderId="0" xfId="0" applyFill="1" applyBorder="1"/>
    <xf numFmtId="0" fontId="5" fillId="0" borderId="56" xfId="0" applyFont="1" applyBorder="1" applyAlignment="1">
      <alignment horizontal="center"/>
    </xf>
    <xf numFmtId="0" fontId="5" fillId="0" borderId="5" xfId="0" applyFont="1" applyBorder="1" applyAlignment="1">
      <alignment horizontal="center" wrapText="1"/>
    </xf>
    <xf numFmtId="0" fontId="12" fillId="0" borderId="4" xfId="0" applyFont="1" applyFill="1" applyBorder="1"/>
    <xf numFmtId="0" fontId="12" fillId="0" borderId="4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left" wrapText="1"/>
    </xf>
    <xf numFmtId="14" fontId="12" fillId="0" borderId="4" xfId="0" applyNumberFormat="1" applyFont="1" applyFill="1" applyBorder="1" applyAlignment="1">
      <alignment horizontal="right" wrapText="1"/>
    </xf>
    <xf numFmtId="3" fontId="12" fillId="0" borderId="4" xfId="0" applyNumberFormat="1" applyFont="1" applyFill="1" applyBorder="1" applyAlignment="1"/>
    <xf numFmtId="0" fontId="12" fillId="0" borderId="57" xfId="0" applyFont="1" applyFill="1" applyBorder="1"/>
    <xf numFmtId="0" fontId="12" fillId="0" borderId="57" xfId="0" applyFont="1" applyFill="1" applyBorder="1" applyAlignment="1">
      <alignment horizontal="center" vertical="center"/>
    </xf>
    <xf numFmtId="0" fontId="12" fillId="0" borderId="57" xfId="0" applyFont="1" applyFill="1" applyBorder="1" applyAlignment="1">
      <alignment horizontal="center" vertical="center" wrapText="1"/>
    </xf>
    <xf numFmtId="0" fontId="12" fillId="0" borderId="57" xfId="0" applyFont="1" applyFill="1" applyBorder="1" applyAlignment="1">
      <alignment horizontal="left" wrapText="1"/>
    </xf>
    <xf numFmtId="14" fontId="12" fillId="0" borderId="57" xfId="0" applyNumberFormat="1" applyFont="1" applyFill="1" applyBorder="1" applyAlignment="1">
      <alignment horizontal="right" wrapText="1"/>
    </xf>
    <xf numFmtId="3" fontId="12" fillId="0" borderId="57" xfId="0" applyNumberFormat="1" applyFont="1" applyFill="1" applyBorder="1" applyAlignment="1"/>
    <xf numFmtId="3" fontId="12" fillId="0" borderId="57" xfId="0" applyNumberFormat="1" applyFont="1" applyFill="1" applyBorder="1"/>
    <xf numFmtId="0" fontId="11" fillId="0" borderId="57" xfId="0" applyFont="1" applyFill="1" applyBorder="1" applyAlignment="1">
      <alignment horizontal="center" vertical="center" wrapText="1"/>
    </xf>
    <xf numFmtId="0" fontId="12" fillId="2" borderId="57" xfId="0" applyFont="1" applyFill="1" applyBorder="1" applyAlignment="1">
      <alignment horizontal="left" wrapText="1"/>
    </xf>
    <xf numFmtId="14" fontId="12" fillId="2" borderId="57" xfId="0" applyNumberFormat="1" applyFont="1" applyFill="1" applyBorder="1" applyAlignment="1">
      <alignment horizontal="right"/>
    </xf>
    <xf numFmtId="3" fontId="12" fillId="0" borderId="57" xfId="0" applyNumberFormat="1" applyFont="1" applyBorder="1" applyAlignment="1"/>
    <xf numFmtId="0" fontId="12" fillId="0" borderId="57" xfId="0" applyNumberFormat="1" applyFont="1" applyBorder="1" applyAlignment="1">
      <alignment horizontal="right"/>
    </xf>
    <xf numFmtId="0" fontId="11" fillId="0" borderId="56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35" xfId="0" applyFont="1" applyFill="1" applyBorder="1" applyAlignment="1">
      <alignment horizontal="center" vertical="center" wrapText="1"/>
    </xf>
    <xf numFmtId="0" fontId="12" fillId="0" borderId="47" xfId="0" applyFont="1" applyBorder="1" applyAlignment="1">
      <alignment horizontal="left"/>
    </xf>
    <xf numFmtId="0" fontId="12" fillId="0" borderId="33" xfId="0" applyFont="1" applyBorder="1" applyAlignment="1">
      <alignment horizontal="left"/>
    </xf>
    <xf numFmtId="0" fontId="5" fillId="0" borderId="0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12" fillId="5" borderId="4" xfId="0" applyFont="1" applyFill="1" applyBorder="1"/>
    <xf numFmtId="0" fontId="12" fillId="5" borderId="1" xfId="0" applyFont="1" applyFill="1" applyBorder="1"/>
    <xf numFmtId="0" fontId="12" fillId="5" borderId="3" xfId="0" applyFont="1" applyFill="1" applyBorder="1"/>
    <xf numFmtId="0" fontId="12" fillId="5" borderId="11" xfId="0" applyFont="1" applyFill="1" applyBorder="1"/>
    <xf numFmtId="0" fontId="12" fillId="5" borderId="13" xfId="0" applyFont="1" applyFill="1" applyBorder="1"/>
    <xf numFmtId="0" fontId="12" fillId="0" borderId="14" xfId="0" applyFont="1" applyBorder="1" applyAlignment="1">
      <alignment horizontal="center"/>
    </xf>
    <xf numFmtId="0" fontId="12" fillId="0" borderId="15" xfId="0" applyFont="1" applyBorder="1" applyAlignment="1">
      <alignment horizontal="center"/>
    </xf>
    <xf numFmtId="0" fontId="12" fillId="0" borderId="0" xfId="0" applyFont="1" applyFill="1" applyBorder="1"/>
    <xf numFmtId="0" fontId="12" fillId="5" borderId="1" xfId="0" applyFont="1" applyFill="1" applyBorder="1" applyAlignment="1">
      <alignment horizontal="center"/>
    </xf>
    <xf numFmtId="3" fontId="12" fillId="5" borderId="1" xfId="0" applyNumberFormat="1" applyFont="1" applyFill="1" applyBorder="1"/>
    <xf numFmtId="0" fontId="12" fillId="0" borderId="1" xfId="0" applyFont="1" applyBorder="1" applyAlignment="1"/>
    <xf numFmtId="3" fontId="12" fillId="2" borderId="1" xfId="0" applyNumberFormat="1" applyFont="1" applyFill="1" applyBorder="1" applyAlignment="1">
      <alignment horizontal="center"/>
    </xf>
    <xf numFmtId="3" fontId="12" fillId="5" borderId="1" xfId="0" applyNumberFormat="1" applyFont="1" applyFill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14" xfId="0" applyFont="1" applyBorder="1" applyAlignment="1">
      <alignment horizontal="center"/>
    </xf>
    <xf numFmtId="0" fontId="11" fillId="0" borderId="15" xfId="0" applyFont="1" applyBorder="1" applyAlignment="1">
      <alignment horizontal="center"/>
    </xf>
    <xf numFmtId="0" fontId="12" fillId="2" borderId="4" xfId="0" applyFont="1" applyFill="1" applyBorder="1" applyAlignment="1">
      <alignment horizontal="center"/>
    </xf>
    <xf numFmtId="0" fontId="12" fillId="2" borderId="4" xfId="0" applyFont="1" applyFill="1" applyBorder="1"/>
    <xf numFmtId="0" fontId="12" fillId="2" borderId="1" xfId="0" applyFont="1" applyFill="1" applyBorder="1" applyAlignment="1">
      <alignment horizontal="center"/>
    </xf>
    <xf numFmtId="0" fontId="12" fillId="2" borderId="3" xfId="0" applyFont="1" applyFill="1" applyBorder="1"/>
    <xf numFmtId="0" fontId="12" fillId="2" borderId="11" xfId="0" applyFont="1" applyFill="1" applyBorder="1" applyAlignment="1">
      <alignment horizontal="center"/>
    </xf>
    <xf numFmtId="0" fontId="12" fillId="2" borderId="11" xfId="0" applyFont="1" applyFill="1" applyBorder="1"/>
    <xf numFmtId="0" fontId="12" fillId="2" borderId="13" xfId="0" applyFont="1" applyFill="1" applyBorder="1" applyAlignment="1">
      <alignment horizontal="center"/>
    </xf>
    <xf numFmtId="0" fontId="12" fillId="2" borderId="13" xfId="0" applyFont="1" applyFill="1" applyBorder="1"/>
    <xf numFmtId="0" fontId="12" fillId="2" borderId="48" xfId="0" applyFont="1" applyFill="1" applyBorder="1"/>
    <xf numFmtId="0" fontId="12" fillId="2" borderId="40" xfId="0" applyFont="1" applyFill="1" applyBorder="1"/>
    <xf numFmtId="0" fontId="12" fillId="2" borderId="37" xfId="0" applyFont="1" applyFill="1" applyBorder="1"/>
    <xf numFmtId="0" fontId="12" fillId="2" borderId="39" xfId="0" applyFont="1" applyFill="1" applyBorder="1"/>
    <xf numFmtId="0" fontId="12" fillId="2" borderId="31" xfId="0" applyFont="1" applyFill="1" applyBorder="1"/>
    <xf numFmtId="3" fontId="12" fillId="2" borderId="55" xfId="0" applyNumberFormat="1" applyFont="1" applyFill="1" applyBorder="1" applyAlignment="1">
      <alignment horizontal="right"/>
    </xf>
    <xf numFmtId="3" fontId="12" fillId="4" borderId="55" xfId="0" applyNumberFormat="1" applyFont="1" applyFill="1" applyBorder="1" applyAlignment="1">
      <alignment horizontal="right"/>
    </xf>
    <xf numFmtId="0" fontId="11" fillId="0" borderId="13" xfId="0" applyFont="1" applyBorder="1" applyAlignment="1">
      <alignment horizontal="center" wrapText="1"/>
    </xf>
    <xf numFmtId="0" fontId="11" fillId="0" borderId="13" xfId="0" applyFont="1" applyBorder="1" applyAlignment="1">
      <alignment wrapText="1"/>
    </xf>
    <xf numFmtId="0" fontId="11" fillId="0" borderId="13" xfId="0" applyFont="1" applyFill="1" applyBorder="1" applyAlignment="1">
      <alignment horizontal="center" wrapText="1"/>
    </xf>
    <xf numFmtId="0" fontId="11" fillId="0" borderId="31" xfId="0" applyFont="1" applyBorder="1" applyAlignment="1">
      <alignment wrapText="1"/>
    </xf>
    <xf numFmtId="0" fontId="12" fillId="2" borderId="16" xfId="0" applyFont="1" applyFill="1" applyBorder="1"/>
    <xf numFmtId="0" fontId="12" fillId="2" borderId="10" xfId="0" applyFont="1" applyFill="1" applyBorder="1" applyAlignment="1">
      <alignment vertical="center" wrapText="1"/>
    </xf>
    <xf numFmtId="0" fontId="12" fillId="2" borderId="33" xfId="0" applyFont="1" applyFill="1" applyBorder="1" applyAlignment="1">
      <alignment vertical="center" wrapText="1"/>
    </xf>
    <xf numFmtId="0" fontId="12" fillId="2" borderId="34" xfId="0" applyFont="1" applyFill="1" applyBorder="1" applyAlignment="1">
      <alignment vertical="center" wrapText="1"/>
    </xf>
    <xf numFmtId="0" fontId="12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/>
    </xf>
    <xf numFmtId="3" fontId="24" fillId="2" borderId="1" xfId="0" applyNumberFormat="1" applyFont="1" applyFill="1" applyBorder="1" applyAlignment="1">
      <alignment horizontal="center"/>
    </xf>
    <xf numFmtId="0" fontId="12" fillId="0" borderId="0" xfId="0" applyFont="1" applyAlignment="1">
      <alignment horizontal="left"/>
    </xf>
    <xf numFmtId="0" fontId="20" fillId="0" borderId="1" xfId="0" applyFont="1" applyBorder="1" applyAlignment="1">
      <alignment vertical="top"/>
    </xf>
    <xf numFmtId="0" fontId="1" fillId="2" borderId="0" xfId="0" applyFont="1" applyFill="1" applyAlignment="1">
      <alignment vertical="top"/>
    </xf>
    <xf numFmtId="0" fontId="5" fillId="2" borderId="0" xfId="0" applyFont="1" applyFill="1" applyAlignment="1">
      <alignment vertical="top"/>
    </xf>
    <xf numFmtId="0" fontId="1" fillId="2" borderId="0" xfId="0" applyFont="1" applyFill="1" applyAlignment="1">
      <alignment horizontal="left" vertical="center"/>
    </xf>
    <xf numFmtId="0" fontId="20" fillId="0" borderId="0" xfId="0" applyFont="1" applyAlignment="1">
      <alignment vertical="top"/>
    </xf>
    <xf numFmtId="0" fontId="20" fillId="0" borderId="0" xfId="0" applyFont="1"/>
    <xf numFmtId="0" fontId="20" fillId="0" borderId="0" xfId="0" applyFont="1" applyAlignment="1">
      <alignment vertical="top" wrapText="1"/>
    </xf>
    <xf numFmtId="0" fontId="20" fillId="0" borderId="0" xfId="0" applyFont="1" applyBorder="1" applyAlignment="1">
      <alignment vertical="top" wrapText="1"/>
    </xf>
    <xf numFmtId="3" fontId="5" fillId="0" borderId="0" xfId="0" applyNumberFormat="1" applyFont="1" applyFill="1" applyBorder="1" applyAlignment="1">
      <alignment vertical="top" wrapText="1"/>
    </xf>
    <xf numFmtId="0" fontId="20" fillId="0" borderId="0" xfId="0" applyFont="1" applyBorder="1" applyAlignment="1">
      <alignment vertical="top"/>
    </xf>
    <xf numFmtId="3" fontId="5" fillId="0" borderId="0" xfId="2" applyNumberFormat="1" applyFont="1" applyFill="1" applyBorder="1" applyAlignment="1">
      <alignment vertical="top" wrapText="1"/>
    </xf>
    <xf numFmtId="3" fontId="1" fillId="0" borderId="0" xfId="2" applyNumberFormat="1" applyFont="1" applyFill="1" applyBorder="1" applyAlignment="1">
      <alignment vertical="center" wrapText="1"/>
    </xf>
    <xf numFmtId="3" fontId="5" fillId="0" borderId="0" xfId="2" applyNumberFormat="1" applyFont="1" applyBorder="1" applyAlignment="1">
      <alignment vertical="top" wrapText="1"/>
    </xf>
    <xf numFmtId="3" fontId="5" fillId="0" borderId="0" xfId="2" applyNumberFormat="1" applyFont="1" applyBorder="1" applyAlignment="1">
      <alignment vertical="center" wrapText="1"/>
    </xf>
    <xf numFmtId="3" fontId="5" fillId="0" borderId="0" xfId="3" applyNumberFormat="1" applyFont="1" applyFill="1" applyBorder="1" applyAlignment="1">
      <alignment vertical="top" wrapText="1"/>
    </xf>
    <xf numFmtId="3" fontId="5" fillId="0" borderId="0" xfId="3" applyNumberFormat="1" applyFont="1" applyFill="1" applyBorder="1" applyAlignment="1">
      <alignment vertical="center" wrapText="1"/>
    </xf>
    <xf numFmtId="3" fontId="5" fillId="0" borderId="0" xfId="4" applyNumberFormat="1" applyFont="1" applyFill="1" applyBorder="1" applyAlignment="1">
      <alignment vertical="top" wrapText="1"/>
    </xf>
    <xf numFmtId="3" fontId="5" fillId="0" borderId="0" xfId="4" applyNumberFormat="1" applyFont="1" applyFill="1" applyBorder="1" applyAlignment="1">
      <alignment vertical="center" wrapText="1"/>
    </xf>
    <xf numFmtId="3" fontId="5" fillId="0" borderId="0" xfId="5" applyNumberFormat="1" applyFont="1" applyFill="1" applyBorder="1" applyAlignment="1">
      <alignment vertical="top" wrapText="1"/>
    </xf>
    <xf numFmtId="3" fontId="5" fillId="0" borderId="0" xfId="5" applyNumberFormat="1" applyFont="1" applyFill="1" applyBorder="1" applyAlignment="1">
      <alignment vertical="center" wrapText="1"/>
    </xf>
    <xf numFmtId="0" fontId="20" fillId="0" borderId="0" xfId="0" applyFont="1" applyBorder="1" applyAlignment="1"/>
    <xf numFmtId="0" fontId="6" fillId="2" borderId="0" xfId="0" applyFont="1" applyFill="1" applyAlignment="1">
      <alignment horizontal="center" vertical="center"/>
    </xf>
    <xf numFmtId="0" fontId="12" fillId="0" borderId="14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wrapText="1"/>
    </xf>
    <xf numFmtId="0" fontId="12" fillId="0" borderId="0" xfId="0" applyFont="1" applyBorder="1" applyAlignment="1">
      <alignment horizontal="center"/>
    </xf>
    <xf numFmtId="0" fontId="12" fillId="0" borderId="0" xfId="0" applyFont="1" applyBorder="1"/>
    <xf numFmtId="0" fontId="12" fillId="0" borderId="4" xfId="0" applyFont="1" applyBorder="1"/>
    <xf numFmtId="0" fontId="12" fillId="0" borderId="3" xfId="0" applyFont="1" applyBorder="1" applyAlignment="1">
      <alignment horizontal="center"/>
    </xf>
    <xf numFmtId="0" fontId="12" fillId="0" borderId="15" xfId="0" applyFont="1" applyBorder="1" applyAlignment="1">
      <alignment horizontal="center" wrapText="1"/>
    </xf>
    <xf numFmtId="0" fontId="12" fillId="0" borderId="0" xfId="0" applyFont="1" applyFill="1" applyBorder="1" applyAlignment="1">
      <alignment horizontal="center" vertical="center" wrapText="1"/>
    </xf>
    <xf numFmtId="49" fontId="12" fillId="4" borderId="55" xfId="0" applyNumberFormat="1" applyFont="1" applyFill="1" applyBorder="1" applyAlignment="1">
      <alignment horizontal="left"/>
    </xf>
    <xf numFmtId="4" fontId="12" fillId="4" borderId="55" xfId="0" applyNumberFormat="1" applyFont="1" applyFill="1" applyBorder="1" applyAlignment="1">
      <alignment horizontal="right"/>
    </xf>
    <xf numFmtId="0" fontId="12" fillId="2" borderId="15" xfId="0" applyFont="1" applyFill="1" applyBorder="1" applyAlignment="1">
      <alignment horizontal="center" vertical="center" wrapText="1"/>
    </xf>
    <xf numFmtId="0" fontId="12" fillId="2" borderId="16" xfId="0" applyFont="1" applyFill="1" applyBorder="1" applyAlignment="1">
      <alignment horizontal="center" vertical="center" wrapText="1"/>
    </xf>
    <xf numFmtId="164" fontId="12" fillId="2" borderId="4" xfId="0" applyNumberFormat="1" applyFont="1" applyFill="1" applyBorder="1"/>
    <xf numFmtId="0" fontId="12" fillId="2" borderId="0" xfId="0" applyFont="1" applyFill="1" applyBorder="1"/>
    <xf numFmtId="0" fontId="12" fillId="2" borderId="0" xfId="0" applyFont="1" applyFill="1"/>
    <xf numFmtId="0" fontId="11" fillId="5" borderId="1" xfId="0" applyFont="1" applyFill="1" applyBorder="1" applyAlignment="1">
      <alignment horizontal="center" vertical="center" wrapText="1"/>
    </xf>
    <xf numFmtId="4" fontId="11" fillId="5" borderId="1" xfId="0" applyNumberFormat="1" applyFont="1" applyFill="1" applyBorder="1"/>
    <xf numFmtId="164" fontId="11" fillId="5" borderId="4" xfId="0" applyNumberFormat="1" applyFont="1" applyFill="1" applyBorder="1"/>
    <xf numFmtId="0" fontId="11" fillId="5" borderId="1" xfId="0" applyFont="1" applyFill="1" applyBorder="1"/>
    <xf numFmtId="0" fontId="25" fillId="0" borderId="3" xfId="0" applyFont="1" applyBorder="1" applyAlignment="1">
      <alignment horizontal="left"/>
    </xf>
    <xf numFmtId="0" fontId="11" fillId="0" borderId="15" xfId="0" applyFont="1" applyBorder="1" applyAlignment="1">
      <alignment horizontal="center" vertical="center"/>
    </xf>
    <xf numFmtId="0" fontId="11" fillId="2" borderId="15" xfId="0" applyFont="1" applyFill="1" applyBorder="1" applyAlignment="1">
      <alignment horizontal="center" vertical="center" wrapText="1"/>
    </xf>
    <xf numFmtId="0" fontId="11" fillId="2" borderId="16" xfId="0" applyFont="1" applyFill="1" applyBorder="1" applyAlignment="1">
      <alignment horizontal="center" vertical="center" wrapText="1"/>
    </xf>
    <xf numFmtId="0" fontId="11" fillId="0" borderId="14" xfId="0" applyFont="1" applyBorder="1" applyAlignment="1">
      <alignment horizontal="center" wrapText="1"/>
    </xf>
    <xf numFmtId="0" fontId="11" fillId="0" borderId="15" xfId="0" applyFont="1" applyBorder="1" applyAlignment="1">
      <alignment horizontal="center" wrapText="1"/>
    </xf>
    <xf numFmtId="0" fontId="11" fillId="2" borderId="15" xfId="0" applyFont="1" applyFill="1" applyBorder="1" applyAlignment="1">
      <alignment horizontal="center" wrapText="1"/>
    </xf>
    <xf numFmtId="0" fontId="11" fillId="2" borderId="16" xfId="0" applyFont="1" applyFill="1" applyBorder="1" applyAlignment="1">
      <alignment horizontal="center" wrapText="1"/>
    </xf>
    <xf numFmtId="0" fontId="11" fillId="2" borderId="15" xfId="0" applyFont="1" applyFill="1" applyBorder="1" applyAlignment="1">
      <alignment horizontal="center" vertical="center"/>
    </xf>
    <xf numFmtId="0" fontId="12" fillId="2" borderId="15" xfId="0" applyFont="1" applyFill="1" applyBorder="1" applyAlignment="1">
      <alignment horizontal="center" vertical="center"/>
    </xf>
    <xf numFmtId="0" fontId="26" fillId="0" borderId="3" xfId="0" applyFont="1" applyBorder="1" applyAlignment="1">
      <alignment horizontal="center"/>
    </xf>
    <xf numFmtId="4" fontId="12" fillId="2" borderId="55" xfId="0" applyNumberFormat="1" applyFont="1" applyFill="1" applyBorder="1" applyAlignment="1">
      <alignment horizontal="right"/>
    </xf>
    <xf numFmtId="0" fontId="12" fillId="0" borderId="0" xfId="0" applyFont="1" applyBorder="1" applyAlignment="1"/>
    <xf numFmtId="0" fontId="12" fillId="0" borderId="0" xfId="0" applyFont="1" applyAlignment="1"/>
    <xf numFmtId="164" fontId="12" fillId="2" borderId="1" xfId="0" applyNumberFormat="1" applyFont="1" applyFill="1" applyBorder="1"/>
    <xf numFmtId="0" fontId="11" fillId="0" borderId="16" xfId="0" applyFont="1" applyBorder="1" applyAlignment="1">
      <alignment horizontal="center" wrapText="1"/>
    </xf>
    <xf numFmtId="0" fontId="11" fillId="5" borderId="1" xfId="0" applyFont="1" applyFill="1" applyBorder="1" applyAlignment="1">
      <alignment horizontal="center"/>
    </xf>
    <xf numFmtId="164" fontId="11" fillId="5" borderId="1" xfId="0" applyNumberFormat="1" applyFont="1" applyFill="1" applyBorder="1"/>
    <xf numFmtId="0" fontId="12" fillId="0" borderId="17" xfId="0" applyFont="1" applyBorder="1"/>
    <xf numFmtId="0" fontId="12" fillId="0" borderId="35" xfId="0" applyFont="1" applyBorder="1"/>
    <xf numFmtId="0" fontId="11" fillId="5" borderId="1" xfId="0" applyFont="1" applyFill="1" applyBorder="1" applyAlignment="1">
      <alignment wrapText="1"/>
    </xf>
    <xf numFmtId="0" fontId="12" fillId="2" borderId="3" xfId="0" applyFont="1" applyFill="1" applyBorder="1" applyAlignment="1">
      <alignment vertical="center" wrapText="1"/>
    </xf>
    <xf numFmtId="0" fontId="12" fillId="2" borderId="5" xfId="0" applyFont="1" applyFill="1" applyBorder="1" applyAlignment="1">
      <alignment vertical="center" wrapText="1"/>
    </xf>
    <xf numFmtId="0" fontId="12" fillId="2" borderId="4" xfId="0" applyFont="1" applyFill="1" applyBorder="1" applyAlignment="1">
      <alignment vertical="center" wrapText="1"/>
    </xf>
    <xf numFmtId="0" fontId="11" fillId="2" borderId="11" xfId="0" applyFont="1" applyFill="1" applyBorder="1"/>
    <xf numFmtId="0" fontId="11" fillId="2" borderId="23" xfId="0" applyFont="1" applyFill="1" applyBorder="1" applyAlignment="1">
      <alignment vertical="center"/>
    </xf>
    <xf numFmtId="0" fontId="11" fillId="2" borderId="8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vertical="center"/>
    </xf>
    <xf numFmtId="0" fontId="11" fillId="2" borderId="9" xfId="0" applyFont="1" applyFill="1" applyBorder="1" applyAlignment="1">
      <alignment vertical="center"/>
    </xf>
    <xf numFmtId="0" fontId="11" fillId="2" borderId="9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 wrapText="1"/>
    </xf>
    <xf numFmtId="0" fontId="11" fillId="5" borderId="3" xfId="0" applyFont="1" applyFill="1" applyBorder="1"/>
    <xf numFmtId="0" fontId="11" fillId="5" borderId="3" xfId="0" applyFont="1" applyFill="1" applyBorder="1" applyAlignment="1">
      <alignment horizontal="center"/>
    </xf>
    <xf numFmtId="0" fontId="12" fillId="0" borderId="3" xfId="0" applyFont="1" applyBorder="1" applyAlignment="1">
      <alignment vertical="center"/>
    </xf>
    <xf numFmtId="0" fontId="12" fillId="0" borderId="3" xfId="0" applyFont="1" applyBorder="1" applyAlignment="1">
      <alignment horizontal="center" vertical="center"/>
    </xf>
    <xf numFmtId="49" fontId="12" fillId="4" borderId="55" xfId="0" applyNumberFormat="1" applyFont="1" applyFill="1" applyBorder="1" applyAlignment="1">
      <alignment horizontal="center"/>
    </xf>
    <xf numFmtId="0" fontId="11" fillId="5" borderId="15" xfId="0" applyFont="1" applyFill="1" applyBorder="1" applyAlignment="1">
      <alignment horizontal="center" vertical="center" wrapText="1"/>
    </xf>
    <xf numFmtId="4" fontId="12" fillId="5" borderId="55" xfId="0" applyNumberFormat="1" applyFont="1" applyFill="1" applyBorder="1" applyAlignment="1">
      <alignment horizontal="right"/>
    </xf>
    <xf numFmtId="49" fontId="12" fillId="4" borderId="67" xfId="0" applyNumberFormat="1" applyFont="1" applyFill="1" applyBorder="1" applyAlignment="1">
      <alignment horizontal="left"/>
    </xf>
    <xf numFmtId="49" fontId="12" fillId="4" borderId="67" xfId="0" applyNumberFormat="1" applyFont="1" applyFill="1" applyBorder="1" applyAlignment="1">
      <alignment horizontal="center"/>
    </xf>
    <xf numFmtId="4" fontId="12" fillId="5" borderId="67" xfId="0" applyNumberFormat="1" applyFont="1" applyFill="1" applyBorder="1" applyAlignment="1">
      <alignment horizontal="right"/>
    </xf>
    <xf numFmtId="4" fontId="12" fillId="4" borderId="67" xfId="0" applyNumberFormat="1" applyFont="1" applyFill="1" applyBorder="1" applyAlignment="1">
      <alignment horizontal="right"/>
    </xf>
    <xf numFmtId="49" fontId="12" fillId="4" borderId="1" xfId="0" applyNumberFormat="1" applyFont="1" applyFill="1" applyBorder="1" applyAlignment="1">
      <alignment horizontal="left"/>
    </xf>
    <xf numFmtId="49" fontId="12" fillId="4" borderId="1" xfId="0" applyNumberFormat="1" applyFont="1" applyFill="1" applyBorder="1" applyAlignment="1">
      <alignment horizontal="center"/>
    </xf>
    <xf numFmtId="4" fontId="12" fillId="5" borderId="1" xfId="0" applyNumberFormat="1" applyFont="1" applyFill="1" applyBorder="1" applyAlignment="1">
      <alignment horizontal="right"/>
    </xf>
    <xf numFmtId="4" fontId="12" fillId="4" borderId="1" xfId="0" applyNumberFormat="1" applyFont="1" applyFill="1" applyBorder="1" applyAlignment="1">
      <alignment horizontal="right"/>
    </xf>
    <xf numFmtId="0" fontId="11" fillId="0" borderId="0" xfId="0" applyFont="1" applyBorder="1"/>
    <xf numFmtId="0" fontId="12" fillId="0" borderId="0" xfId="0" applyFont="1" applyAlignment="1">
      <alignment wrapText="1"/>
    </xf>
    <xf numFmtId="0" fontId="12" fillId="0" borderId="13" xfId="0" applyFont="1" applyBorder="1" applyAlignment="1">
      <alignment horizontal="center" vertical="center" wrapText="1"/>
    </xf>
    <xf numFmtId="0" fontId="12" fillId="0" borderId="31" xfId="0" applyFont="1" applyBorder="1" applyAlignment="1">
      <alignment horizontal="center" vertical="center" wrapText="1"/>
    </xf>
    <xf numFmtId="0" fontId="12" fillId="0" borderId="49" xfId="0" applyFont="1" applyBorder="1" applyAlignment="1">
      <alignment wrapText="1"/>
    </xf>
    <xf numFmtId="0" fontId="12" fillId="0" borderId="4" xfId="0" applyFont="1" applyBorder="1" applyAlignment="1">
      <alignment wrapText="1"/>
    </xf>
    <xf numFmtId="2" fontId="12" fillId="0" borderId="4" xfId="0" applyNumberFormat="1" applyFont="1" applyBorder="1" applyAlignment="1">
      <alignment wrapText="1"/>
    </xf>
    <xf numFmtId="2" fontId="12" fillId="0" borderId="48" xfId="0" applyNumberFormat="1" applyFont="1" applyBorder="1" applyAlignment="1">
      <alignment wrapText="1"/>
    </xf>
    <xf numFmtId="0" fontId="12" fillId="0" borderId="42" xfId="0" applyFont="1" applyBorder="1" applyAlignment="1">
      <alignment wrapText="1"/>
    </xf>
    <xf numFmtId="0" fontId="12" fillId="0" borderId="1" xfId="0" applyFont="1" applyBorder="1" applyAlignment="1">
      <alignment wrapText="1"/>
    </xf>
    <xf numFmtId="2" fontId="12" fillId="0" borderId="1" xfId="0" applyNumberFormat="1" applyFont="1" applyBorder="1" applyAlignment="1">
      <alignment wrapText="1"/>
    </xf>
    <xf numFmtId="2" fontId="12" fillId="0" borderId="40" xfId="0" applyNumberFormat="1" applyFont="1" applyBorder="1" applyAlignment="1">
      <alignment wrapText="1"/>
    </xf>
    <xf numFmtId="0" fontId="12" fillId="0" borderId="42" xfId="0" applyFont="1" applyBorder="1"/>
    <xf numFmtId="2" fontId="12" fillId="0" borderId="1" xfId="0" applyNumberFormat="1" applyFont="1" applyBorder="1"/>
    <xf numFmtId="2" fontId="12" fillId="0" borderId="40" xfId="0" applyNumberFormat="1" applyFont="1" applyBorder="1"/>
    <xf numFmtId="0" fontId="12" fillId="0" borderId="50" xfId="0" applyFont="1" applyBorder="1"/>
    <xf numFmtId="0" fontId="12" fillId="0" borderId="5" xfId="0" applyFont="1" applyBorder="1"/>
    <xf numFmtId="2" fontId="12" fillId="0" borderId="5" xfId="0" applyNumberFormat="1" applyFont="1" applyBorder="1"/>
    <xf numFmtId="2" fontId="12" fillId="0" borderId="26" xfId="0" applyNumberFormat="1" applyFont="1" applyBorder="1"/>
    <xf numFmtId="0" fontId="12" fillId="0" borderId="3" xfId="0" applyFont="1" applyBorder="1"/>
    <xf numFmtId="2" fontId="12" fillId="0" borderId="3" xfId="0" applyNumberFormat="1" applyFont="1" applyBorder="1"/>
    <xf numFmtId="2" fontId="12" fillId="0" borderId="37" xfId="0" applyNumberFormat="1" applyFont="1" applyBorder="1"/>
    <xf numFmtId="0" fontId="12" fillId="0" borderId="48" xfId="0" applyFont="1" applyBorder="1" applyAlignment="1">
      <alignment wrapText="1"/>
    </xf>
    <xf numFmtId="0" fontId="12" fillId="0" borderId="40" xfId="0" applyFont="1" applyBorder="1" applyAlignment="1">
      <alignment wrapText="1"/>
    </xf>
    <xf numFmtId="0" fontId="12" fillId="0" borderId="40" xfId="0" applyFont="1" applyBorder="1"/>
    <xf numFmtId="0" fontId="11" fillId="5" borderId="38" xfId="0" applyFont="1" applyFill="1" applyBorder="1"/>
    <xf numFmtId="0" fontId="11" fillId="5" borderId="15" xfId="0" applyFont="1" applyFill="1" applyBorder="1"/>
    <xf numFmtId="2" fontId="11" fillId="5" borderId="15" xfId="0" applyNumberFormat="1" applyFont="1" applyFill="1" applyBorder="1"/>
    <xf numFmtId="0" fontId="11" fillId="5" borderId="16" xfId="0" applyFont="1" applyFill="1" applyBorder="1"/>
    <xf numFmtId="2" fontId="11" fillId="5" borderId="16" xfId="0" applyNumberFormat="1" applyFont="1" applyFill="1" applyBorder="1"/>
    <xf numFmtId="0" fontId="25" fillId="0" borderId="0" xfId="0" applyFont="1" applyBorder="1"/>
    <xf numFmtId="0" fontId="11" fillId="2" borderId="44" xfId="0" applyFont="1" applyFill="1" applyBorder="1" applyAlignment="1"/>
    <xf numFmtId="0" fontId="11" fillId="2" borderId="10" xfId="0" applyFont="1" applyFill="1" applyBorder="1"/>
    <xf numFmtId="0" fontId="11" fillId="2" borderId="39" xfId="0" applyFont="1" applyFill="1" applyBorder="1"/>
    <xf numFmtId="0" fontId="11" fillId="2" borderId="52" xfId="0" applyFont="1" applyFill="1" applyBorder="1"/>
    <xf numFmtId="164" fontId="11" fillId="2" borderId="12" xfId="0" applyNumberFormat="1" applyFont="1" applyFill="1" applyBorder="1"/>
    <xf numFmtId="164" fontId="11" fillId="2" borderId="13" xfId="0" applyNumberFormat="1" applyFont="1" applyFill="1" applyBorder="1"/>
    <xf numFmtId="164" fontId="11" fillId="2" borderId="31" xfId="0" applyNumberFormat="1" applyFont="1" applyFill="1" applyBorder="1"/>
    <xf numFmtId="0" fontId="12" fillId="0" borderId="0" xfId="0" applyFont="1" applyFill="1" applyAlignment="1">
      <alignment wrapText="1"/>
    </xf>
    <xf numFmtId="0" fontId="12" fillId="0" borderId="13" xfId="0" applyFont="1" applyFill="1" applyBorder="1" applyAlignment="1">
      <alignment horizontal="center" vertical="center" wrapText="1"/>
    </xf>
    <xf numFmtId="0" fontId="12" fillId="0" borderId="31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wrapText="1"/>
    </xf>
    <xf numFmtId="0" fontId="11" fillId="5" borderId="38" xfId="0" applyFont="1" applyFill="1" applyBorder="1" applyAlignment="1">
      <alignment horizontal="center"/>
    </xf>
    <xf numFmtId="0" fontId="25" fillId="0" borderId="0" xfId="0" applyFont="1" applyFill="1" applyBorder="1" applyAlignment="1">
      <alignment horizontal="left"/>
    </xf>
    <xf numFmtId="0" fontId="11" fillId="2" borderId="41" xfId="0" applyFont="1" applyFill="1" applyBorder="1"/>
    <xf numFmtId="0" fontId="11" fillId="2" borderId="43" xfId="0" applyFont="1" applyFill="1" applyBorder="1" applyAlignment="1">
      <alignment horizontal="left" vertical="center"/>
    </xf>
    <xf numFmtId="0" fontId="12" fillId="0" borderId="57" xfId="0" applyFont="1" applyBorder="1"/>
    <xf numFmtId="14" fontId="12" fillId="0" borderId="57" xfId="0" applyNumberFormat="1" applyFont="1" applyBorder="1" applyAlignment="1">
      <alignment horizontal="center"/>
    </xf>
    <xf numFmtId="14" fontId="12" fillId="0" borderId="57" xfId="0" applyNumberFormat="1" applyFont="1" applyBorder="1"/>
    <xf numFmtId="14" fontId="12" fillId="0" borderId="58" xfId="0" applyNumberFormat="1" applyFont="1" applyBorder="1" applyAlignment="1">
      <alignment horizontal="center"/>
    </xf>
    <xf numFmtId="0" fontId="12" fillId="0" borderId="57" xfId="0" applyFont="1" applyBorder="1" applyAlignment="1">
      <alignment horizontal="center"/>
    </xf>
    <xf numFmtId="0" fontId="12" fillId="0" borderId="57" xfId="0" applyFont="1" applyBorder="1" applyAlignment="1"/>
    <xf numFmtId="0" fontId="12" fillId="0" borderId="57" xfId="0" applyFont="1" applyBorder="1" applyAlignment="1">
      <alignment horizontal="left"/>
    </xf>
    <xf numFmtId="0" fontId="12" fillId="0" borderId="4" xfId="0" applyFont="1" applyBorder="1" applyAlignment="1"/>
    <xf numFmtId="0" fontId="12" fillId="0" borderId="56" xfId="0" applyFont="1" applyBorder="1" applyAlignment="1">
      <alignment horizontal="center"/>
    </xf>
    <xf numFmtId="0" fontId="27" fillId="0" borderId="57" xfId="0" applyFont="1" applyBorder="1" applyAlignment="1">
      <alignment horizontal="center"/>
    </xf>
    <xf numFmtId="0" fontId="27" fillId="0" borderId="58" xfId="0" applyFont="1" applyBorder="1" applyAlignment="1">
      <alignment horizontal="center"/>
    </xf>
    <xf numFmtId="0" fontId="12" fillId="0" borderId="58" xfId="0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0" fontId="12" fillId="0" borderId="59" xfId="0" applyFont="1" applyBorder="1" applyAlignment="1">
      <alignment horizontal="center"/>
    </xf>
    <xf numFmtId="0" fontId="11" fillId="0" borderId="14" xfId="0" applyFont="1" applyBorder="1" applyAlignment="1">
      <alignment horizontal="center" vertical="center"/>
    </xf>
    <xf numFmtId="0" fontId="11" fillId="0" borderId="14" xfId="0" applyFont="1" applyBorder="1"/>
    <xf numFmtId="0" fontId="11" fillId="0" borderId="16" xfId="0" applyFont="1" applyBorder="1"/>
    <xf numFmtId="0" fontId="12" fillId="0" borderId="5" xfId="0" applyFont="1" applyFill="1" applyBorder="1" applyAlignment="1">
      <alignment horizontal="left" vertical="center" wrapText="1"/>
    </xf>
    <xf numFmtId="0" fontId="12" fillId="0" borderId="35" xfId="0" applyFont="1" applyFill="1" applyBorder="1" applyAlignment="1">
      <alignment horizontal="center" vertical="center" wrapText="1"/>
    </xf>
    <xf numFmtId="0" fontId="12" fillId="0" borderId="57" xfId="0" applyFont="1" applyFill="1" applyBorder="1" applyAlignment="1">
      <alignment horizontal="left" vertical="center" wrapText="1"/>
    </xf>
    <xf numFmtId="14" fontId="12" fillId="0" borderId="57" xfId="0" applyNumberFormat="1" applyFont="1" applyBorder="1" applyAlignment="1">
      <alignment horizontal="right"/>
    </xf>
    <xf numFmtId="0" fontId="12" fillId="0" borderId="57" xfId="0" applyFont="1" applyBorder="1" applyAlignment="1">
      <alignment horizontal="right"/>
    </xf>
    <xf numFmtId="0" fontId="12" fillId="0" borderId="0" xfId="0" applyFont="1" applyFill="1" applyBorder="1" applyAlignment="1"/>
    <xf numFmtId="0" fontId="11" fillId="0" borderId="14" xfId="0" applyFont="1" applyFill="1" applyBorder="1"/>
    <xf numFmtId="0" fontId="11" fillId="0" borderId="14" xfId="0" applyFont="1" applyFill="1" applyBorder="1" applyAlignment="1">
      <alignment horizontal="left"/>
    </xf>
    <xf numFmtId="0" fontId="12" fillId="0" borderId="56" xfId="0" applyFont="1" applyFill="1" applyBorder="1" applyAlignment="1">
      <alignment horizontal="left"/>
    </xf>
    <xf numFmtId="0" fontId="12" fillId="0" borderId="57" xfId="0" applyFont="1" applyFill="1" applyBorder="1" applyAlignment="1">
      <alignment horizontal="left"/>
    </xf>
    <xf numFmtId="0" fontId="12" fillId="0" borderId="0" xfId="0" applyFont="1" applyFill="1" applyBorder="1" applyAlignment="1">
      <alignment horizontal="left"/>
    </xf>
    <xf numFmtId="0" fontId="12" fillId="0" borderId="0" xfId="0" applyFont="1" applyFill="1" applyAlignment="1">
      <alignment horizontal="left"/>
    </xf>
    <xf numFmtId="0" fontId="11" fillId="0" borderId="14" xfId="0" applyFont="1" applyFill="1" applyBorder="1" applyAlignment="1">
      <alignment horizontal="center" vertical="center"/>
    </xf>
    <xf numFmtId="0" fontId="11" fillId="0" borderId="15" xfId="0" applyFont="1" applyFill="1" applyBorder="1"/>
    <xf numFmtId="0" fontId="11" fillId="0" borderId="16" xfId="0" applyFont="1" applyFill="1" applyBorder="1" applyAlignment="1">
      <alignment wrapText="1"/>
    </xf>
    <xf numFmtId="0" fontId="12" fillId="0" borderId="7" xfId="0" applyFont="1" applyFill="1" applyBorder="1" applyAlignment="1">
      <alignment horizontal="center"/>
    </xf>
    <xf numFmtId="0" fontId="12" fillId="0" borderId="4" xfId="0" applyFont="1" applyFill="1" applyBorder="1" applyAlignment="1">
      <alignment horizontal="center"/>
    </xf>
    <xf numFmtId="0" fontId="12" fillId="0" borderId="59" xfId="0" applyFont="1" applyFill="1" applyBorder="1" applyAlignment="1">
      <alignment horizontal="center"/>
    </xf>
    <xf numFmtId="0" fontId="12" fillId="0" borderId="57" xfId="0" applyFont="1" applyFill="1" applyBorder="1" applyAlignment="1">
      <alignment horizontal="center"/>
    </xf>
    <xf numFmtId="0" fontId="11" fillId="0" borderId="16" xfId="0" applyFont="1" applyFill="1" applyBorder="1"/>
    <xf numFmtId="0" fontId="12" fillId="0" borderId="0" xfId="0" applyFont="1" applyBorder="1" applyAlignment="1">
      <alignment horizontal="center" wrapText="1"/>
    </xf>
    <xf numFmtId="0" fontId="12" fillId="0" borderId="0" xfId="0" applyFont="1" applyBorder="1" applyAlignment="1">
      <alignment horizontal="center" vertical="center" wrapText="1"/>
    </xf>
    <xf numFmtId="0" fontId="12" fillId="0" borderId="32" xfId="0" applyFont="1" applyBorder="1" applyAlignment="1">
      <alignment horizontal="center"/>
    </xf>
    <xf numFmtId="0" fontId="12" fillId="0" borderId="61" xfId="0" applyFont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1" fillId="5" borderId="57" xfId="0" applyFont="1" applyFill="1" applyBorder="1" applyAlignment="1"/>
    <xf numFmtId="0" fontId="11" fillId="5" borderId="57" xfId="0" applyFont="1" applyFill="1" applyBorder="1" applyAlignment="1">
      <alignment horizontal="center"/>
    </xf>
    <xf numFmtId="164" fontId="11" fillId="5" borderId="57" xfId="0" applyNumberFormat="1" applyFont="1" applyFill="1" applyBorder="1" applyAlignment="1">
      <alignment horizontal="center"/>
    </xf>
    <xf numFmtId="0" fontId="12" fillId="0" borderId="47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39" xfId="0" applyFont="1" applyBorder="1" applyAlignment="1">
      <alignment horizontal="center" vertical="center" wrapText="1"/>
    </xf>
    <xf numFmtId="0" fontId="12" fillId="0" borderId="33" xfId="0" applyFont="1" applyBorder="1" applyAlignment="1">
      <alignment horizontal="center" vertical="center" wrapText="1"/>
    </xf>
    <xf numFmtId="0" fontId="12" fillId="0" borderId="57" xfId="0" applyFont="1" applyBorder="1" applyAlignment="1">
      <alignment horizontal="center" vertical="center" wrapText="1"/>
    </xf>
    <xf numFmtId="0" fontId="12" fillId="0" borderId="59" xfId="0" applyFont="1" applyBorder="1" applyAlignment="1">
      <alignment horizontal="center" vertical="center" wrapText="1"/>
    </xf>
    <xf numFmtId="0" fontId="12" fillId="0" borderId="40" xfId="0" applyFont="1" applyBorder="1" applyAlignment="1">
      <alignment horizontal="center" vertical="center" wrapText="1"/>
    </xf>
    <xf numFmtId="0" fontId="12" fillId="0" borderId="33" xfId="0" applyFont="1" applyBorder="1" applyAlignment="1">
      <alignment horizontal="left" wrapText="1"/>
    </xf>
    <xf numFmtId="165" fontId="12" fillId="0" borderId="57" xfId="0" applyNumberFormat="1" applyFont="1" applyBorder="1"/>
    <xf numFmtId="164" fontId="12" fillId="0" borderId="57" xfId="0" applyNumberFormat="1" applyFont="1" applyBorder="1" applyAlignment="1">
      <alignment horizontal="center"/>
    </xf>
    <xf numFmtId="164" fontId="12" fillId="0" borderId="59" xfId="0" applyNumberFormat="1" applyFont="1" applyBorder="1" applyAlignment="1">
      <alignment horizontal="center"/>
    </xf>
    <xf numFmtId="164" fontId="12" fillId="2" borderId="42" xfId="0" applyNumberFormat="1" applyFont="1" applyFill="1" applyBorder="1" applyAlignment="1">
      <alignment horizontal="center"/>
    </xf>
    <xf numFmtId="164" fontId="12" fillId="2" borderId="54" xfId="0" applyNumberFormat="1" applyFont="1" applyFill="1" applyBorder="1" applyAlignment="1">
      <alignment horizontal="center"/>
    </xf>
    <xf numFmtId="164" fontId="12" fillId="2" borderId="57" xfId="0" applyNumberFormat="1" applyFont="1" applyFill="1" applyBorder="1" applyAlignment="1">
      <alignment horizontal="center"/>
    </xf>
    <xf numFmtId="164" fontId="12" fillId="2" borderId="62" xfId="0" applyNumberFormat="1" applyFont="1" applyFill="1" applyBorder="1" applyAlignment="1">
      <alignment horizontal="center"/>
    </xf>
    <xf numFmtId="0" fontId="12" fillId="2" borderId="41" xfId="0" applyFont="1" applyFill="1" applyBorder="1" applyAlignment="1">
      <alignment horizontal="center" vertical="center" wrapText="1"/>
    </xf>
    <xf numFmtId="0" fontId="12" fillId="2" borderId="49" xfId="0" applyFont="1" applyFill="1" applyBorder="1" applyAlignment="1">
      <alignment horizontal="center" vertical="center" wrapText="1"/>
    </xf>
    <xf numFmtId="0" fontId="14" fillId="2" borderId="0" xfId="0" applyFont="1" applyFill="1"/>
    <xf numFmtId="0" fontId="12" fillId="2" borderId="33" xfId="0" applyFont="1" applyFill="1" applyBorder="1" applyAlignment="1">
      <alignment horizontal="left"/>
    </xf>
    <xf numFmtId="0" fontId="12" fillId="2" borderId="59" xfId="1" applyNumberFormat="1" applyFont="1" applyFill="1" applyBorder="1" applyAlignment="1">
      <alignment horizontal="center"/>
    </xf>
    <xf numFmtId="164" fontId="12" fillId="2" borderId="63" xfId="0" applyNumberFormat="1" applyFont="1" applyFill="1" applyBorder="1" applyAlignment="1">
      <alignment horizontal="center"/>
    </xf>
    <xf numFmtId="0" fontId="11" fillId="5" borderId="33" xfId="0" applyFont="1" applyFill="1" applyBorder="1" applyAlignment="1">
      <alignment horizontal="left"/>
    </xf>
    <xf numFmtId="0" fontId="11" fillId="5" borderId="4" xfId="0" applyFont="1" applyFill="1" applyBorder="1" applyAlignment="1">
      <alignment horizontal="center" vertical="center" wrapText="1"/>
    </xf>
    <xf numFmtId="0" fontId="11" fillId="5" borderId="58" xfId="0" applyFont="1" applyFill="1" applyBorder="1" applyAlignment="1">
      <alignment horizontal="center"/>
    </xf>
    <xf numFmtId="0" fontId="11" fillId="5" borderId="59" xfId="0" applyFont="1" applyFill="1" applyBorder="1" applyAlignment="1">
      <alignment horizontal="center"/>
    </xf>
    <xf numFmtId="0" fontId="11" fillId="5" borderId="49" xfId="0" applyFont="1" applyFill="1" applyBorder="1" applyAlignment="1">
      <alignment horizontal="center" vertical="center" wrapText="1"/>
    </xf>
    <xf numFmtId="0" fontId="11" fillId="5" borderId="54" xfId="0" applyFont="1" applyFill="1" applyBorder="1" applyAlignment="1">
      <alignment horizontal="center"/>
    </xf>
    <xf numFmtId="0" fontId="11" fillId="5" borderId="62" xfId="0" applyFont="1" applyFill="1" applyBorder="1" applyAlignment="1">
      <alignment horizontal="center"/>
    </xf>
    <xf numFmtId="0" fontId="12" fillId="5" borderId="4" xfId="0" applyFont="1" applyFill="1" applyBorder="1" applyAlignment="1">
      <alignment horizontal="center" vertical="center" wrapText="1"/>
    </xf>
    <xf numFmtId="0" fontId="11" fillId="2" borderId="33" xfId="0" applyFont="1" applyFill="1" applyBorder="1" applyAlignment="1">
      <alignment horizontal="left" wrapText="1"/>
    </xf>
    <xf numFmtId="0" fontId="11" fillId="2" borderId="58" xfId="0" applyFont="1" applyFill="1" applyBorder="1"/>
    <xf numFmtId="0" fontId="11" fillId="2" borderId="64" xfId="0" applyFont="1" applyFill="1" applyBorder="1"/>
    <xf numFmtId="0" fontId="11" fillId="2" borderId="65" xfId="0" applyFont="1" applyFill="1" applyBorder="1"/>
    <xf numFmtId="0" fontId="11" fillId="2" borderId="66" xfId="0" applyFont="1" applyFill="1" applyBorder="1"/>
    <xf numFmtId="0" fontId="11" fillId="2" borderId="60" xfId="0" applyFont="1" applyFill="1" applyBorder="1"/>
    <xf numFmtId="0" fontId="11" fillId="2" borderId="27" xfId="0" applyFont="1" applyFill="1" applyBorder="1" applyAlignment="1">
      <alignment horizontal="left" wrapText="1"/>
    </xf>
    <xf numFmtId="164" fontId="11" fillId="2" borderId="13" xfId="1" applyNumberFormat="1" applyFont="1" applyFill="1" applyBorder="1"/>
    <xf numFmtId="164" fontId="11" fillId="2" borderId="53" xfId="1" applyNumberFormat="1" applyFont="1" applyFill="1" applyBorder="1"/>
    <xf numFmtId="164" fontId="11" fillId="2" borderId="43" xfId="1" applyNumberFormat="1" applyFont="1" applyFill="1" applyBorder="1"/>
    <xf numFmtId="164" fontId="11" fillId="2" borderId="52" xfId="1" applyNumberFormat="1" applyFont="1" applyFill="1" applyBorder="1"/>
    <xf numFmtId="164" fontId="11" fillId="2" borderId="31" xfId="1" applyNumberFormat="1" applyFont="1" applyFill="1" applyBorder="1"/>
    <xf numFmtId="0" fontId="11" fillId="5" borderId="33" xfId="0" applyFont="1" applyFill="1" applyBorder="1" applyAlignment="1">
      <alignment horizontal="left" wrapText="1"/>
    </xf>
    <xf numFmtId="165" fontId="11" fillId="5" borderId="57" xfId="1" applyNumberFormat="1" applyFont="1" applyFill="1" applyBorder="1"/>
    <xf numFmtId="165" fontId="11" fillId="5" borderId="4" xfId="0" applyNumberFormat="1" applyFont="1" applyFill="1" applyBorder="1"/>
    <xf numFmtId="165" fontId="11" fillId="5" borderId="59" xfId="0" applyNumberFormat="1" applyFont="1" applyFill="1" applyBorder="1"/>
    <xf numFmtId="165" fontId="11" fillId="5" borderId="42" xfId="0" applyNumberFormat="1" applyFont="1" applyFill="1" applyBorder="1"/>
    <xf numFmtId="165" fontId="11" fillId="5" borderId="33" xfId="0" applyNumberFormat="1" applyFont="1" applyFill="1" applyBorder="1"/>
    <xf numFmtId="165" fontId="11" fillId="5" borderId="57" xfId="0" applyNumberFormat="1" applyFont="1" applyFill="1" applyBorder="1"/>
    <xf numFmtId="165" fontId="11" fillId="5" borderId="40" xfId="0" applyNumberFormat="1" applyFont="1" applyFill="1" applyBorder="1"/>
    <xf numFmtId="0" fontId="12" fillId="5" borderId="47" xfId="0" applyFont="1" applyFill="1" applyBorder="1" applyAlignment="1">
      <alignment horizontal="center" wrapText="1"/>
    </xf>
    <xf numFmtId="0" fontId="12" fillId="5" borderId="33" xfId="0" applyFont="1" applyFill="1" applyBorder="1" applyAlignment="1">
      <alignment horizontal="center" wrapText="1"/>
    </xf>
    <xf numFmtId="0" fontId="12" fillId="5" borderId="33" xfId="0" applyFont="1" applyFill="1" applyBorder="1" applyAlignment="1">
      <alignment horizontal="center"/>
    </xf>
    <xf numFmtId="0" fontId="12" fillId="5" borderId="34" xfId="0" applyFont="1" applyFill="1" applyBorder="1" applyAlignment="1">
      <alignment horizontal="center"/>
    </xf>
    <xf numFmtId="0" fontId="11" fillId="5" borderId="14" xfId="0" applyFont="1" applyFill="1" applyBorder="1" applyAlignment="1">
      <alignment horizontal="center"/>
    </xf>
    <xf numFmtId="0" fontId="12" fillId="0" borderId="0" xfId="0" applyFont="1" applyFill="1" applyAlignment="1">
      <alignment horizontal="center"/>
    </xf>
    <xf numFmtId="0" fontId="12" fillId="0" borderId="4" xfId="0" applyFont="1" applyFill="1" applyBorder="1" applyAlignment="1">
      <alignment horizontal="center" wrapText="1"/>
    </xf>
    <xf numFmtId="0" fontId="12" fillId="0" borderId="48" xfId="0" applyFont="1" applyFill="1" applyBorder="1" applyAlignment="1">
      <alignment horizontal="center" wrapText="1"/>
    </xf>
    <xf numFmtId="0" fontId="12" fillId="0" borderId="4" xfId="0" applyFont="1" applyBorder="1" applyAlignment="1">
      <alignment horizontal="center" wrapText="1"/>
    </xf>
    <xf numFmtId="0" fontId="12" fillId="0" borderId="48" xfId="0" applyFont="1" applyBorder="1" applyAlignment="1">
      <alignment horizontal="center" wrapText="1"/>
    </xf>
    <xf numFmtId="0" fontId="12" fillId="0" borderId="1" xfId="0" applyFont="1" applyFill="1" applyBorder="1" applyAlignment="1">
      <alignment horizontal="center" wrapText="1"/>
    </xf>
    <xf numFmtId="0" fontId="12" fillId="0" borderId="40" xfId="0" applyFont="1" applyFill="1" applyBorder="1" applyAlignment="1">
      <alignment horizontal="center" wrapText="1"/>
    </xf>
    <xf numFmtId="0" fontId="12" fillId="0" borderId="40" xfId="0" applyFont="1" applyBorder="1" applyAlignment="1">
      <alignment horizontal="center" wrapText="1"/>
    </xf>
    <xf numFmtId="0" fontId="12" fillId="0" borderId="1" xfId="0" applyFont="1" applyFill="1" applyBorder="1" applyAlignment="1">
      <alignment horizontal="center"/>
    </xf>
    <xf numFmtId="0" fontId="12" fillId="0" borderId="40" xfId="0" applyFont="1" applyFill="1" applyBorder="1" applyAlignment="1">
      <alignment horizontal="center"/>
    </xf>
    <xf numFmtId="0" fontId="12" fillId="0" borderId="40" xfId="0" applyFont="1" applyBorder="1" applyAlignment="1">
      <alignment horizontal="center"/>
    </xf>
    <xf numFmtId="0" fontId="12" fillId="0" borderId="3" xfId="0" applyFont="1" applyFill="1" applyBorder="1" applyAlignment="1">
      <alignment horizontal="center"/>
    </xf>
    <xf numFmtId="0" fontId="12" fillId="0" borderId="37" xfId="0" applyFont="1" applyFill="1" applyBorder="1" applyAlignment="1">
      <alignment horizontal="center"/>
    </xf>
    <xf numFmtId="0" fontId="12" fillId="5" borderId="12" xfId="0" applyFont="1" applyFill="1" applyBorder="1" applyAlignment="1">
      <alignment horizontal="center"/>
    </xf>
    <xf numFmtId="0" fontId="12" fillId="0" borderId="13" xfId="0" applyFont="1" applyFill="1" applyBorder="1" applyAlignment="1">
      <alignment horizontal="center"/>
    </xf>
    <xf numFmtId="0" fontId="12" fillId="0" borderId="31" xfId="0" applyFont="1" applyFill="1" applyBorder="1" applyAlignment="1">
      <alignment horizontal="center"/>
    </xf>
    <xf numFmtId="0" fontId="11" fillId="5" borderId="15" xfId="0" applyFont="1" applyFill="1" applyBorder="1" applyAlignment="1">
      <alignment horizontal="center"/>
    </xf>
    <xf numFmtId="0" fontId="11" fillId="5" borderId="16" xfId="0" applyFont="1" applyFill="1" applyBorder="1" applyAlignment="1">
      <alignment horizontal="center"/>
    </xf>
    <xf numFmtId="0" fontId="11" fillId="5" borderId="51" xfId="0" applyFont="1" applyFill="1" applyBorder="1" applyAlignment="1">
      <alignment horizontal="center"/>
    </xf>
    <xf numFmtId="0" fontId="12" fillId="0" borderId="34" xfId="0" applyFont="1" applyBorder="1" applyAlignment="1">
      <alignment horizontal="center"/>
    </xf>
    <xf numFmtId="0" fontId="12" fillId="4" borderId="57" xfId="0" applyNumberFormat="1" applyFont="1" applyFill="1" applyBorder="1" applyAlignment="1">
      <alignment horizontal="center" vertical="center"/>
    </xf>
    <xf numFmtId="0" fontId="12" fillId="0" borderId="57" xfId="0" applyNumberFormat="1" applyFont="1" applyBorder="1" applyAlignment="1">
      <alignment horizontal="center" vertical="center"/>
    </xf>
    <xf numFmtId="0" fontId="12" fillId="0" borderId="0" xfId="0" applyFont="1" applyAlignment="1">
      <alignment vertical="top"/>
    </xf>
    <xf numFmtId="0" fontId="11" fillId="0" borderId="57" xfId="0" applyFont="1" applyBorder="1" applyAlignment="1">
      <alignment horizontal="center" vertical="center" wrapText="1"/>
    </xf>
    <xf numFmtId="0" fontId="11" fillId="5" borderId="57" xfId="0" applyFont="1" applyFill="1" applyBorder="1" applyAlignment="1">
      <alignment horizontal="center" vertical="center"/>
    </xf>
    <xf numFmtId="0" fontId="11" fillId="0" borderId="0" xfId="0" applyFont="1" applyFill="1" applyBorder="1"/>
    <xf numFmtId="0" fontId="11" fillId="0" borderId="0" xfId="0" applyFont="1" applyFill="1" applyAlignment="1">
      <alignment horizontal="center"/>
    </xf>
    <xf numFmtId="0" fontId="25" fillId="0" borderId="0" xfId="0" applyFont="1" applyFill="1" applyBorder="1"/>
    <xf numFmtId="0" fontId="11" fillId="2" borderId="57" xfId="0" applyFont="1" applyFill="1" applyBorder="1"/>
    <xf numFmtId="0" fontId="11" fillId="2" borderId="57" xfId="0" applyFont="1" applyFill="1" applyBorder="1" applyAlignment="1">
      <alignment horizontal="center"/>
    </xf>
    <xf numFmtId="164" fontId="11" fillId="2" borderId="57" xfId="0" applyNumberFormat="1" applyFont="1" applyFill="1" applyBorder="1" applyAlignment="1">
      <alignment horizontal="center"/>
    </xf>
    <xf numFmtId="0" fontId="11" fillId="5" borderId="57" xfId="0" applyFont="1" applyFill="1" applyBorder="1"/>
    <xf numFmtId="0" fontId="11" fillId="0" borderId="15" xfId="0" applyFont="1" applyFill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12" fillId="0" borderId="16" xfId="0" applyFont="1" applyBorder="1" applyAlignment="1">
      <alignment horizontal="center"/>
    </xf>
    <xf numFmtId="164" fontId="11" fillId="2" borderId="57" xfId="0" applyNumberFormat="1" applyFont="1" applyFill="1" applyBorder="1"/>
    <xf numFmtId="0" fontId="11" fillId="0" borderId="16" xfId="0" applyFont="1" applyBorder="1" applyAlignment="1">
      <alignment horizontal="center"/>
    </xf>
    <xf numFmtId="0" fontId="12" fillId="2" borderId="11" xfId="8" applyFont="1" applyFill="1" applyBorder="1" applyAlignment="1">
      <alignment horizontal="center" vertical="center"/>
    </xf>
    <xf numFmtId="0" fontId="12" fillId="2" borderId="11" xfId="8" applyFont="1" applyFill="1" applyBorder="1" applyAlignment="1">
      <alignment horizontal="left" vertical="top"/>
    </xf>
    <xf numFmtId="0" fontId="12" fillId="2" borderId="39" xfId="8" applyFont="1" applyFill="1" applyBorder="1" applyAlignment="1">
      <alignment horizontal="center" vertical="center"/>
    </xf>
    <xf numFmtId="0" fontId="12" fillId="2" borderId="1" xfId="8" applyFont="1" applyFill="1" applyBorder="1" applyAlignment="1">
      <alignment horizontal="center" vertical="center"/>
    </xf>
    <xf numFmtId="0" fontId="12" fillId="2" borderId="1" xfId="8" applyFont="1" applyFill="1" applyBorder="1" applyAlignment="1">
      <alignment horizontal="left" vertical="top"/>
    </xf>
    <xf numFmtId="0" fontId="12" fillId="2" borderId="40" xfId="8" applyFont="1" applyFill="1" applyBorder="1" applyAlignment="1">
      <alignment horizontal="center" vertical="center"/>
    </xf>
    <xf numFmtId="0" fontId="12" fillId="2" borderId="13" xfId="8" applyFont="1" applyFill="1" applyBorder="1" applyAlignment="1">
      <alignment horizontal="center" vertical="center"/>
    </xf>
    <xf numFmtId="0" fontId="12" fillId="2" borderId="13" xfId="8" applyFont="1" applyFill="1" applyBorder="1" applyAlignment="1">
      <alignment horizontal="left" vertical="top"/>
    </xf>
    <xf numFmtId="0" fontId="12" fillId="2" borderId="31" xfId="8" applyFont="1" applyFill="1" applyBorder="1" applyAlignment="1">
      <alignment horizontal="center" vertical="center"/>
    </xf>
    <xf numFmtId="0" fontId="12" fillId="2" borderId="4" xfId="8" applyFont="1" applyFill="1" applyBorder="1" applyAlignment="1">
      <alignment horizontal="center" vertical="center"/>
    </xf>
    <xf numFmtId="0" fontId="12" fillId="2" borderId="4" xfId="8" applyFont="1" applyFill="1" applyBorder="1" applyAlignment="1">
      <alignment horizontal="left" vertical="top"/>
    </xf>
    <xf numFmtId="0" fontId="12" fillId="2" borderId="1" xfId="8" applyFont="1" applyFill="1" applyBorder="1" applyAlignment="1">
      <alignment horizontal="center" vertical="center" wrapText="1"/>
    </xf>
    <xf numFmtId="0" fontId="12" fillId="2" borderId="1" xfId="8" applyFont="1" applyFill="1" applyBorder="1" applyAlignment="1">
      <alignment horizontal="left" vertical="top" wrapText="1"/>
    </xf>
    <xf numFmtId="0" fontId="12" fillId="2" borderId="48" xfId="8" applyFont="1" applyFill="1" applyBorder="1" applyAlignment="1">
      <alignment horizontal="center" vertical="center"/>
    </xf>
    <xf numFmtId="0" fontId="12" fillId="2" borderId="58" xfId="8" applyFont="1" applyFill="1" applyBorder="1" applyAlignment="1">
      <alignment horizontal="center" vertical="center"/>
    </xf>
    <xf numFmtId="0" fontId="12" fillId="2" borderId="58" xfId="8" applyFont="1" applyFill="1" applyBorder="1" applyAlignment="1">
      <alignment horizontal="left" vertical="top"/>
    </xf>
    <xf numFmtId="0" fontId="12" fillId="2" borderId="60" xfId="8" applyFont="1" applyFill="1" applyBorder="1" applyAlignment="1">
      <alignment horizontal="center" vertical="center"/>
    </xf>
    <xf numFmtId="0" fontId="12" fillId="2" borderId="57" xfId="8" applyFont="1" applyFill="1" applyBorder="1" applyAlignment="1">
      <alignment horizontal="center" vertical="center"/>
    </xf>
    <xf numFmtId="0" fontId="12" fillId="2" borderId="57" xfId="8" applyFont="1" applyFill="1" applyBorder="1" applyAlignment="1">
      <alignment horizontal="left" vertical="top"/>
    </xf>
    <xf numFmtId="0" fontId="28" fillId="2" borderId="13" xfId="8" applyFont="1" applyFill="1" applyBorder="1" applyAlignment="1">
      <alignment horizontal="center" vertical="center"/>
    </xf>
    <xf numFmtId="0" fontId="12" fillId="2" borderId="57" xfId="8" applyFont="1" applyFill="1" applyBorder="1" applyAlignment="1">
      <alignment horizontal="center"/>
    </xf>
    <xf numFmtId="0" fontId="12" fillId="2" borderId="58" xfId="8" applyFont="1" applyFill="1" applyBorder="1" applyAlignment="1">
      <alignment horizontal="center"/>
    </xf>
    <xf numFmtId="0" fontId="12" fillId="2" borderId="15" xfId="8" applyFont="1" applyFill="1" applyBorder="1" applyAlignment="1">
      <alignment horizontal="center"/>
    </xf>
    <xf numFmtId="0" fontId="12" fillId="2" borderId="15" xfId="8" applyFont="1" applyFill="1" applyBorder="1" applyAlignment="1">
      <alignment horizontal="left" vertical="top"/>
    </xf>
    <xf numFmtId="0" fontId="12" fillId="2" borderId="16" xfId="8" applyFont="1" applyFill="1" applyBorder="1" applyAlignment="1">
      <alignment horizontal="center" vertical="center"/>
    </xf>
    <xf numFmtId="0" fontId="12" fillId="2" borderId="5" xfId="8" applyFont="1" applyFill="1" applyBorder="1" applyAlignment="1">
      <alignment horizontal="left" vertical="top"/>
    </xf>
    <xf numFmtId="0" fontId="12" fillId="2" borderId="5" xfId="8" applyFont="1" applyFill="1" applyBorder="1" applyAlignment="1">
      <alignment horizontal="center" vertical="center"/>
    </xf>
    <xf numFmtId="0" fontId="12" fillId="2" borderId="11" xfId="8" applyFont="1" applyFill="1" applyBorder="1" applyAlignment="1">
      <alignment horizontal="center"/>
    </xf>
    <xf numFmtId="0" fontId="12" fillId="2" borderId="13" xfId="8" applyFont="1" applyFill="1" applyBorder="1" applyAlignment="1">
      <alignment horizontal="center"/>
    </xf>
    <xf numFmtId="0" fontId="12" fillId="2" borderId="4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left" vertical="top"/>
    </xf>
    <xf numFmtId="0" fontId="11" fillId="2" borderId="14" xfId="0" applyFont="1" applyFill="1" applyBorder="1" applyAlignment="1">
      <alignment horizontal="center" vertical="center" wrapText="1"/>
    </xf>
    <xf numFmtId="0" fontId="25" fillId="2" borderId="0" xfId="0" applyFont="1" applyFill="1" applyAlignment="1">
      <alignment horizontal="center"/>
    </xf>
    <xf numFmtId="0" fontId="25" fillId="2" borderId="0" xfId="0" applyFont="1" applyFill="1" applyBorder="1" applyAlignment="1">
      <alignment horizontal="center"/>
    </xf>
    <xf numFmtId="0" fontId="11" fillId="0" borderId="14" xfId="0" applyFont="1" applyBorder="1" applyAlignment="1">
      <alignment horizontal="left"/>
    </xf>
    <xf numFmtId="0" fontId="11" fillId="0" borderId="15" xfId="0" applyFont="1" applyBorder="1" applyAlignment="1">
      <alignment horizontal="left" wrapText="1"/>
    </xf>
    <xf numFmtId="0" fontId="12" fillId="0" borderId="0" xfId="0" applyFont="1" applyAlignment="1">
      <alignment horizontal="center" wrapText="1"/>
    </xf>
    <xf numFmtId="0" fontId="11" fillId="2" borderId="10" xfId="0" applyFont="1" applyFill="1" applyBorder="1" applyAlignment="1">
      <alignment horizontal="center"/>
    </xf>
    <xf numFmtId="164" fontId="11" fillId="2" borderId="12" xfId="0" applyNumberFormat="1" applyFont="1" applyFill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2" fillId="5" borderId="68" xfId="0" applyFont="1" applyFill="1" applyBorder="1" applyAlignment="1">
      <alignment horizontal="center"/>
    </xf>
    <xf numFmtId="0" fontId="11" fillId="0" borderId="13" xfId="0" applyFont="1" applyBorder="1" applyAlignment="1">
      <alignment horizontal="center" vertical="center" wrapText="1"/>
    </xf>
    <xf numFmtId="0" fontId="11" fillId="0" borderId="31" xfId="0" applyFont="1" applyBorder="1" applyAlignment="1">
      <alignment horizontal="center" vertical="center" wrapText="1"/>
    </xf>
    <xf numFmtId="0" fontId="12" fillId="5" borderId="59" xfId="0" applyFont="1" applyFill="1" applyBorder="1" applyAlignment="1">
      <alignment horizontal="center"/>
    </xf>
    <xf numFmtId="0" fontId="12" fillId="5" borderId="57" xfId="0" applyFont="1" applyFill="1" applyBorder="1" applyAlignment="1">
      <alignment horizontal="center"/>
    </xf>
    <xf numFmtId="0" fontId="11" fillId="0" borderId="4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/>
    </xf>
    <xf numFmtId="0" fontId="11" fillId="5" borderId="1" xfId="0" applyFont="1" applyFill="1" applyBorder="1" applyAlignment="1"/>
    <xf numFmtId="0" fontId="11" fillId="5" borderId="16" xfId="0" applyFont="1" applyFill="1" applyBorder="1" applyAlignment="1">
      <alignment horizontal="center" vertical="center"/>
    </xf>
    <xf numFmtId="0" fontId="12" fillId="5" borderId="4" xfId="0" applyFont="1" applyFill="1" applyBorder="1" applyAlignment="1">
      <alignment horizontal="center"/>
    </xf>
    <xf numFmtId="0" fontId="17" fillId="0" borderId="0" xfId="0" applyFont="1" applyAlignment="1">
      <alignment horizontal="center" wrapText="1"/>
    </xf>
    <xf numFmtId="0" fontId="18" fillId="0" borderId="0" xfId="0" applyFont="1" applyAlignment="1">
      <alignment horizontal="center" wrapText="1"/>
    </xf>
    <xf numFmtId="0" fontId="17" fillId="0" borderId="0" xfId="0" applyFont="1" applyAlignment="1">
      <alignment horizontal="center" vertical="top" wrapText="1"/>
    </xf>
    <xf numFmtId="0" fontId="20" fillId="0" borderId="1" xfId="0" applyFont="1" applyBorder="1" applyAlignment="1">
      <alignment vertical="top"/>
    </xf>
    <xf numFmtId="3" fontId="5" fillId="0" borderId="1" xfId="5" applyNumberFormat="1" applyFont="1" applyFill="1" applyBorder="1" applyAlignment="1">
      <alignment vertical="top" wrapText="1"/>
    </xf>
    <xf numFmtId="0" fontId="20" fillId="0" borderId="1" xfId="0" applyFont="1" applyBorder="1" applyAlignment="1">
      <alignment horizontal="left" vertical="top"/>
    </xf>
    <xf numFmtId="0" fontId="20" fillId="0" borderId="1" xfId="0" applyFont="1" applyBorder="1" applyAlignment="1">
      <alignment horizontal="left" vertical="top" wrapText="1"/>
    </xf>
    <xf numFmtId="3" fontId="5" fillId="0" borderId="1" xfId="0" applyNumberFormat="1" applyFont="1" applyFill="1" applyBorder="1" applyAlignment="1">
      <alignment vertical="top" wrapText="1"/>
    </xf>
    <xf numFmtId="0" fontId="20" fillId="0" borderId="1" xfId="0" applyFont="1" applyBorder="1" applyAlignment="1">
      <alignment vertical="top" wrapText="1"/>
    </xf>
    <xf numFmtId="3" fontId="5" fillId="0" borderId="1" xfId="2" applyNumberFormat="1" applyFont="1" applyFill="1" applyBorder="1" applyAlignment="1">
      <alignment vertical="top" wrapText="1"/>
    </xf>
    <xf numFmtId="3" fontId="5" fillId="0" borderId="1" xfId="3" applyNumberFormat="1" applyFont="1" applyFill="1" applyBorder="1" applyAlignment="1">
      <alignment vertical="top" wrapText="1"/>
    </xf>
    <xf numFmtId="0" fontId="5" fillId="0" borderId="1" xfId="0" applyFont="1" applyBorder="1" applyAlignment="1">
      <alignment horizontal="left" vertical="top"/>
    </xf>
    <xf numFmtId="0" fontId="5" fillId="0" borderId="1" xfId="0" applyFont="1" applyBorder="1" applyAlignment="1">
      <alignment horizontal="left" vertical="top" wrapText="1"/>
    </xf>
    <xf numFmtId="3" fontId="5" fillId="0" borderId="1" xfId="2" applyNumberFormat="1" applyFont="1" applyBorder="1" applyAlignment="1">
      <alignment vertical="top" wrapText="1"/>
    </xf>
    <xf numFmtId="3" fontId="5" fillId="0" borderId="1" xfId="4" applyNumberFormat="1" applyFont="1" applyFill="1" applyBorder="1" applyAlignment="1">
      <alignment vertical="top" wrapText="1"/>
    </xf>
    <xf numFmtId="0" fontId="11" fillId="5" borderId="14" xfId="0" applyFont="1" applyFill="1" applyBorder="1" applyAlignment="1">
      <alignment horizontal="left"/>
    </xf>
    <xf numFmtId="0" fontId="11" fillId="5" borderId="15" xfId="0" applyFont="1" applyFill="1" applyBorder="1" applyAlignment="1">
      <alignment horizontal="left"/>
    </xf>
    <xf numFmtId="0" fontId="12" fillId="2" borderId="10" xfId="0" applyFont="1" applyFill="1" applyBorder="1" applyAlignment="1">
      <alignment horizontal="left" vertical="center" wrapText="1"/>
    </xf>
    <xf numFmtId="0" fontId="12" fillId="2" borderId="33" xfId="0" applyFont="1" applyFill="1" applyBorder="1" applyAlignment="1">
      <alignment horizontal="left" vertical="center" wrapText="1"/>
    </xf>
    <xf numFmtId="0" fontId="12" fillId="2" borderId="12" xfId="0" applyFont="1" applyFill="1" applyBorder="1" applyAlignment="1">
      <alignment horizontal="left" vertical="center" wrapText="1"/>
    </xf>
    <xf numFmtId="0" fontId="12" fillId="5" borderId="33" xfId="0" applyFont="1" applyFill="1" applyBorder="1" applyAlignment="1">
      <alignment horizontal="left"/>
    </xf>
    <xf numFmtId="0" fontId="12" fillId="5" borderId="1" xfId="0" applyFont="1" applyFill="1" applyBorder="1" applyAlignment="1">
      <alignment horizontal="left"/>
    </xf>
    <xf numFmtId="0" fontId="12" fillId="5" borderId="34" xfId="0" applyFont="1" applyFill="1" applyBorder="1" applyAlignment="1">
      <alignment horizontal="left"/>
    </xf>
    <xf numFmtId="0" fontId="12" fillId="5" borderId="3" xfId="0" applyFont="1" applyFill="1" applyBorder="1" applyAlignment="1">
      <alignment horizontal="left"/>
    </xf>
    <xf numFmtId="0" fontId="11" fillId="0" borderId="10" xfId="0" applyFont="1" applyBorder="1" applyAlignment="1">
      <alignment horizontal="left" vertical="center"/>
    </xf>
    <xf numFmtId="0" fontId="11" fillId="0" borderId="12" xfId="0" applyFont="1" applyBorder="1" applyAlignment="1">
      <alignment horizontal="left" vertical="center"/>
    </xf>
    <xf numFmtId="0" fontId="11" fillId="0" borderId="11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/>
    </xf>
    <xf numFmtId="0" fontId="11" fillId="0" borderId="39" xfId="0" applyFont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25" fillId="0" borderId="0" xfId="0" applyFont="1" applyBorder="1" applyAlignment="1">
      <alignment horizontal="center"/>
    </xf>
    <xf numFmtId="0" fontId="25" fillId="0" borderId="18" xfId="0" applyFont="1" applyBorder="1" applyAlignment="1">
      <alignment horizontal="center"/>
    </xf>
    <xf numFmtId="0" fontId="6" fillId="0" borderId="36" xfId="0" applyFont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 wrapText="1"/>
    </xf>
    <xf numFmtId="0" fontId="11" fillId="0" borderId="39" xfId="0" applyFont="1" applyFill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/>
    </xf>
    <xf numFmtId="0" fontId="25" fillId="0" borderId="3" xfId="0" applyFont="1" applyBorder="1" applyAlignment="1"/>
    <xf numFmtId="0" fontId="6" fillId="0" borderId="0" xfId="0" applyFont="1" applyAlignment="1">
      <alignment horizontal="center" wrapText="1"/>
    </xf>
    <xf numFmtId="0" fontId="25" fillId="0" borderId="17" xfId="0" applyFont="1" applyBorder="1" applyAlignment="1">
      <alignment horizontal="left"/>
    </xf>
    <xf numFmtId="0" fontId="25" fillId="0" borderId="18" xfId="0" applyFont="1" applyBorder="1" applyAlignment="1">
      <alignment horizontal="left"/>
    </xf>
    <xf numFmtId="0" fontId="25" fillId="0" borderId="19" xfId="0" applyFont="1" applyBorder="1" applyAlignment="1">
      <alignment horizontal="left"/>
    </xf>
    <xf numFmtId="0" fontId="25" fillId="0" borderId="0" xfId="0" applyFont="1" applyBorder="1" applyAlignment="1">
      <alignment horizontal="left"/>
    </xf>
    <xf numFmtId="0" fontId="6" fillId="0" borderId="6" xfId="0" applyFont="1" applyBorder="1" applyAlignment="1">
      <alignment horizontal="center" vertical="center" wrapText="1"/>
    </xf>
    <xf numFmtId="0" fontId="11" fillId="2" borderId="21" xfId="0" applyFont="1" applyFill="1" applyBorder="1" applyAlignment="1">
      <alignment horizontal="center" vertical="center"/>
    </xf>
    <xf numFmtId="0" fontId="11" fillId="2" borderId="22" xfId="0" applyFont="1" applyFill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11" fillId="0" borderId="33" xfId="0" applyFont="1" applyBorder="1" applyAlignment="1">
      <alignment vertical="center"/>
    </xf>
    <xf numFmtId="0" fontId="11" fillId="0" borderId="34" xfId="0" applyFont="1" applyBorder="1" applyAlignment="1">
      <alignment vertical="center"/>
    </xf>
    <xf numFmtId="0" fontId="16" fillId="0" borderId="0" xfId="0" applyFont="1" applyAlignment="1">
      <alignment horizontal="center" wrapText="1"/>
    </xf>
    <xf numFmtId="0" fontId="11" fillId="2" borderId="23" xfId="0" applyFont="1" applyFill="1" applyBorder="1" applyAlignment="1">
      <alignment horizontal="center" vertical="center"/>
    </xf>
    <xf numFmtId="0" fontId="11" fillId="2" borderId="24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11" fillId="2" borderId="25" xfId="0" applyFont="1" applyFill="1" applyBorder="1" applyAlignment="1">
      <alignment horizontal="center" vertical="center" wrapText="1"/>
    </xf>
    <xf numFmtId="0" fontId="11" fillId="2" borderId="26" xfId="0" applyFont="1" applyFill="1" applyBorder="1" applyAlignment="1">
      <alignment horizontal="center" vertical="center" wrapText="1"/>
    </xf>
    <xf numFmtId="0" fontId="25" fillId="0" borderId="17" xfId="0" applyFont="1" applyBorder="1" applyAlignment="1">
      <alignment horizontal="left" vertical="center"/>
    </xf>
    <xf numFmtId="0" fontId="25" fillId="0" borderId="18" xfId="0" applyFont="1" applyBorder="1" applyAlignment="1">
      <alignment horizontal="left" vertical="center"/>
    </xf>
    <xf numFmtId="0" fontId="25" fillId="0" borderId="19" xfId="0" applyFont="1" applyBorder="1" applyAlignment="1">
      <alignment horizontal="left" vertical="center"/>
    </xf>
    <xf numFmtId="0" fontId="11" fillId="5" borderId="10" xfId="0" applyFont="1" applyFill="1" applyBorder="1" applyAlignment="1">
      <alignment horizontal="center" vertical="center" wrapText="1"/>
    </xf>
    <xf numFmtId="0" fontId="11" fillId="5" borderId="12" xfId="0" applyFont="1" applyFill="1" applyBorder="1" applyAlignment="1">
      <alignment horizontal="center" vertical="center" wrapText="1"/>
    </xf>
    <xf numFmtId="0" fontId="12" fillId="5" borderId="20" xfId="0" applyFont="1" applyFill="1" applyBorder="1" applyAlignment="1">
      <alignment horizontal="center" vertical="center" wrapText="1"/>
    </xf>
    <xf numFmtId="0" fontId="12" fillId="5" borderId="27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2" fillId="0" borderId="45" xfId="0" applyFont="1" applyBorder="1" applyAlignment="1">
      <alignment horizontal="center" vertical="center" wrapText="1"/>
    </xf>
    <xf numFmtId="0" fontId="12" fillId="0" borderId="46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 wrapText="1"/>
    </xf>
    <xf numFmtId="0" fontId="12" fillId="0" borderId="28" xfId="0" applyFont="1" applyBorder="1" applyAlignment="1">
      <alignment horizontal="center" vertical="center" wrapText="1"/>
    </xf>
    <xf numFmtId="0" fontId="12" fillId="0" borderId="21" xfId="0" applyFont="1" applyBorder="1" applyAlignment="1">
      <alignment horizontal="center" vertical="center" wrapText="1"/>
    </xf>
    <xf numFmtId="0" fontId="12" fillId="0" borderId="23" xfId="0" applyFont="1" applyBorder="1" applyAlignment="1">
      <alignment horizontal="center" vertical="center" wrapText="1"/>
    </xf>
    <xf numFmtId="0" fontId="12" fillId="0" borderId="30" xfId="0" applyFont="1" applyBorder="1" applyAlignment="1">
      <alignment horizontal="center" vertical="center" wrapText="1"/>
    </xf>
    <xf numFmtId="0" fontId="11" fillId="0" borderId="39" xfId="0" applyFont="1" applyBorder="1" applyAlignment="1">
      <alignment horizontal="center" vertical="center" wrapText="1"/>
    </xf>
    <xf numFmtId="0" fontId="11" fillId="0" borderId="41" xfId="0" applyFont="1" applyBorder="1" applyAlignment="1">
      <alignment horizontal="center" vertical="center" wrapText="1"/>
    </xf>
    <xf numFmtId="0" fontId="11" fillId="0" borderId="43" xfId="0" applyFont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25" fillId="0" borderId="0" xfId="0" applyFont="1" applyBorder="1" applyAlignment="1">
      <alignment horizontal="left" wrapText="1"/>
    </xf>
    <xf numFmtId="0" fontId="6" fillId="0" borderId="36" xfId="0" applyFont="1" applyBorder="1" applyAlignment="1">
      <alignment horizontal="center" vertical="center"/>
    </xf>
    <xf numFmtId="0" fontId="25" fillId="0" borderId="36" xfId="0" applyFont="1" applyBorder="1" applyAlignment="1">
      <alignment horizontal="left" wrapText="1"/>
    </xf>
    <xf numFmtId="0" fontId="12" fillId="0" borderId="0" xfId="0" applyFont="1" applyBorder="1" applyAlignment="1">
      <alignment horizontal="center"/>
    </xf>
    <xf numFmtId="0" fontId="6" fillId="0" borderId="0" xfId="0" applyFont="1" applyFill="1" applyAlignment="1">
      <alignment horizontal="center" vertical="center" wrapText="1"/>
    </xf>
    <xf numFmtId="0" fontId="12" fillId="0" borderId="41" xfId="0" applyFont="1" applyFill="1" applyBorder="1" applyAlignment="1">
      <alignment horizontal="center" vertical="center" wrapText="1"/>
    </xf>
    <xf numFmtId="0" fontId="12" fillId="0" borderId="43" xfId="0" applyFont="1" applyFill="1" applyBorder="1" applyAlignment="1">
      <alignment horizontal="center" vertical="center" wrapText="1"/>
    </xf>
    <xf numFmtId="0" fontId="12" fillId="0" borderId="22" xfId="0" applyFont="1" applyFill="1" applyBorder="1" applyAlignment="1">
      <alignment horizontal="center" wrapText="1"/>
    </xf>
    <xf numFmtId="0" fontId="12" fillId="0" borderId="29" xfId="0" applyFont="1" applyFill="1" applyBorder="1" applyAlignment="1">
      <alignment horizontal="center" wrapText="1"/>
    </xf>
    <xf numFmtId="0" fontId="12" fillId="0" borderId="21" xfId="0" applyFont="1" applyFill="1" applyBorder="1" applyAlignment="1">
      <alignment horizontal="center" wrapText="1"/>
    </xf>
    <xf numFmtId="0" fontId="12" fillId="0" borderId="23" xfId="0" applyFont="1" applyFill="1" applyBorder="1" applyAlignment="1">
      <alignment horizontal="center" wrapText="1"/>
    </xf>
    <xf numFmtId="0" fontId="12" fillId="0" borderId="30" xfId="0" applyFont="1" applyFill="1" applyBorder="1" applyAlignment="1">
      <alignment horizontal="center" wrapText="1"/>
    </xf>
    <xf numFmtId="0" fontId="12" fillId="0" borderId="24" xfId="0" applyFont="1" applyFill="1" applyBorder="1" applyAlignment="1">
      <alignment horizontal="center" wrapText="1"/>
    </xf>
    <xf numFmtId="0" fontId="12" fillId="0" borderId="28" xfId="0" applyFont="1" applyFill="1" applyBorder="1" applyAlignment="1">
      <alignment horizontal="center" wrapText="1"/>
    </xf>
    <xf numFmtId="0" fontId="12" fillId="5" borderId="10" xfId="0" applyFont="1" applyFill="1" applyBorder="1" applyAlignment="1">
      <alignment horizontal="center" wrapText="1"/>
    </xf>
    <xf numFmtId="0" fontId="12" fillId="5" borderId="12" xfId="0" applyFont="1" applyFill="1" applyBorder="1" applyAlignment="1">
      <alignment horizontal="center" wrapText="1"/>
    </xf>
    <xf numFmtId="0" fontId="12" fillId="5" borderId="20" xfId="0" applyFont="1" applyFill="1" applyBorder="1" applyAlignment="1">
      <alignment horizontal="center" wrapText="1"/>
    </xf>
    <xf numFmtId="0" fontId="12" fillId="5" borderId="27" xfId="0" applyFont="1" applyFill="1" applyBorder="1" applyAlignment="1">
      <alignment horizontal="center" wrapText="1"/>
    </xf>
    <xf numFmtId="0" fontId="12" fillId="0" borderId="45" xfId="0" applyFont="1" applyFill="1" applyBorder="1" applyAlignment="1">
      <alignment horizontal="center" vertical="center" wrapText="1"/>
    </xf>
    <xf numFmtId="0" fontId="12" fillId="0" borderId="46" xfId="0" applyFont="1" applyFill="1" applyBorder="1" applyAlignment="1">
      <alignment horizontal="center" vertical="center" wrapText="1"/>
    </xf>
    <xf numFmtId="0" fontId="12" fillId="0" borderId="24" xfId="0" applyFont="1" applyFill="1" applyBorder="1" applyAlignment="1">
      <alignment horizontal="center" vertical="center" wrapText="1"/>
    </xf>
    <xf numFmtId="0" fontId="12" fillId="0" borderId="28" xfId="0" applyFont="1" applyFill="1" applyBorder="1" applyAlignment="1">
      <alignment horizontal="center" vertical="center" wrapText="1"/>
    </xf>
    <xf numFmtId="0" fontId="11" fillId="5" borderId="10" xfId="0" applyFont="1" applyFill="1" applyBorder="1" applyAlignment="1">
      <alignment horizontal="center" wrapText="1"/>
    </xf>
    <xf numFmtId="0" fontId="11" fillId="5" borderId="12" xfId="0" applyFont="1" applyFill="1" applyBorder="1" applyAlignment="1">
      <alignment horizontal="center" wrapText="1"/>
    </xf>
    <xf numFmtId="0" fontId="11" fillId="5" borderId="20" xfId="0" applyFont="1" applyFill="1" applyBorder="1" applyAlignment="1">
      <alignment horizontal="center" wrapText="1"/>
    </xf>
    <xf numFmtId="0" fontId="11" fillId="5" borderId="27" xfId="0" applyFont="1" applyFill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0" fontId="6" fillId="2" borderId="0" xfId="0" applyFont="1" applyFill="1" applyAlignment="1">
      <alignment horizontal="center" vertical="center" wrapText="1"/>
    </xf>
    <xf numFmtId="0" fontId="6" fillId="0" borderId="0" xfId="0" applyFont="1" applyFill="1" applyBorder="1" applyAlignment="1">
      <alignment horizontal="center" wrapText="1"/>
    </xf>
    <xf numFmtId="0" fontId="6" fillId="0" borderId="57" xfId="0" applyFont="1" applyFill="1" applyBorder="1" applyAlignment="1">
      <alignment horizontal="center" wrapText="1"/>
    </xf>
  </cellXfs>
  <cellStyles count="9">
    <cellStyle name="Normálna" xfId="0" builtinId="0"/>
    <cellStyle name="Normálna 2" xfId="7"/>
    <cellStyle name="Normálna 3" xfId="6"/>
    <cellStyle name="Normálne 3" xfId="8"/>
    <cellStyle name="normálne_Databazy_VVŠ_2006_ severská" xfId="3"/>
    <cellStyle name="normálne_OVT - Tab_16az23_sprava_VVS_2004" xfId="2"/>
    <cellStyle name="normálne_Viest 2" xfId="4"/>
    <cellStyle name="normálne_Výročná_správa_o_VŠ_2005_financie_databazy_po_kontrole_OFVŠ_PM" xfId="5"/>
    <cellStyle name="Percentá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438150</xdr:colOff>
      <xdr:row>8</xdr:row>
      <xdr:rowOff>95250</xdr:rowOff>
    </xdr:from>
    <xdr:to>
      <xdr:col>6</xdr:col>
      <xdr:colOff>194945</xdr:colOff>
      <xdr:row>21</xdr:row>
      <xdr:rowOff>42545</xdr:rowOff>
    </xdr:to>
    <xdr:pic>
      <xdr:nvPicPr>
        <xdr:cNvPr id="2" name="Obrázok 1" descr="Logo UPJS farebne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71650" y="5238750"/>
          <a:ext cx="2423795" cy="242379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upjs.sk/UPJS/zamestnanec/erik.sedlak" TargetMode="External"/><Relationship Id="rId13" Type="http://schemas.openxmlformats.org/officeDocument/2006/relationships/hyperlink" Target="https://www.upjs.sk/UPJS/zamestnanec/martin.kundrat" TargetMode="External"/><Relationship Id="rId18" Type="http://schemas.openxmlformats.org/officeDocument/2006/relationships/printerSettings" Target="../printerSettings/printerSettings24.bin"/><Relationship Id="rId3" Type="http://schemas.openxmlformats.org/officeDocument/2006/relationships/hyperlink" Target="https://www.upjs.sk/UPJS/zamestnanec/erik.sedlak" TargetMode="External"/><Relationship Id="rId7" Type="http://schemas.openxmlformats.org/officeDocument/2006/relationships/hyperlink" Target="https://www.upjs.sk/PF/zamestnanec/daniel.jancura" TargetMode="External"/><Relationship Id="rId12" Type="http://schemas.openxmlformats.org/officeDocument/2006/relationships/hyperlink" Target="https://www.upjs.sk/UPJS/zamestnanec/erik.sedlak" TargetMode="External"/><Relationship Id="rId17" Type="http://schemas.openxmlformats.org/officeDocument/2006/relationships/hyperlink" Target="https://www.upjs.sk/UPJS/zamestnanec/gabriel.zoldak" TargetMode="External"/><Relationship Id="rId2" Type="http://schemas.openxmlformats.org/officeDocument/2006/relationships/hyperlink" Target="https://www.upjs.sk/PF/zamestnanec/marcel.uhrin" TargetMode="External"/><Relationship Id="rId16" Type="http://schemas.openxmlformats.org/officeDocument/2006/relationships/hyperlink" Target="https://www.upjs.sk/UPJS/zamestnanec/veronika.huntosova" TargetMode="External"/><Relationship Id="rId20" Type="http://schemas.openxmlformats.org/officeDocument/2006/relationships/comments" Target="../comments3.xml"/><Relationship Id="rId1" Type="http://schemas.openxmlformats.org/officeDocument/2006/relationships/hyperlink" Target="https://www.upjs.sk/PF/zamestnanec/lubomir.kovac" TargetMode="External"/><Relationship Id="rId6" Type="http://schemas.openxmlformats.org/officeDocument/2006/relationships/hyperlink" Target="https://www.upjs.sk/UPJS/zamestnanec/gabriel.zoldak" TargetMode="External"/><Relationship Id="rId11" Type="http://schemas.openxmlformats.org/officeDocument/2006/relationships/hyperlink" Target="https://www.upjs.sk/PF/zamestnanec/jan.fuzer" TargetMode="External"/><Relationship Id="rId5" Type="http://schemas.openxmlformats.org/officeDocument/2006/relationships/hyperlink" Target="https://www.upjs.sk/UPJS/zamestnanec/martin.kundrat" TargetMode="External"/><Relationship Id="rId15" Type="http://schemas.openxmlformats.org/officeDocument/2006/relationships/hyperlink" Target="https://www.upjs.sk/UPJS/zamestnanec/marian.fabian" TargetMode="External"/><Relationship Id="rId10" Type="http://schemas.openxmlformats.org/officeDocument/2006/relationships/hyperlink" Target="https://www.upjs.sk/LF/zamestnanec/beata.cizmarova" TargetMode="External"/><Relationship Id="rId19" Type="http://schemas.openxmlformats.org/officeDocument/2006/relationships/vmlDrawing" Target="../drawings/vmlDrawing3.vml"/><Relationship Id="rId4" Type="http://schemas.openxmlformats.org/officeDocument/2006/relationships/hyperlink" Target="https://www.upjs.sk/UPJS/zamestnanec/rastislav.varga" TargetMode="External"/><Relationship Id="rId9" Type="http://schemas.openxmlformats.org/officeDocument/2006/relationships/hyperlink" Target="https://www.upjs.sk/UPJS/zamestnanec/erik.sedlak" TargetMode="External"/><Relationship Id="rId14" Type="http://schemas.openxmlformats.org/officeDocument/2006/relationships/hyperlink" Target="https://www.upjs.sk/UPJS/zamestnanec/erik.sedlak" TargetMode="External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5.bin"/><Relationship Id="rId1" Type="http://schemas.openxmlformats.org/officeDocument/2006/relationships/hyperlink" Target="https://www.upjs.sk/FVS/zamestnanec/silvia.zigova" TargetMode="Externa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topLeftCell="A4" zoomScaleNormal="100" workbookViewId="0">
      <selection activeCell="A27" sqref="A27:I27"/>
    </sheetView>
  </sheetViews>
  <sheetFormatPr defaultRowHeight="15.75" x14ac:dyDescent="0.25"/>
  <sheetData>
    <row r="1" spans="1:9" ht="142.15" customHeight="1" x14ac:dyDescent="0.25">
      <c r="A1" s="463" t="s">
        <v>0</v>
      </c>
      <c r="B1" s="463"/>
      <c r="C1" s="463"/>
      <c r="D1" s="463"/>
      <c r="E1" s="463"/>
      <c r="F1" s="463"/>
      <c r="G1" s="463"/>
      <c r="H1" s="463"/>
      <c r="I1" s="463"/>
    </row>
    <row r="2" spans="1:9" ht="61.15" hidden="1" customHeight="1" x14ac:dyDescent="0.25">
      <c r="A2" s="463"/>
      <c r="B2" s="463"/>
      <c r="C2" s="463"/>
      <c r="D2" s="463"/>
      <c r="E2" s="463"/>
      <c r="F2" s="463"/>
      <c r="G2" s="463"/>
      <c r="H2" s="463"/>
      <c r="I2" s="463"/>
    </row>
    <row r="3" spans="1:9" ht="61.15" hidden="1" customHeight="1" x14ac:dyDescent="0.25">
      <c r="A3" s="463"/>
      <c r="B3" s="463"/>
      <c r="C3" s="463"/>
      <c r="D3" s="463"/>
      <c r="E3" s="463"/>
      <c r="F3" s="463"/>
      <c r="G3" s="463"/>
      <c r="H3" s="463"/>
      <c r="I3" s="463"/>
    </row>
    <row r="4" spans="1:9" ht="26.25" x14ac:dyDescent="0.4">
      <c r="A4" s="461" t="s">
        <v>1</v>
      </c>
      <c r="B4" s="461"/>
      <c r="C4" s="461"/>
      <c r="D4" s="461"/>
      <c r="E4" s="461"/>
      <c r="F4" s="461"/>
      <c r="G4" s="461"/>
      <c r="H4" s="461"/>
      <c r="I4" s="461"/>
    </row>
    <row r="27" spans="1:9" ht="30" x14ac:dyDescent="0.4">
      <c r="A27" s="462" t="s">
        <v>256</v>
      </c>
      <c r="B27" s="462"/>
      <c r="C27" s="462"/>
      <c r="D27" s="462"/>
      <c r="E27" s="462"/>
      <c r="F27" s="462"/>
      <c r="G27" s="462"/>
      <c r="H27" s="462"/>
      <c r="I27" s="462"/>
    </row>
  </sheetData>
  <mergeCells count="3">
    <mergeCell ref="A4:I4"/>
    <mergeCell ref="A27:I27"/>
    <mergeCell ref="A1:I3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1"/>
  <sheetViews>
    <sheetView workbookViewId="0">
      <selection activeCell="C2" sqref="C2:I2"/>
    </sheetView>
  </sheetViews>
  <sheetFormatPr defaultRowHeight="15.75" x14ac:dyDescent="0.25"/>
  <cols>
    <col min="1" max="1" width="26.75" customWidth="1"/>
    <col min="2" max="2" width="11.125" style="1" customWidth="1"/>
    <col min="3" max="3" width="11.125" customWidth="1"/>
    <col min="7" max="9" width="9" customWidth="1"/>
  </cols>
  <sheetData>
    <row r="1" spans="1:10" ht="67.5" customHeight="1" x14ac:dyDescent="0.25">
      <c r="A1" s="508" t="s">
        <v>106</v>
      </c>
      <c r="B1" s="508"/>
      <c r="C1" s="508"/>
      <c r="D1" s="508"/>
      <c r="E1" s="508"/>
      <c r="F1" s="508"/>
      <c r="G1" s="508"/>
      <c r="H1" s="508"/>
      <c r="I1" s="508"/>
      <c r="J1" s="28"/>
    </row>
    <row r="2" spans="1:10" s="5" customFormat="1" ht="16.5" thickBot="1" x14ac:dyDescent="0.3">
      <c r="A2" s="213"/>
      <c r="B2" s="214"/>
      <c r="C2" s="520" t="s">
        <v>1386</v>
      </c>
      <c r="D2" s="521"/>
      <c r="E2" s="521"/>
      <c r="F2" s="521"/>
      <c r="G2" s="521"/>
      <c r="H2" s="521"/>
      <c r="I2" s="522"/>
      <c r="J2" s="25"/>
    </row>
    <row r="3" spans="1:10" s="5" customFormat="1" ht="55.5" customHeight="1" thickBot="1" x14ac:dyDescent="0.3">
      <c r="A3" s="41" t="s">
        <v>69</v>
      </c>
      <c r="B3" s="42" t="s">
        <v>107</v>
      </c>
      <c r="C3" s="42" t="s">
        <v>89</v>
      </c>
      <c r="D3" s="216" t="s">
        <v>108</v>
      </c>
      <c r="E3" s="42" t="s">
        <v>109</v>
      </c>
      <c r="F3" s="42" t="s">
        <v>110</v>
      </c>
      <c r="G3" s="42" t="s">
        <v>111</v>
      </c>
      <c r="H3" s="42" t="s">
        <v>112</v>
      </c>
      <c r="I3" s="42" t="s">
        <v>113</v>
      </c>
      <c r="J3" s="26"/>
    </row>
    <row r="4" spans="1:10" s="21" customFormat="1" x14ac:dyDescent="0.25">
      <c r="A4" s="169" t="s">
        <v>264</v>
      </c>
      <c r="B4" s="215" t="s">
        <v>287</v>
      </c>
      <c r="C4" s="169" t="s">
        <v>288</v>
      </c>
      <c r="D4" s="217">
        <v>1.61</v>
      </c>
      <c r="E4" s="170">
        <v>2.21</v>
      </c>
      <c r="F4" s="170">
        <v>50.4</v>
      </c>
      <c r="G4" s="170">
        <v>56.9</v>
      </c>
      <c r="H4" s="170">
        <v>50.98</v>
      </c>
      <c r="I4" s="170">
        <v>46.32</v>
      </c>
    </row>
    <row r="5" spans="1:10" s="21" customFormat="1" x14ac:dyDescent="0.25">
      <c r="A5" s="169" t="s">
        <v>264</v>
      </c>
      <c r="B5" s="215" t="s">
        <v>289</v>
      </c>
      <c r="C5" s="169" t="s">
        <v>288</v>
      </c>
      <c r="D5" s="217">
        <v>0</v>
      </c>
      <c r="E5" s="170">
        <v>92.31</v>
      </c>
      <c r="F5" s="170">
        <v>80.77</v>
      </c>
      <c r="G5" s="170">
        <v>88.46</v>
      </c>
      <c r="H5" s="170">
        <v>88.89</v>
      </c>
      <c r="I5" s="170">
        <v>86.96</v>
      </c>
    </row>
    <row r="6" spans="1:10" s="21" customFormat="1" x14ac:dyDescent="0.25">
      <c r="A6" s="169" t="s">
        <v>264</v>
      </c>
      <c r="B6" s="215" t="s">
        <v>290</v>
      </c>
      <c r="C6" s="169" t="s">
        <v>288</v>
      </c>
      <c r="D6" s="217">
        <v>0</v>
      </c>
      <c r="E6" s="170">
        <v>0</v>
      </c>
      <c r="F6" s="170">
        <v>0</v>
      </c>
      <c r="G6" s="170">
        <v>41.67</v>
      </c>
      <c r="H6" s="170">
        <v>77.78</v>
      </c>
      <c r="I6" s="170">
        <v>37.5</v>
      </c>
    </row>
    <row r="7" spans="1:10" s="21" customFormat="1" x14ac:dyDescent="0.25">
      <c r="A7" s="169" t="s">
        <v>264</v>
      </c>
      <c r="B7" s="215" t="s">
        <v>290</v>
      </c>
      <c r="C7" s="169" t="s">
        <v>291</v>
      </c>
      <c r="D7" s="217">
        <v>0</v>
      </c>
      <c r="E7" s="170">
        <v>0</v>
      </c>
      <c r="F7" s="170">
        <v>0</v>
      </c>
      <c r="G7" s="170">
        <v>0</v>
      </c>
      <c r="H7" s="170">
        <v>0</v>
      </c>
      <c r="I7" s="170">
        <v>0</v>
      </c>
    </row>
    <row r="8" spans="1:10" s="21" customFormat="1" x14ac:dyDescent="0.25">
      <c r="A8" s="169" t="s">
        <v>266</v>
      </c>
      <c r="B8" s="215" t="s">
        <v>287</v>
      </c>
      <c r="C8" s="169" t="s">
        <v>288</v>
      </c>
      <c r="D8" s="217">
        <v>0</v>
      </c>
      <c r="E8" s="170">
        <v>0</v>
      </c>
      <c r="F8" s="170">
        <v>0</v>
      </c>
      <c r="G8" s="170">
        <v>28.57</v>
      </c>
      <c r="H8" s="170">
        <v>37.5</v>
      </c>
      <c r="I8" s="170">
        <v>50</v>
      </c>
    </row>
    <row r="9" spans="1:10" s="21" customFormat="1" x14ac:dyDescent="0.25">
      <c r="A9" s="169" t="s">
        <v>266</v>
      </c>
      <c r="B9" s="215" t="s">
        <v>289</v>
      </c>
      <c r="C9" s="169" t="s">
        <v>288</v>
      </c>
      <c r="D9" s="217">
        <v>33.33</v>
      </c>
      <c r="E9" s="170">
        <v>66.67</v>
      </c>
      <c r="F9" s="170">
        <v>83.33</v>
      </c>
      <c r="G9" s="170">
        <v>75</v>
      </c>
      <c r="H9" s="170">
        <v>75</v>
      </c>
      <c r="I9" s="170">
        <v>83.33</v>
      </c>
    </row>
    <row r="10" spans="1:10" s="21" customFormat="1" x14ac:dyDescent="0.25">
      <c r="A10" s="169" t="s">
        <v>266</v>
      </c>
      <c r="B10" s="215" t="s">
        <v>290</v>
      </c>
      <c r="C10" s="169" t="s">
        <v>288</v>
      </c>
      <c r="D10" s="217">
        <v>0</v>
      </c>
      <c r="E10" s="170">
        <v>0</v>
      </c>
      <c r="F10" s="170">
        <v>0</v>
      </c>
      <c r="G10" s="170">
        <v>25</v>
      </c>
      <c r="H10" s="170">
        <v>100</v>
      </c>
      <c r="I10" s="170">
        <v>0</v>
      </c>
    </row>
    <row r="11" spans="1:10" s="21" customFormat="1" x14ac:dyDescent="0.25">
      <c r="A11" s="169" t="s">
        <v>266</v>
      </c>
      <c r="B11" s="215" t="s">
        <v>290</v>
      </c>
      <c r="C11" s="169" t="s">
        <v>291</v>
      </c>
      <c r="D11" s="217">
        <v>0</v>
      </c>
      <c r="E11" s="170">
        <v>0</v>
      </c>
      <c r="F11" s="170">
        <v>0</v>
      </c>
      <c r="G11" s="170">
        <v>0</v>
      </c>
      <c r="H11" s="170">
        <v>0</v>
      </c>
      <c r="I11" s="170">
        <v>0</v>
      </c>
    </row>
    <row r="12" spans="1:10" s="21" customFormat="1" x14ac:dyDescent="0.25">
      <c r="A12" s="169" t="s">
        <v>286</v>
      </c>
      <c r="B12" s="215" t="s">
        <v>290</v>
      </c>
      <c r="C12" s="169" t="s">
        <v>288</v>
      </c>
      <c r="D12" s="217">
        <v>0</v>
      </c>
      <c r="E12" s="170">
        <v>0</v>
      </c>
      <c r="F12" s="170">
        <v>0</v>
      </c>
      <c r="G12" s="170">
        <v>0</v>
      </c>
      <c r="H12" s="170">
        <v>66.67</v>
      </c>
      <c r="I12" s="170">
        <v>50</v>
      </c>
    </row>
    <row r="13" spans="1:10" s="21" customFormat="1" x14ac:dyDescent="0.25">
      <c r="A13" s="169" t="s">
        <v>286</v>
      </c>
      <c r="B13" s="215" t="s">
        <v>290</v>
      </c>
      <c r="C13" s="169" t="s">
        <v>291</v>
      </c>
      <c r="D13" s="217">
        <v>0</v>
      </c>
      <c r="E13" s="170">
        <v>0</v>
      </c>
      <c r="F13" s="170">
        <v>0</v>
      </c>
      <c r="G13" s="170">
        <v>0</v>
      </c>
      <c r="H13" s="170">
        <v>0</v>
      </c>
      <c r="I13" s="170">
        <v>0</v>
      </c>
    </row>
    <row r="14" spans="1:10" s="21" customFormat="1" x14ac:dyDescent="0.25">
      <c r="A14" s="169" t="s">
        <v>267</v>
      </c>
      <c r="B14" s="215" t="s">
        <v>287</v>
      </c>
      <c r="C14" s="169" t="s">
        <v>288</v>
      </c>
      <c r="D14" s="217">
        <v>0</v>
      </c>
      <c r="E14" s="170">
        <v>0.47</v>
      </c>
      <c r="F14" s="170">
        <v>22.8</v>
      </c>
      <c r="G14" s="170">
        <v>30.06</v>
      </c>
      <c r="H14" s="170">
        <v>43.79</v>
      </c>
      <c r="I14" s="170">
        <v>34.44</v>
      </c>
    </row>
    <row r="15" spans="1:10" s="21" customFormat="1" x14ac:dyDescent="0.25">
      <c r="A15" s="169" t="s">
        <v>267</v>
      </c>
      <c r="B15" s="215" t="s">
        <v>287</v>
      </c>
      <c r="C15" s="169" t="s">
        <v>291</v>
      </c>
      <c r="D15" s="217">
        <v>0</v>
      </c>
      <c r="E15" s="170">
        <v>0</v>
      </c>
      <c r="F15" s="170">
        <v>20</v>
      </c>
      <c r="G15" s="170">
        <v>40</v>
      </c>
      <c r="H15" s="170">
        <v>0</v>
      </c>
      <c r="I15" s="170">
        <v>0</v>
      </c>
    </row>
    <row r="16" spans="1:10" s="21" customFormat="1" x14ac:dyDescent="0.25">
      <c r="A16" s="169" t="s">
        <v>267</v>
      </c>
      <c r="B16" s="215" t="s">
        <v>289</v>
      </c>
      <c r="C16" s="169" t="s">
        <v>288</v>
      </c>
      <c r="D16" s="217">
        <v>0</v>
      </c>
      <c r="E16" s="170">
        <v>88.64</v>
      </c>
      <c r="F16" s="170">
        <v>83.87</v>
      </c>
      <c r="G16" s="170">
        <v>84.62</v>
      </c>
      <c r="H16" s="170">
        <v>88.57</v>
      </c>
      <c r="I16" s="170">
        <v>80</v>
      </c>
    </row>
    <row r="17" spans="1:9" s="21" customFormat="1" x14ac:dyDescent="0.25">
      <c r="A17" s="169" t="s">
        <v>267</v>
      </c>
      <c r="B17" s="215" t="s">
        <v>289</v>
      </c>
      <c r="C17" s="169" t="s">
        <v>291</v>
      </c>
      <c r="D17" s="217">
        <v>33.33</v>
      </c>
      <c r="E17" s="170">
        <v>20</v>
      </c>
      <c r="F17" s="170">
        <v>0</v>
      </c>
      <c r="G17" s="170">
        <v>50</v>
      </c>
      <c r="H17" s="170">
        <v>0</v>
      </c>
      <c r="I17" s="170">
        <v>0</v>
      </c>
    </row>
    <row r="18" spans="1:9" s="12" customFormat="1" x14ac:dyDescent="0.25">
      <c r="A18" s="169" t="s">
        <v>267</v>
      </c>
      <c r="B18" s="215" t="s">
        <v>290</v>
      </c>
      <c r="C18" s="169" t="s">
        <v>288</v>
      </c>
      <c r="D18" s="217">
        <v>0</v>
      </c>
      <c r="E18" s="170">
        <v>0</v>
      </c>
      <c r="F18" s="170">
        <v>66.67</v>
      </c>
      <c r="G18" s="170">
        <v>100</v>
      </c>
      <c r="H18" s="170">
        <v>100</v>
      </c>
      <c r="I18" s="170">
        <v>75</v>
      </c>
    </row>
    <row r="19" spans="1:9" s="12" customFormat="1" x14ac:dyDescent="0.25">
      <c r="A19" s="169" t="s">
        <v>267</v>
      </c>
      <c r="B19" s="215" t="s">
        <v>290</v>
      </c>
      <c r="C19" s="169" t="s">
        <v>291</v>
      </c>
      <c r="D19" s="217">
        <v>0</v>
      </c>
      <c r="E19" s="170">
        <v>0</v>
      </c>
      <c r="F19" s="170">
        <v>0</v>
      </c>
      <c r="G19" s="170">
        <v>0</v>
      </c>
      <c r="H19" s="170">
        <v>0</v>
      </c>
      <c r="I19" s="170">
        <v>75</v>
      </c>
    </row>
    <row r="20" spans="1:9" s="12" customFormat="1" x14ac:dyDescent="0.25">
      <c r="A20" s="169" t="s">
        <v>268</v>
      </c>
      <c r="B20" s="215" t="s">
        <v>287</v>
      </c>
      <c r="C20" s="169" t="s">
        <v>288</v>
      </c>
      <c r="D20" s="217">
        <v>0</v>
      </c>
      <c r="E20" s="170">
        <v>0</v>
      </c>
      <c r="F20" s="170">
        <v>33.33</v>
      </c>
      <c r="G20" s="170">
        <v>34.090000000000003</v>
      </c>
      <c r="H20" s="170">
        <v>56.25</v>
      </c>
      <c r="I20" s="170">
        <v>45.1</v>
      </c>
    </row>
    <row r="21" spans="1:9" s="12" customFormat="1" x14ac:dyDescent="0.25">
      <c r="A21" s="169" t="s">
        <v>268</v>
      </c>
      <c r="B21" s="215" t="s">
        <v>287</v>
      </c>
      <c r="C21" s="169" t="s">
        <v>291</v>
      </c>
      <c r="D21" s="217">
        <v>0</v>
      </c>
      <c r="E21" s="170">
        <v>0</v>
      </c>
      <c r="F21" s="170">
        <v>0</v>
      </c>
      <c r="G21" s="170">
        <v>0</v>
      </c>
      <c r="H21" s="170">
        <v>57.14</v>
      </c>
      <c r="I21" s="170">
        <v>20</v>
      </c>
    </row>
    <row r="22" spans="1:9" s="12" customFormat="1" x14ac:dyDescent="0.25">
      <c r="A22" s="169" t="s">
        <v>268</v>
      </c>
      <c r="B22" s="215" t="s">
        <v>289</v>
      </c>
      <c r="C22" s="169" t="s">
        <v>288</v>
      </c>
      <c r="D22" s="217">
        <v>0</v>
      </c>
      <c r="E22" s="170">
        <v>71.430000000000007</v>
      </c>
      <c r="F22" s="170">
        <v>85.71</v>
      </c>
      <c r="G22" s="170">
        <v>87.5</v>
      </c>
      <c r="H22" s="170">
        <v>100</v>
      </c>
      <c r="I22" s="170">
        <v>92.31</v>
      </c>
    </row>
    <row r="23" spans="1:9" s="12" customFormat="1" x14ac:dyDescent="0.25">
      <c r="A23" s="169" t="s">
        <v>268</v>
      </c>
      <c r="B23" s="215" t="s">
        <v>290</v>
      </c>
      <c r="C23" s="169" t="s">
        <v>288</v>
      </c>
      <c r="D23" s="217">
        <v>0</v>
      </c>
      <c r="E23" s="170">
        <v>0</v>
      </c>
      <c r="F23" s="170">
        <v>50</v>
      </c>
      <c r="G23" s="170">
        <v>100</v>
      </c>
      <c r="H23" s="170">
        <v>0</v>
      </c>
      <c r="I23" s="170">
        <v>100</v>
      </c>
    </row>
    <row r="24" spans="1:9" s="12" customFormat="1" x14ac:dyDescent="0.25">
      <c r="A24" s="169" t="s">
        <v>268</v>
      </c>
      <c r="B24" s="215" t="s">
        <v>290</v>
      </c>
      <c r="C24" s="169" t="s">
        <v>291</v>
      </c>
      <c r="D24" s="217">
        <v>0</v>
      </c>
      <c r="E24" s="170">
        <v>0</v>
      </c>
      <c r="F24" s="170">
        <v>0</v>
      </c>
      <c r="G24" s="170">
        <v>0</v>
      </c>
      <c r="H24" s="170">
        <v>0</v>
      </c>
      <c r="I24" s="170">
        <v>0</v>
      </c>
    </row>
    <row r="25" spans="1:9" s="12" customFormat="1" x14ac:dyDescent="0.25">
      <c r="A25" s="169" t="s">
        <v>269</v>
      </c>
      <c r="B25" s="215" t="s">
        <v>287</v>
      </c>
      <c r="C25" s="169" t="s">
        <v>288</v>
      </c>
      <c r="D25" s="217">
        <v>0</v>
      </c>
      <c r="E25" s="170">
        <v>0</v>
      </c>
      <c r="F25" s="170">
        <v>34.479999999999997</v>
      </c>
      <c r="G25" s="170">
        <v>50</v>
      </c>
      <c r="H25" s="170">
        <v>13.64</v>
      </c>
      <c r="I25" s="170">
        <v>38.1</v>
      </c>
    </row>
    <row r="26" spans="1:9" s="12" customFormat="1" x14ac:dyDescent="0.25">
      <c r="A26" s="169" t="s">
        <v>269</v>
      </c>
      <c r="B26" s="215" t="s">
        <v>289</v>
      </c>
      <c r="C26" s="169" t="s">
        <v>288</v>
      </c>
      <c r="D26" s="217">
        <v>0</v>
      </c>
      <c r="E26" s="170">
        <v>85.71</v>
      </c>
      <c r="F26" s="170">
        <v>54.55</v>
      </c>
      <c r="G26" s="170">
        <v>45.45</v>
      </c>
      <c r="H26" s="170">
        <v>80</v>
      </c>
      <c r="I26" s="170">
        <v>94.44</v>
      </c>
    </row>
    <row r="27" spans="1:9" s="12" customFormat="1" x14ac:dyDescent="0.25">
      <c r="A27" s="169" t="s">
        <v>269</v>
      </c>
      <c r="B27" s="215" t="s">
        <v>290</v>
      </c>
      <c r="C27" s="169" t="s">
        <v>288</v>
      </c>
      <c r="D27" s="217">
        <v>0</v>
      </c>
      <c r="E27" s="170">
        <v>0</v>
      </c>
      <c r="F27" s="170">
        <v>0</v>
      </c>
      <c r="G27" s="170">
        <v>45.83</v>
      </c>
      <c r="H27" s="170">
        <v>61.54</v>
      </c>
      <c r="I27" s="170">
        <v>75</v>
      </c>
    </row>
    <row r="28" spans="1:9" s="12" customFormat="1" x14ac:dyDescent="0.25">
      <c r="A28" s="169" t="s">
        <v>269</v>
      </c>
      <c r="B28" s="215" t="s">
        <v>290</v>
      </c>
      <c r="C28" s="169" t="s">
        <v>291</v>
      </c>
      <c r="D28" s="217">
        <v>0</v>
      </c>
      <c r="E28" s="170">
        <v>0</v>
      </c>
      <c r="F28" s="170">
        <v>0</v>
      </c>
      <c r="G28" s="170">
        <v>0</v>
      </c>
      <c r="H28" s="170">
        <v>0</v>
      </c>
      <c r="I28" s="170">
        <v>0</v>
      </c>
    </row>
    <row r="29" spans="1:9" s="12" customFormat="1" x14ac:dyDescent="0.25">
      <c r="A29" s="169" t="s">
        <v>270</v>
      </c>
      <c r="B29" s="215" t="s">
        <v>287</v>
      </c>
      <c r="C29" s="169" t="s">
        <v>288</v>
      </c>
      <c r="D29" s="217">
        <v>0</v>
      </c>
      <c r="E29" s="170">
        <v>0</v>
      </c>
      <c r="F29" s="170">
        <v>40.479999999999997</v>
      </c>
      <c r="G29" s="170">
        <v>45.1</v>
      </c>
      <c r="H29" s="170">
        <v>44.74</v>
      </c>
      <c r="I29" s="170">
        <v>45.61</v>
      </c>
    </row>
    <row r="30" spans="1:9" s="12" customFormat="1" x14ac:dyDescent="0.25">
      <c r="A30" s="169" t="s">
        <v>270</v>
      </c>
      <c r="B30" s="215" t="s">
        <v>289</v>
      </c>
      <c r="C30" s="169" t="s">
        <v>288</v>
      </c>
      <c r="D30" s="217">
        <v>0</v>
      </c>
      <c r="E30" s="170">
        <v>75</v>
      </c>
      <c r="F30" s="170">
        <v>85.71</v>
      </c>
      <c r="G30" s="170">
        <v>75</v>
      </c>
      <c r="H30" s="170">
        <v>90.91</v>
      </c>
      <c r="I30" s="170">
        <v>85</v>
      </c>
    </row>
    <row r="31" spans="1:9" s="12" customFormat="1" x14ac:dyDescent="0.25">
      <c r="A31" s="169" t="s">
        <v>270</v>
      </c>
      <c r="B31" s="215" t="s">
        <v>290</v>
      </c>
      <c r="C31" s="169" t="s">
        <v>288</v>
      </c>
      <c r="D31" s="217">
        <v>0</v>
      </c>
      <c r="E31" s="170">
        <v>0</v>
      </c>
      <c r="F31" s="170">
        <v>0</v>
      </c>
      <c r="G31" s="170">
        <v>0</v>
      </c>
      <c r="H31" s="170">
        <v>66.67</v>
      </c>
      <c r="I31" s="170">
        <v>0</v>
      </c>
    </row>
    <row r="32" spans="1:9" s="12" customFormat="1" x14ac:dyDescent="0.25">
      <c r="A32" s="169" t="s">
        <v>270</v>
      </c>
      <c r="B32" s="215" t="s">
        <v>290</v>
      </c>
      <c r="C32" s="169" t="s">
        <v>291</v>
      </c>
      <c r="D32" s="217">
        <v>0</v>
      </c>
      <c r="E32" s="170">
        <v>0</v>
      </c>
      <c r="F32" s="170">
        <v>20</v>
      </c>
      <c r="G32" s="170">
        <v>0</v>
      </c>
      <c r="H32" s="170">
        <v>0</v>
      </c>
      <c r="I32" s="170">
        <v>0</v>
      </c>
    </row>
    <row r="33" spans="1:9" s="12" customFormat="1" x14ac:dyDescent="0.25">
      <c r="A33" s="169" t="s">
        <v>265</v>
      </c>
      <c r="B33" s="215" t="s">
        <v>287</v>
      </c>
      <c r="C33" s="169" t="s">
        <v>288</v>
      </c>
      <c r="D33" s="217">
        <v>2.17</v>
      </c>
      <c r="E33" s="170">
        <v>1.01</v>
      </c>
      <c r="F33" s="170">
        <v>60.53</v>
      </c>
      <c r="G33" s="170">
        <v>54.84</v>
      </c>
      <c r="H33" s="170">
        <v>63.51</v>
      </c>
      <c r="I33" s="170">
        <v>54.29</v>
      </c>
    </row>
    <row r="34" spans="1:9" s="12" customFormat="1" x14ac:dyDescent="0.25">
      <c r="A34" s="169" t="s">
        <v>265</v>
      </c>
      <c r="B34" s="215" t="s">
        <v>289</v>
      </c>
      <c r="C34" s="169" t="s">
        <v>288</v>
      </c>
      <c r="D34" s="217">
        <v>0</v>
      </c>
      <c r="E34" s="170">
        <v>90.63</v>
      </c>
      <c r="F34" s="170">
        <v>88.57</v>
      </c>
      <c r="G34" s="170">
        <v>85.29</v>
      </c>
      <c r="H34" s="170">
        <v>76.92</v>
      </c>
      <c r="I34" s="170">
        <v>92.31</v>
      </c>
    </row>
    <row r="35" spans="1:9" s="12" customFormat="1" x14ac:dyDescent="0.25">
      <c r="A35" s="169" t="s">
        <v>265</v>
      </c>
      <c r="B35" s="215" t="s">
        <v>290</v>
      </c>
      <c r="C35" s="169" t="s">
        <v>288</v>
      </c>
      <c r="D35" s="217">
        <v>0</v>
      </c>
      <c r="E35" s="170">
        <v>0</v>
      </c>
      <c r="F35" s="170">
        <v>0</v>
      </c>
      <c r="G35" s="170">
        <v>23.08</v>
      </c>
      <c r="H35" s="170">
        <v>52.94</v>
      </c>
      <c r="I35" s="170">
        <v>63.64</v>
      </c>
    </row>
    <row r="36" spans="1:9" s="12" customFormat="1" x14ac:dyDescent="0.25">
      <c r="A36" s="169" t="s">
        <v>265</v>
      </c>
      <c r="B36" s="215" t="s">
        <v>290</v>
      </c>
      <c r="C36" s="169" t="s">
        <v>291</v>
      </c>
      <c r="D36" s="217">
        <v>0</v>
      </c>
      <c r="E36" s="170">
        <v>0</v>
      </c>
      <c r="F36" s="170">
        <v>0</v>
      </c>
      <c r="G36" s="170">
        <v>0</v>
      </c>
      <c r="H36" s="170">
        <v>0</v>
      </c>
      <c r="I36" s="170">
        <v>0</v>
      </c>
    </row>
    <row r="37" spans="1:9" s="12" customFormat="1" x14ac:dyDescent="0.25">
      <c r="A37" s="169" t="s">
        <v>271</v>
      </c>
      <c r="B37" s="215" t="s">
        <v>287</v>
      </c>
      <c r="C37" s="169" t="s">
        <v>288</v>
      </c>
      <c r="D37" s="217">
        <v>0</v>
      </c>
      <c r="E37" s="170">
        <v>2.17</v>
      </c>
      <c r="F37" s="170">
        <v>43.33</v>
      </c>
      <c r="G37" s="170">
        <v>51.22</v>
      </c>
      <c r="H37" s="170">
        <v>52.5</v>
      </c>
      <c r="I37" s="170">
        <v>32.65</v>
      </c>
    </row>
    <row r="38" spans="1:9" s="12" customFormat="1" x14ac:dyDescent="0.25">
      <c r="A38" s="169" t="s">
        <v>271</v>
      </c>
      <c r="B38" s="215" t="s">
        <v>287</v>
      </c>
      <c r="C38" s="169" t="s">
        <v>291</v>
      </c>
      <c r="D38" s="217">
        <v>0</v>
      </c>
      <c r="E38" s="170">
        <v>0</v>
      </c>
      <c r="F38" s="170">
        <v>0</v>
      </c>
      <c r="G38" s="170">
        <v>14.29</v>
      </c>
      <c r="H38" s="170">
        <v>50</v>
      </c>
      <c r="I38" s="170">
        <v>100</v>
      </c>
    </row>
    <row r="39" spans="1:9" s="12" customFormat="1" x14ac:dyDescent="0.25">
      <c r="A39" s="169" t="s">
        <v>271</v>
      </c>
      <c r="B39" s="215" t="s">
        <v>289</v>
      </c>
      <c r="C39" s="169" t="s">
        <v>288</v>
      </c>
      <c r="D39" s="217">
        <v>0</v>
      </c>
      <c r="E39" s="170">
        <v>84.62</v>
      </c>
      <c r="F39" s="170">
        <v>60</v>
      </c>
      <c r="G39" s="170">
        <v>62.5</v>
      </c>
      <c r="H39" s="170">
        <v>87.5</v>
      </c>
      <c r="I39" s="170">
        <v>60</v>
      </c>
    </row>
    <row r="40" spans="1:9" s="12" customFormat="1" x14ac:dyDescent="0.25">
      <c r="A40" s="169" t="s">
        <v>271</v>
      </c>
      <c r="B40" s="215" t="s">
        <v>290</v>
      </c>
      <c r="C40" s="169" t="s">
        <v>288</v>
      </c>
      <c r="D40" s="217">
        <v>0</v>
      </c>
      <c r="E40" s="170">
        <v>0</v>
      </c>
      <c r="F40" s="170">
        <v>0</v>
      </c>
      <c r="G40" s="170">
        <v>50</v>
      </c>
      <c r="H40" s="170">
        <v>25</v>
      </c>
      <c r="I40" s="170">
        <v>25</v>
      </c>
    </row>
    <row r="41" spans="1:9" s="12" customFormat="1" x14ac:dyDescent="0.25">
      <c r="A41" s="169" t="s">
        <v>271</v>
      </c>
      <c r="B41" s="215" t="s">
        <v>290</v>
      </c>
      <c r="C41" s="169" t="s">
        <v>291</v>
      </c>
      <c r="D41" s="217">
        <v>0</v>
      </c>
      <c r="E41" s="170">
        <v>0</v>
      </c>
      <c r="F41" s="170">
        <v>0</v>
      </c>
      <c r="G41" s="170">
        <v>0</v>
      </c>
      <c r="H41" s="170">
        <v>0</v>
      </c>
      <c r="I41" s="170">
        <v>0</v>
      </c>
    </row>
    <row r="42" spans="1:9" s="12" customFormat="1" x14ac:dyDescent="0.25">
      <c r="A42" s="169" t="s">
        <v>272</v>
      </c>
      <c r="B42" s="215" t="s">
        <v>287</v>
      </c>
      <c r="C42" s="169" t="s">
        <v>288</v>
      </c>
      <c r="D42" s="217">
        <v>0</v>
      </c>
      <c r="E42" s="170">
        <v>0</v>
      </c>
      <c r="F42" s="170">
        <v>48.39</v>
      </c>
      <c r="G42" s="170">
        <v>54.17</v>
      </c>
      <c r="H42" s="170">
        <v>50</v>
      </c>
      <c r="I42" s="170">
        <v>28</v>
      </c>
    </row>
    <row r="43" spans="1:9" s="12" customFormat="1" x14ac:dyDescent="0.25">
      <c r="A43" s="169" t="s">
        <v>272</v>
      </c>
      <c r="B43" s="215" t="s">
        <v>289</v>
      </c>
      <c r="C43" s="169" t="s">
        <v>288</v>
      </c>
      <c r="D43" s="217">
        <v>0</v>
      </c>
      <c r="E43" s="170">
        <v>66.67</v>
      </c>
      <c r="F43" s="170">
        <v>66.67</v>
      </c>
      <c r="G43" s="170">
        <v>75</v>
      </c>
      <c r="H43" s="170">
        <v>73.33</v>
      </c>
      <c r="I43" s="170">
        <v>100</v>
      </c>
    </row>
    <row r="44" spans="1:9" s="12" customFormat="1" x14ac:dyDescent="0.25">
      <c r="A44" s="169" t="s">
        <v>272</v>
      </c>
      <c r="B44" s="215" t="s">
        <v>290</v>
      </c>
      <c r="C44" s="169" t="s">
        <v>288</v>
      </c>
      <c r="D44" s="217">
        <v>0</v>
      </c>
      <c r="E44" s="170">
        <v>0</v>
      </c>
      <c r="F44" s="170">
        <v>0</v>
      </c>
      <c r="G44" s="170">
        <v>66.67</v>
      </c>
      <c r="H44" s="170">
        <v>66.67</v>
      </c>
      <c r="I44" s="170">
        <v>0</v>
      </c>
    </row>
    <row r="45" spans="1:9" s="12" customFormat="1" x14ac:dyDescent="0.25">
      <c r="A45" s="169" t="s">
        <v>272</v>
      </c>
      <c r="B45" s="215" t="s">
        <v>290</v>
      </c>
      <c r="C45" s="169" t="s">
        <v>291</v>
      </c>
      <c r="D45" s="217">
        <v>0</v>
      </c>
      <c r="E45" s="170">
        <v>0</v>
      </c>
      <c r="F45" s="170">
        <v>0</v>
      </c>
      <c r="G45" s="170">
        <v>0</v>
      </c>
      <c r="H45" s="170">
        <v>0</v>
      </c>
      <c r="I45" s="170">
        <v>0</v>
      </c>
    </row>
    <row r="46" spans="1:9" s="12" customFormat="1" x14ac:dyDescent="0.25">
      <c r="A46" s="169" t="s">
        <v>273</v>
      </c>
      <c r="B46" s="215" t="s">
        <v>287</v>
      </c>
      <c r="C46" s="169" t="s">
        <v>288</v>
      </c>
      <c r="D46" s="217">
        <v>0</v>
      </c>
      <c r="E46" s="170">
        <v>0</v>
      </c>
      <c r="F46" s="170">
        <v>41.67</v>
      </c>
      <c r="G46" s="170">
        <v>67.5</v>
      </c>
      <c r="H46" s="170">
        <v>68.569999999999993</v>
      </c>
      <c r="I46" s="170">
        <v>79.41</v>
      </c>
    </row>
    <row r="47" spans="1:9" s="12" customFormat="1" x14ac:dyDescent="0.25">
      <c r="A47" s="169" t="s">
        <v>273</v>
      </c>
      <c r="B47" s="215" t="s">
        <v>287</v>
      </c>
      <c r="C47" s="169" t="s">
        <v>291</v>
      </c>
      <c r="D47" s="217">
        <v>0</v>
      </c>
      <c r="E47" s="170">
        <v>0</v>
      </c>
      <c r="F47" s="170">
        <v>0</v>
      </c>
      <c r="G47" s="170">
        <v>0</v>
      </c>
      <c r="H47" s="170">
        <v>54.55</v>
      </c>
      <c r="I47" s="170">
        <v>37.5</v>
      </c>
    </row>
    <row r="48" spans="1:9" s="12" customFormat="1" x14ac:dyDescent="0.25">
      <c r="A48" s="169" t="s">
        <v>273</v>
      </c>
      <c r="B48" s="215" t="s">
        <v>289</v>
      </c>
      <c r="C48" s="169" t="s">
        <v>288</v>
      </c>
      <c r="D48" s="217">
        <v>0</v>
      </c>
      <c r="E48" s="170">
        <v>100</v>
      </c>
      <c r="F48" s="170">
        <v>92.86</v>
      </c>
      <c r="G48" s="170">
        <v>80</v>
      </c>
      <c r="H48" s="170">
        <v>90</v>
      </c>
      <c r="I48" s="170">
        <v>86.96</v>
      </c>
    </row>
    <row r="49" spans="1:9" s="12" customFormat="1" x14ac:dyDescent="0.25">
      <c r="A49" s="169" t="s">
        <v>273</v>
      </c>
      <c r="B49" s="215" t="s">
        <v>289</v>
      </c>
      <c r="C49" s="169" t="s">
        <v>291</v>
      </c>
      <c r="D49" s="217">
        <v>0</v>
      </c>
      <c r="E49" s="170">
        <v>66.67</v>
      </c>
      <c r="F49" s="170">
        <v>0</v>
      </c>
      <c r="G49" s="170">
        <v>100</v>
      </c>
      <c r="H49" s="170">
        <v>0</v>
      </c>
      <c r="I49" s="170">
        <v>0</v>
      </c>
    </row>
    <row r="50" spans="1:9" s="12" customFormat="1" x14ac:dyDescent="0.25">
      <c r="A50" s="169" t="s">
        <v>274</v>
      </c>
      <c r="B50" s="215" t="s">
        <v>287</v>
      </c>
      <c r="C50" s="169" t="s">
        <v>288</v>
      </c>
      <c r="D50" s="217">
        <v>0</v>
      </c>
      <c r="E50" s="170">
        <v>0</v>
      </c>
      <c r="F50" s="170">
        <v>70</v>
      </c>
      <c r="G50" s="170">
        <v>86.21</v>
      </c>
      <c r="H50" s="170">
        <v>92.86</v>
      </c>
      <c r="I50" s="170">
        <v>0</v>
      </c>
    </row>
    <row r="51" spans="1:9" s="12" customFormat="1" x14ac:dyDescent="0.25">
      <c r="A51" s="169" t="s">
        <v>275</v>
      </c>
      <c r="B51" s="215" t="s">
        <v>287</v>
      </c>
      <c r="C51" s="169" t="s">
        <v>288</v>
      </c>
      <c r="D51" s="217">
        <v>4.7</v>
      </c>
      <c r="E51" s="170">
        <v>4.29</v>
      </c>
      <c r="F51" s="170">
        <v>41.08</v>
      </c>
      <c r="G51" s="170">
        <v>48</v>
      </c>
      <c r="H51" s="170">
        <v>46.85</v>
      </c>
      <c r="I51" s="170">
        <v>52.4</v>
      </c>
    </row>
    <row r="52" spans="1:9" s="12" customFormat="1" x14ac:dyDescent="0.25">
      <c r="A52" s="169" t="s">
        <v>275</v>
      </c>
      <c r="B52" s="215" t="s">
        <v>287</v>
      </c>
      <c r="C52" s="169" t="s">
        <v>291</v>
      </c>
      <c r="D52" s="217">
        <v>0</v>
      </c>
      <c r="E52" s="170">
        <v>12.5</v>
      </c>
      <c r="F52" s="170">
        <v>14.29</v>
      </c>
      <c r="G52" s="170">
        <v>27.27</v>
      </c>
      <c r="H52" s="170">
        <v>29.27</v>
      </c>
      <c r="I52" s="170">
        <v>41.94</v>
      </c>
    </row>
    <row r="53" spans="1:9" s="12" customFormat="1" x14ac:dyDescent="0.25">
      <c r="A53" s="169" t="s">
        <v>275</v>
      </c>
      <c r="B53" s="215" t="s">
        <v>289</v>
      </c>
      <c r="C53" s="169" t="s">
        <v>288</v>
      </c>
      <c r="D53" s="217">
        <v>0</v>
      </c>
      <c r="E53" s="170">
        <v>80.430000000000007</v>
      </c>
      <c r="F53" s="170">
        <v>90.82</v>
      </c>
      <c r="G53" s="170">
        <v>89.72</v>
      </c>
      <c r="H53" s="170">
        <v>87.7</v>
      </c>
      <c r="I53" s="170">
        <v>94.62</v>
      </c>
    </row>
    <row r="54" spans="1:9" s="12" customFormat="1" x14ac:dyDescent="0.25">
      <c r="A54" s="169" t="s">
        <v>275</v>
      </c>
      <c r="B54" s="215" t="s">
        <v>289</v>
      </c>
      <c r="C54" s="169" t="s">
        <v>291</v>
      </c>
      <c r="D54" s="217">
        <v>17.649999999999999</v>
      </c>
      <c r="E54" s="170">
        <v>57.14</v>
      </c>
      <c r="F54" s="170">
        <v>72.73</v>
      </c>
      <c r="G54" s="170">
        <v>66.67</v>
      </c>
      <c r="H54" s="170">
        <v>68.42</v>
      </c>
      <c r="I54" s="170">
        <v>87.1</v>
      </c>
    </row>
    <row r="55" spans="1:9" s="12" customFormat="1" x14ac:dyDescent="0.25">
      <c r="A55" s="169" t="s">
        <v>275</v>
      </c>
      <c r="B55" s="215" t="s">
        <v>290</v>
      </c>
      <c r="C55" s="169" t="s">
        <v>288</v>
      </c>
      <c r="D55" s="217">
        <v>0</v>
      </c>
      <c r="E55" s="170">
        <v>0</v>
      </c>
      <c r="F55" s="170">
        <v>85.71</v>
      </c>
      <c r="G55" s="170">
        <v>50</v>
      </c>
      <c r="H55" s="170">
        <v>88.89</v>
      </c>
      <c r="I55" s="170">
        <v>75</v>
      </c>
    </row>
    <row r="56" spans="1:9" s="12" customFormat="1" x14ac:dyDescent="0.25">
      <c r="A56" s="169" t="s">
        <v>275</v>
      </c>
      <c r="B56" s="215" t="s">
        <v>290</v>
      </c>
      <c r="C56" s="169" t="s">
        <v>291</v>
      </c>
      <c r="D56" s="217">
        <v>0</v>
      </c>
      <c r="E56" s="170">
        <v>0</v>
      </c>
      <c r="F56" s="170">
        <v>42.86</v>
      </c>
      <c r="G56" s="170">
        <v>16.670000000000002</v>
      </c>
      <c r="H56" s="170">
        <v>58.33</v>
      </c>
      <c r="I56" s="170">
        <v>100</v>
      </c>
    </row>
    <row r="57" spans="1:9" s="12" customFormat="1" x14ac:dyDescent="0.25">
      <c r="A57" s="169" t="s">
        <v>276</v>
      </c>
      <c r="B57" s="215" t="s">
        <v>287</v>
      </c>
      <c r="C57" s="169" t="s">
        <v>288</v>
      </c>
      <c r="D57" s="217">
        <v>0.61</v>
      </c>
      <c r="E57" s="170">
        <v>2.1</v>
      </c>
      <c r="F57" s="170">
        <v>44.74</v>
      </c>
      <c r="G57" s="170">
        <v>53.85</v>
      </c>
      <c r="H57" s="170">
        <v>56.82</v>
      </c>
      <c r="I57" s="170">
        <v>60.28</v>
      </c>
    </row>
    <row r="58" spans="1:9" s="12" customFormat="1" x14ac:dyDescent="0.25">
      <c r="A58" s="169" t="s">
        <v>276</v>
      </c>
      <c r="B58" s="215" t="s">
        <v>287</v>
      </c>
      <c r="C58" s="169" t="s">
        <v>291</v>
      </c>
      <c r="D58" s="217">
        <v>3.61</v>
      </c>
      <c r="E58" s="170">
        <v>0.88</v>
      </c>
      <c r="F58" s="170">
        <v>6.36</v>
      </c>
      <c r="G58" s="170">
        <v>18.75</v>
      </c>
      <c r="H58" s="170">
        <v>45.28</v>
      </c>
      <c r="I58" s="170">
        <v>27.69</v>
      </c>
    </row>
    <row r="59" spans="1:9" s="12" customFormat="1" x14ac:dyDescent="0.25">
      <c r="A59" s="169" t="s">
        <v>276</v>
      </c>
      <c r="B59" s="215" t="s">
        <v>289</v>
      </c>
      <c r="C59" s="169" t="s">
        <v>288</v>
      </c>
      <c r="D59" s="217">
        <v>3.19</v>
      </c>
      <c r="E59" s="170">
        <v>77.78</v>
      </c>
      <c r="F59" s="170">
        <v>88.14</v>
      </c>
      <c r="G59" s="170">
        <v>93.06</v>
      </c>
      <c r="H59" s="170">
        <v>91.84</v>
      </c>
      <c r="I59" s="170">
        <v>93.59</v>
      </c>
    </row>
    <row r="60" spans="1:9" s="12" customFormat="1" x14ac:dyDescent="0.25">
      <c r="A60" s="169" t="s">
        <v>276</v>
      </c>
      <c r="B60" s="215" t="s">
        <v>289</v>
      </c>
      <c r="C60" s="169" t="s">
        <v>291</v>
      </c>
      <c r="D60" s="217">
        <v>0</v>
      </c>
      <c r="E60" s="170">
        <v>15.63</v>
      </c>
      <c r="F60" s="170">
        <v>65</v>
      </c>
      <c r="G60" s="170">
        <v>55.17</v>
      </c>
      <c r="H60" s="170">
        <v>75</v>
      </c>
      <c r="I60" s="170">
        <v>64.52</v>
      </c>
    </row>
    <row r="61" spans="1:9" s="12" customFormat="1" x14ac:dyDescent="0.25">
      <c r="A61" s="169" t="s">
        <v>276</v>
      </c>
      <c r="B61" s="215" t="s">
        <v>290</v>
      </c>
      <c r="C61" s="169" t="s">
        <v>288</v>
      </c>
      <c r="D61" s="217">
        <v>0</v>
      </c>
      <c r="E61" s="170">
        <v>0</v>
      </c>
      <c r="F61" s="170">
        <v>71.430000000000007</v>
      </c>
      <c r="G61" s="170">
        <v>62.5</v>
      </c>
      <c r="H61" s="170">
        <v>37.5</v>
      </c>
      <c r="I61" s="170">
        <v>66.67</v>
      </c>
    </row>
    <row r="62" spans="1:9" s="12" customFormat="1" x14ac:dyDescent="0.25">
      <c r="A62" s="169" t="s">
        <v>276</v>
      </c>
      <c r="B62" s="215" t="s">
        <v>290</v>
      </c>
      <c r="C62" s="169" t="s">
        <v>291</v>
      </c>
      <c r="D62" s="217">
        <v>0</v>
      </c>
      <c r="E62" s="170">
        <v>11.11</v>
      </c>
      <c r="F62" s="170">
        <v>11.76</v>
      </c>
      <c r="G62" s="170">
        <v>54.55</v>
      </c>
      <c r="H62" s="170">
        <v>0</v>
      </c>
      <c r="I62" s="170">
        <v>60</v>
      </c>
    </row>
    <row r="63" spans="1:9" s="12" customFormat="1" x14ac:dyDescent="0.25">
      <c r="A63" s="169" t="s">
        <v>277</v>
      </c>
      <c r="B63" s="215" t="s">
        <v>287</v>
      </c>
      <c r="C63" s="169" t="s">
        <v>288</v>
      </c>
      <c r="D63" s="217">
        <v>0</v>
      </c>
      <c r="E63" s="170">
        <v>1.05</v>
      </c>
      <c r="F63" s="170">
        <v>42.05</v>
      </c>
      <c r="G63" s="170">
        <v>53.62</v>
      </c>
      <c r="H63" s="170">
        <v>60</v>
      </c>
      <c r="I63" s="170">
        <v>25</v>
      </c>
    </row>
    <row r="64" spans="1:9" s="12" customFormat="1" x14ac:dyDescent="0.25">
      <c r="A64" s="169" t="s">
        <v>277</v>
      </c>
      <c r="B64" s="215" t="s">
        <v>289</v>
      </c>
      <c r="C64" s="169" t="s">
        <v>288</v>
      </c>
      <c r="D64" s="217">
        <v>5.26</v>
      </c>
      <c r="E64" s="170">
        <v>82.86</v>
      </c>
      <c r="F64" s="170">
        <v>91.11</v>
      </c>
      <c r="G64" s="170">
        <v>87.76</v>
      </c>
      <c r="H64" s="170">
        <v>93.88</v>
      </c>
      <c r="I64" s="170">
        <v>97.83</v>
      </c>
    </row>
    <row r="65" spans="1:9" s="12" customFormat="1" x14ac:dyDescent="0.25">
      <c r="A65" s="169" t="s">
        <v>277</v>
      </c>
      <c r="B65" s="215" t="s">
        <v>290</v>
      </c>
      <c r="C65" s="169" t="s">
        <v>288</v>
      </c>
      <c r="D65" s="217">
        <v>0</v>
      </c>
      <c r="E65" s="170">
        <v>0</v>
      </c>
      <c r="F65" s="170">
        <v>66.67</v>
      </c>
      <c r="G65" s="170">
        <v>100</v>
      </c>
      <c r="H65" s="170">
        <v>0</v>
      </c>
      <c r="I65" s="170">
        <v>100</v>
      </c>
    </row>
    <row r="66" spans="1:9" s="12" customFormat="1" x14ac:dyDescent="0.25">
      <c r="A66" s="169" t="s">
        <v>277</v>
      </c>
      <c r="B66" s="215" t="s">
        <v>290</v>
      </c>
      <c r="C66" s="169" t="s">
        <v>291</v>
      </c>
      <c r="D66" s="217">
        <v>0</v>
      </c>
      <c r="E66" s="170">
        <v>0</v>
      </c>
      <c r="F66" s="170">
        <v>0</v>
      </c>
      <c r="G66" s="170">
        <v>50</v>
      </c>
      <c r="H66" s="170">
        <v>0</v>
      </c>
      <c r="I66" s="170">
        <v>100</v>
      </c>
    </row>
    <row r="67" spans="1:9" s="12" customFormat="1" x14ac:dyDescent="0.25">
      <c r="A67" s="169" t="s">
        <v>278</v>
      </c>
      <c r="B67" s="215" t="s">
        <v>287</v>
      </c>
      <c r="C67" s="169" t="s">
        <v>288</v>
      </c>
      <c r="D67" s="217">
        <v>0</v>
      </c>
      <c r="E67" s="170">
        <v>12.5</v>
      </c>
      <c r="F67" s="170">
        <v>43.48</v>
      </c>
      <c r="G67" s="170">
        <v>30</v>
      </c>
      <c r="H67" s="170">
        <v>37.5</v>
      </c>
      <c r="I67" s="170">
        <v>37.93</v>
      </c>
    </row>
    <row r="68" spans="1:9" s="12" customFormat="1" x14ac:dyDescent="0.25">
      <c r="A68" s="169" t="s">
        <v>278</v>
      </c>
      <c r="B68" s="215" t="s">
        <v>287</v>
      </c>
      <c r="C68" s="169" t="s">
        <v>291</v>
      </c>
      <c r="D68" s="217">
        <v>0</v>
      </c>
      <c r="E68" s="170">
        <v>0</v>
      </c>
      <c r="F68" s="170">
        <v>0</v>
      </c>
      <c r="G68" s="170">
        <v>20</v>
      </c>
      <c r="H68" s="170">
        <v>0</v>
      </c>
      <c r="I68" s="170">
        <v>0</v>
      </c>
    </row>
    <row r="69" spans="1:9" s="12" customFormat="1" x14ac:dyDescent="0.25">
      <c r="A69" s="169" t="s">
        <v>278</v>
      </c>
      <c r="B69" s="215" t="s">
        <v>289</v>
      </c>
      <c r="C69" s="169" t="s">
        <v>288</v>
      </c>
      <c r="D69" s="217">
        <v>0</v>
      </c>
      <c r="E69" s="170">
        <v>80</v>
      </c>
      <c r="F69" s="170">
        <v>93.33</v>
      </c>
      <c r="G69" s="170">
        <v>86.11</v>
      </c>
      <c r="H69" s="170">
        <v>95.12</v>
      </c>
      <c r="I69" s="170">
        <v>91.67</v>
      </c>
    </row>
    <row r="70" spans="1:9" s="12" customFormat="1" x14ac:dyDescent="0.25">
      <c r="A70" s="169" t="s">
        <v>278</v>
      </c>
      <c r="B70" s="215" t="s">
        <v>289</v>
      </c>
      <c r="C70" s="169" t="s">
        <v>291</v>
      </c>
      <c r="D70" s="217">
        <v>0</v>
      </c>
      <c r="E70" s="170">
        <v>75</v>
      </c>
      <c r="F70" s="170">
        <v>57.14</v>
      </c>
      <c r="G70" s="170">
        <v>72.73</v>
      </c>
      <c r="H70" s="170">
        <v>0</v>
      </c>
      <c r="I70" s="170">
        <v>0</v>
      </c>
    </row>
    <row r="71" spans="1:9" s="12" customFormat="1" x14ac:dyDescent="0.25">
      <c r="A71" s="169" t="s">
        <v>278</v>
      </c>
      <c r="B71" s="215" t="s">
        <v>290</v>
      </c>
      <c r="C71" s="169" t="s">
        <v>288</v>
      </c>
      <c r="D71" s="217">
        <v>0</v>
      </c>
      <c r="E71" s="170">
        <v>0</v>
      </c>
      <c r="F71" s="170">
        <v>50</v>
      </c>
      <c r="G71" s="170">
        <v>50</v>
      </c>
      <c r="H71" s="170">
        <v>100</v>
      </c>
      <c r="I71" s="170">
        <v>100</v>
      </c>
    </row>
    <row r="72" spans="1:9" s="12" customFormat="1" x14ac:dyDescent="0.25">
      <c r="A72" s="169" t="s">
        <v>278</v>
      </c>
      <c r="B72" s="215" t="s">
        <v>290</v>
      </c>
      <c r="C72" s="169" t="s">
        <v>291</v>
      </c>
      <c r="D72" s="217">
        <v>0</v>
      </c>
      <c r="E72" s="170">
        <v>0</v>
      </c>
      <c r="F72" s="170">
        <v>0</v>
      </c>
      <c r="G72" s="170">
        <v>0</v>
      </c>
      <c r="H72" s="170">
        <v>33.33</v>
      </c>
      <c r="I72" s="170">
        <v>75</v>
      </c>
    </row>
    <row r="73" spans="1:9" s="12" customFormat="1" x14ac:dyDescent="0.25">
      <c r="A73" s="169" t="s">
        <v>285</v>
      </c>
      <c r="B73" s="215" t="s">
        <v>289</v>
      </c>
      <c r="C73" s="169" t="s">
        <v>288</v>
      </c>
      <c r="D73" s="217">
        <v>0</v>
      </c>
      <c r="E73" s="170">
        <v>92.5</v>
      </c>
      <c r="F73" s="170">
        <v>92.39</v>
      </c>
      <c r="G73" s="170">
        <v>97.85</v>
      </c>
      <c r="H73" s="170">
        <v>95.19</v>
      </c>
      <c r="I73" s="170">
        <v>93.26</v>
      </c>
    </row>
    <row r="74" spans="1:9" s="12" customFormat="1" x14ac:dyDescent="0.25">
      <c r="A74" s="169" t="s">
        <v>280</v>
      </c>
      <c r="B74" s="215" t="s">
        <v>287</v>
      </c>
      <c r="C74" s="169" t="s">
        <v>288</v>
      </c>
      <c r="D74" s="217">
        <v>10</v>
      </c>
      <c r="E74" s="170">
        <v>2.5</v>
      </c>
      <c r="F74" s="170">
        <v>30</v>
      </c>
      <c r="G74" s="170">
        <v>32.65</v>
      </c>
      <c r="H74" s="170">
        <v>19.61</v>
      </c>
      <c r="I74" s="170">
        <v>24.36</v>
      </c>
    </row>
    <row r="75" spans="1:9" s="12" customFormat="1" x14ac:dyDescent="0.25">
      <c r="A75" s="169" t="s">
        <v>280</v>
      </c>
      <c r="B75" s="215" t="s">
        <v>287</v>
      </c>
      <c r="C75" s="169" t="s">
        <v>291</v>
      </c>
      <c r="D75" s="217">
        <v>0</v>
      </c>
      <c r="E75" s="170">
        <v>0</v>
      </c>
      <c r="F75" s="170">
        <v>0</v>
      </c>
      <c r="G75" s="170">
        <v>0</v>
      </c>
      <c r="H75" s="170">
        <v>62.5</v>
      </c>
      <c r="I75" s="170">
        <v>0</v>
      </c>
    </row>
    <row r="76" spans="1:9" s="12" customFormat="1" x14ac:dyDescent="0.25">
      <c r="A76" s="169" t="s">
        <v>292</v>
      </c>
      <c r="B76" s="215" t="s">
        <v>287</v>
      </c>
      <c r="C76" s="169" t="s">
        <v>288</v>
      </c>
      <c r="D76" s="217">
        <v>2.04</v>
      </c>
      <c r="E76" s="170">
        <v>4.76</v>
      </c>
      <c r="F76" s="170">
        <v>52.17</v>
      </c>
      <c r="G76" s="170">
        <v>64.290000000000006</v>
      </c>
      <c r="H76" s="170">
        <v>49.18</v>
      </c>
      <c r="I76" s="170">
        <v>46.15</v>
      </c>
    </row>
    <row r="77" spans="1:9" s="12" customFormat="1" x14ac:dyDescent="0.25">
      <c r="A77" s="169" t="s">
        <v>292</v>
      </c>
      <c r="B77" s="215" t="s">
        <v>289</v>
      </c>
      <c r="C77" s="169" t="s">
        <v>288</v>
      </c>
      <c r="D77" s="217">
        <v>0</v>
      </c>
      <c r="E77" s="170">
        <v>90.91</v>
      </c>
      <c r="F77" s="170">
        <v>87.5</v>
      </c>
      <c r="G77" s="170">
        <v>90.91</v>
      </c>
      <c r="H77" s="170">
        <v>93.33</v>
      </c>
      <c r="I77" s="170">
        <v>96</v>
      </c>
    </row>
    <row r="78" spans="1:9" s="12" customFormat="1" x14ac:dyDescent="0.25">
      <c r="A78" s="169" t="s">
        <v>292</v>
      </c>
      <c r="B78" s="215" t="s">
        <v>290</v>
      </c>
      <c r="C78" s="169" t="s">
        <v>288</v>
      </c>
      <c r="D78" s="217">
        <v>0</v>
      </c>
      <c r="E78" s="170">
        <v>0</v>
      </c>
      <c r="F78" s="170">
        <v>0</v>
      </c>
      <c r="G78" s="170">
        <v>0</v>
      </c>
      <c r="H78" s="170">
        <v>0</v>
      </c>
      <c r="I78" s="170">
        <v>0</v>
      </c>
    </row>
    <row r="79" spans="1:9" s="12" customFormat="1" x14ac:dyDescent="0.25">
      <c r="A79" s="169" t="s">
        <v>292</v>
      </c>
      <c r="B79" s="215" t="s">
        <v>290</v>
      </c>
      <c r="C79" s="169" t="s">
        <v>291</v>
      </c>
      <c r="D79" s="217">
        <v>0</v>
      </c>
      <c r="E79" s="170">
        <v>0</v>
      </c>
      <c r="F79" s="170">
        <v>0</v>
      </c>
      <c r="G79" s="170">
        <v>0</v>
      </c>
      <c r="H79" s="170">
        <v>0</v>
      </c>
      <c r="I79" s="170">
        <v>0</v>
      </c>
    </row>
    <row r="80" spans="1:9" s="12" customFormat="1" x14ac:dyDescent="0.25">
      <c r="A80" s="169" t="s">
        <v>281</v>
      </c>
      <c r="B80" s="215" t="s">
        <v>287</v>
      </c>
      <c r="C80" s="169" t="s">
        <v>288</v>
      </c>
      <c r="D80" s="217">
        <v>0</v>
      </c>
      <c r="E80" s="170">
        <v>0</v>
      </c>
      <c r="F80" s="170">
        <v>53.33</v>
      </c>
      <c r="G80" s="170">
        <v>80</v>
      </c>
      <c r="H80" s="170">
        <v>83.33</v>
      </c>
      <c r="I80" s="170">
        <v>72.73</v>
      </c>
    </row>
    <row r="81" spans="1:9" s="12" customFormat="1" x14ac:dyDescent="0.25">
      <c r="A81" s="169" t="s">
        <v>281</v>
      </c>
      <c r="B81" s="215" t="s">
        <v>289</v>
      </c>
      <c r="C81" s="169" t="s">
        <v>288</v>
      </c>
      <c r="D81" s="217">
        <v>0</v>
      </c>
      <c r="E81" s="170">
        <v>90</v>
      </c>
      <c r="F81" s="170">
        <v>91.67</v>
      </c>
      <c r="G81" s="170">
        <v>0</v>
      </c>
      <c r="H81" s="170">
        <v>0</v>
      </c>
      <c r="I81" s="170">
        <v>0</v>
      </c>
    </row>
    <row r="82" spans="1:9" s="12" customFormat="1" x14ac:dyDescent="0.25">
      <c r="A82" s="169" t="s">
        <v>281</v>
      </c>
      <c r="B82" s="215" t="s">
        <v>290</v>
      </c>
      <c r="C82" s="169" t="s">
        <v>288</v>
      </c>
      <c r="D82" s="217">
        <v>0</v>
      </c>
      <c r="E82" s="170">
        <v>0</v>
      </c>
      <c r="F82" s="170">
        <v>0</v>
      </c>
      <c r="G82" s="170">
        <v>0</v>
      </c>
      <c r="H82" s="170">
        <v>0</v>
      </c>
      <c r="I82" s="170">
        <v>75</v>
      </c>
    </row>
    <row r="83" spans="1:9" s="12" customFormat="1" x14ac:dyDescent="0.25">
      <c r="A83" s="169" t="s">
        <v>281</v>
      </c>
      <c r="B83" s="215" t="s">
        <v>290</v>
      </c>
      <c r="C83" s="169" t="s">
        <v>291</v>
      </c>
      <c r="D83" s="217">
        <v>0</v>
      </c>
      <c r="E83" s="170">
        <v>0</v>
      </c>
      <c r="F83" s="170">
        <v>100</v>
      </c>
      <c r="G83" s="170">
        <v>0</v>
      </c>
      <c r="H83" s="170">
        <v>0</v>
      </c>
      <c r="I83" s="170">
        <v>42.86</v>
      </c>
    </row>
    <row r="84" spans="1:9" s="12" customFormat="1" x14ac:dyDescent="0.25">
      <c r="A84" s="169" t="s">
        <v>282</v>
      </c>
      <c r="B84" s="215" t="s">
        <v>58</v>
      </c>
      <c r="C84" s="169" t="s">
        <v>288</v>
      </c>
      <c r="D84" s="217">
        <v>0</v>
      </c>
      <c r="E84" s="170">
        <v>0</v>
      </c>
      <c r="F84" s="170">
        <v>1.54</v>
      </c>
      <c r="G84" s="170">
        <v>8.5299999999999994</v>
      </c>
      <c r="H84" s="170">
        <v>12.52</v>
      </c>
      <c r="I84" s="170">
        <v>63.64</v>
      </c>
    </row>
    <row r="85" spans="1:9" s="12" customFormat="1" x14ac:dyDescent="0.25">
      <c r="A85" s="169" t="s">
        <v>282</v>
      </c>
      <c r="B85" s="215" t="s">
        <v>290</v>
      </c>
      <c r="C85" s="169" t="s">
        <v>288</v>
      </c>
      <c r="D85" s="217">
        <v>0</v>
      </c>
      <c r="E85" s="170">
        <v>0</v>
      </c>
      <c r="F85" s="170">
        <v>0</v>
      </c>
      <c r="G85" s="170">
        <v>37.5</v>
      </c>
      <c r="H85" s="170">
        <v>31.58</v>
      </c>
      <c r="I85" s="170">
        <v>55.56</v>
      </c>
    </row>
    <row r="86" spans="1:9" s="12" customFormat="1" x14ac:dyDescent="0.25">
      <c r="A86" s="169" t="s">
        <v>282</v>
      </c>
      <c r="B86" s="215" t="s">
        <v>290</v>
      </c>
      <c r="C86" s="169" t="s">
        <v>291</v>
      </c>
      <c r="D86" s="217">
        <v>0</v>
      </c>
      <c r="E86" s="170">
        <v>6.9</v>
      </c>
      <c r="F86" s="170">
        <v>5.88</v>
      </c>
      <c r="G86" s="170">
        <v>6.06</v>
      </c>
      <c r="H86" s="170">
        <v>40.909999999999997</v>
      </c>
      <c r="I86" s="170">
        <v>38.1</v>
      </c>
    </row>
    <row r="87" spans="1:9" s="12" customFormat="1" x14ac:dyDescent="0.25">
      <c r="A87" s="169" t="s">
        <v>283</v>
      </c>
      <c r="B87" s="215" t="s">
        <v>287</v>
      </c>
      <c r="C87" s="169" t="s">
        <v>288</v>
      </c>
      <c r="D87" s="217">
        <v>0</v>
      </c>
      <c r="E87" s="170">
        <v>6.67</v>
      </c>
      <c r="F87" s="170">
        <v>80</v>
      </c>
      <c r="G87" s="170">
        <v>100</v>
      </c>
      <c r="H87" s="170">
        <v>95</v>
      </c>
      <c r="I87" s="170">
        <v>93.75</v>
      </c>
    </row>
    <row r="88" spans="1:9" s="12" customFormat="1" x14ac:dyDescent="0.25">
      <c r="A88" s="169" t="s">
        <v>283</v>
      </c>
      <c r="B88" s="215" t="s">
        <v>289</v>
      </c>
      <c r="C88" s="169" t="s">
        <v>288</v>
      </c>
      <c r="D88" s="217">
        <v>0</v>
      </c>
      <c r="E88" s="170">
        <v>0</v>
      </c>
      <c r="F88" s="170">
        <v>0</v>
      </c>
      <c r="G88" s="170">
        <v>0</v>
      </c>
      <c r="H88" s="170">
        <v>0</v>
      </c>
      <c r="I88" s="170">
        <v>0</v>
      </c>
    </row>
    <row r="89" spans="1:9" s="12" customFormat="1" x14ac:dyDescent="0.25">
      <c r="A89" s="218" t="s">
        <v>284</v>
      </c>
      <c r="B89" s="219" t="s">
        <v>58</v>
      </c>
      <c r="C89" s="218" t="s">
        <v>288</v>
      </c>
      <c r="D89" s="220">
        <v>0</v>
      </c>
      <c r="E89" s="221">
        <v>0</v>
      </c>
      <c r="F89" s="221">
        <v>0.85</v>
      </c>
      <c r="G89" s="221">
        <v>5.56</v>
      </c>
      <c r="H89" s="221">
        <v>7.69</v>
      </c>
      <c r="I89" s="221">
        <v>57.89</v>
      </c>
    </row>
    <row r="90" spans="1:9" s="12" customFormat="1" x14ac:dyDescent="0.25">
      <c r="A90" s="222" t="s">
        <v>284</v>
      </c>
      <c r="B90" s="223" t="s">
        <v>290</v>
      </c>
      <c r="C90" s="222" t="s">
        <v>288</v>
      </c>
      <c r="D90" s="224">
        <v>0</v>
      </c>
      <c r="E90" s="225">
        <v>0</v>
      </c>
      <c r="F90" s="225">
        <v>0</v>
      </c>
      <c r="G90" s="225">
        <v>0</v>
      </c>
      <c r="H90" s="225">
        <v>0</v>
      </c>
      <c r="I90" s="225">
        <v>100</v>
      </c>
    </row>
    <row r="91" spans="1:9" s="12" customFormat="1" x14ac:dyDescent="0.25">
      <c r="A91" s="222" t="s">
        <v>284</v>
      </c>
      <c r="B91" s="223" t="s">
        <v>290</v>
      </c>
      <c r="C91" s="222" t="s">
        <v>291</v>
      </c>
      <c r="D91" s="224">
        <v>0</v>
      </c>
      <c r="E91" s="225">
        <v>0</v>
      </c>
      <c r="F91" s="225">
        <v>0</v>
      </c>
      <c r="G91" s="225">
        <v>0</v>
      </c>
      <c r="H91" s="225">
        <v>50</v>
      </c>
      <c r="I91" s="225">
        <v>50</v>
      </c>
    </row>
  </sheetData>
  <mergeCells count="2">
    <mergeCell ref="C2:I2"/>
    <mergeCell ref="A1:I1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view="pageBreakPreview" topLeftCell="A5" zoomScaleNormal="100" zoomScaleSheetLayoutView="100" workbookViewId="0">
      <selection activeCell="P29" sqref="P29"/>
    </sheetView>
  </sheetViews>
  <sheetFormatPr defaultRowHeight="15.75" x14ac:dyDescent="0.25"/>
  <cols>
    <col min="1" max="1" width="16.375" customWidth="1"/>
    <col min="2" max="2" width="12.375" style="1" customWidth="1"/>
    <col min="3" max="3" width="9.75" customWidth="1"/>
    <col min="4" max="4" width="12.625" customWidth="1"/>
    <col min="5" max="5" width="9.125" customWidth="1"/>
    <col min="6" max="6" width="12.625" customWidth="1"/>
    <col min="7" max="7" width="12.625" style="1" customWidth="1"/>
    <col min="8" max="8" width="10.25" customWidth="1"/>
    <col min="9" max="9" width="12.625" customWidth="1"/>
    <col min="10" max="10" width="10.25" customWidth="1"/>
    <col min="11" max="11" width="12.625" customWidth="1"/>
  </cols>
  <sheetData>
    <row r="1" spans="1:11" s="3" customFormat="1" ht="37.5" customHeight="1" x14ac:dyDescent="0.25">
      <c r="A1" s="527" t="s">
        <v>114</v>
      </c>
      <c r="B1" s="527"/>
      <c r="C1" s="527"/>
      <c r="D1" s="527"/>
      <c r="E1" s="527"/>
      <c r="F1" s="527"/>
      <c r="G1" s="527"/>
      <c r="H1" s="527"/>
      <c r="I1" s="527"/>
      <c r="J1" s="527"/>
      <c r="K1" s="527"/>
    </row>
    <row r="2" spans="1:11" s="3" customFormat="1" ht="16.5" thickBot="1" x14ac:dyDescent="0.3">
      <c r="A2" s="256" t="s">
        <v>115</v>
      </c>
      <c r="B2" s="450"/>
      <c r="C2" s="227"/>
      <c r="D2" s="227"/>
      <c r="E2" s="227"/>
      <c r="F2" s="227"/>
      <c r="G2" s="447"/>
      <c r="H2" s="227"/>
      <c r="I2" s="227"/>
      <c r="J2" s="227"/>
      <c r="K2" s="227"/>
    </row>
    <row r="3" spans="1:11" s="3" customFormat="1" ht="15.75" customHeight="1" x14ac:dyDescent="0.25">
      <c r="A3" s="536" t="s">
        <v>116</v>
      </c>
      <c r="B3" s="523" t="s">
        <v>117</v>
      </c>
      <c r="C3" s="487" t="s">
        <v>55</v>
      </c>
      <c r="D3" s="487" t="s">
        <v>118</v>
      </c>
      <c r="E3" s="487"/>
      <c r="F3" s="535"/>
      <c r="G3" s="523" t="s">
        <v>119</v>
      </c>
      <c r="H3" s="487" t="s">
        <v>55</v>
      </c>
      <c r="I3" s="487" t="s">
        <v>120</v>
      </c>
      <c r="J3" s="487"/>
      <c r="K3" s="535"/>
    </row>
    <row r="4" spans="1:11" s="3" customFormat="1" ht="26.25" thickBot="1" x14ac:dyDescent="0.3">
      <c r="A4" s="537"/>
      <c r="B4" s="524"/>
      <c r="C4" s="488"/>
      <c r="D4" s="452" t="s">
        <v>121</v>
      </c>
      <c r="E4" s="452" t="s">
        <v>122</v>
      </c>
      <c r="F4" s="453" t="s">
        <v>123</v>
      </c>
      <c r="G4" s="524"/>
      <c r="H4" s="488"/>
      <c r="I4" s="452" t="s">
        <v>121</v>
      </c>
      <c r="J4" s="452" t="s">
        <v>122</v>
      </c>
      <c r="K4" s="453" t="s">
        <v>123</v>
      </c>
    </row>
    <row r="5" spans="1:11" s="3" customFormat="1" x14ac:dyDescent="0.25">
      <c r="A5" s="230" t="s">
        <v>1360</v>
      </c>
      <c r="B5" s="369">
        <v>38</v>
      </c>
      <c r="C5" s="231">
        <v>25</v>
      </c>
      <c r="D5" s="232">
        <v>122.33</v>
      </c>
      <c r="E5" s="232">
        <v>3</v>
      </c>
      <c r="F5" s="233">
        <v>0.32</v>
      </c>
      <c r="G5" s="369">
        <v>75</v>
      </c>
      <c r="H5" s="231">
        <v>48</v>
      </c>
      <c r="I5" s="232">
        <v>374.7</v>
      </c>
      <c r="J5" s="232">
        <v>0</v>
      </c>
      <c r="K5" s="233">
        <v>23.67</v>
      </c>
    </row>
    <row r="6" spans="1:11" s="3" customFormat="1" x14ac:dyDescent="0.25">
      <c r="A6" s="234" t="s">
        <v>1364</v>
      </c>
      <c r="B6" s="370">
        <v>35</v>
      </c>
      <c r="C6" s="235">
        <v>26</v>
      </c>
      <c r="D6" s="236">
        <v>132.4</v>
      </c>
      <c r="E6" s="236">
        <v>0</v>
      </c>
      <c r="F6" s="237">
        <v>0.13</v>
      </c>
      <c r="G6" s="370">
        <v>10</v>
      </c>
      <c r="H6" s="235">
        <v>8</v>
      </c>
      <c r="I6" s="236">
        <v>55.53</v>
      </c>
      <c r="J6" s="236">
        <v>0</v>
      </c>
      <c r="K6" s="237">
        <v>6.1</v>
      </c>
    </row>
    <row r="7" spans="1:11" s="3" customFormat="1" x14ac:dyDescent="0.25">
      <c r="A7" s="234" t="s">
        <v>1361</v>
      </c>
      <c r="B7" s="370">
        <v>56</v>
      </c>
      <c r="C7" s="235">
        <v>38</v>
      </c>
      <c r="D7" s="236">
        <v>57</v>
      </c>
      <c r="E7" s="236">
        <v>3.38</v>
      </c>
      <c r="F7" s="237">
        <v>1.01</v>
      </c>
      <c r="G7" s="370">
        <v>28</v>
      </c>
      <c r="H7" s="235">
        <v>10</v>
      </c>
      <c r="I7" s="236">
        <v>141.4</v>
      </c>
      <c r="J7" s="236">
        <v>10.1</v>
      </c>
      <c r="K7" s="237">
        <v>86.97</v>
      </c>
    </row>
    <row r="8" spans="1:11" x14ac:dyDescent="0.25">
      <c r="A8" s="238" t="s">
        <v>1362</v>
      </c>
      <c r="B8" s="371">
        <v>15</v>
      </c>
      <c r="C8" s="57">
        <v>9</v>
      </c>
      <c r="D8" s="239">
        <v>49.57</v>
      </c>
      <c r="E8" s="239">
        <v>0</v>
      </c>
      <c r="F8" s="240">
        <v>0.12</v>
      </c>
      <c r="G8" s="371">
        <v>5</v>
      </c>
      <c r="H8" s="57">
        <v>4</v>
      </c>
      <c r="I8" s="239">
        <v>35.799999999999997</v>
      </c>
      <c r="J8" s="239">
        <v>0</v>
      </c>
      <c r="K8" s="240">
        <v>0</v>
      </c>
    </row>
    <row r="9" spans="1:11" x14ac:dyDescent="0.25">
      <c r="A9" s="238" t="s">
        <v>1363</v>
      </c>
      <c r="B9" s="371">
        <v>8</v>
      </c>
      <c r="C9" s="57">
        <v>5</v>
      </c>
      <c r="D9" s="239">
        <v>23.3</v>
      </c>
      <c r="E9" s="239">
        <v>2</v>
      </c>
      <c r="F9" s="240">
        <v>0</v>
      </c>
      <c r="G9" s="371">
        <v>3</v>
      </c>
      <c r="H9" s="57">
        <v>3</v>
      </c>
      <c r="I9" s="239">
        <v>14.13</v>
      </c>
      <c r="J9" s="239">
        <v>0</v>
      </c>
      <c r="K9" s="240">
        <v>0</v>
      </c>
    </row>
    <row r="10" spans="1:11" ht="16.5" thickBot="1" x14ac:dyDescent="0.3">
      <c r="A10" s="241" t="s">
        <v>1387</v>
      </c>
      <c r="B10" s="451">
        <v>2</v>
      </c>
      <c r="C10" s="242">
        <v>1</v>
      </c>
      <c r="D10" s="243">
        <v>0</v>
      </c>
      <c r="E10" s="243">
        <v>0</v>
      </c>
      <c r="F10" s="244">
        <v>0.36</v>
      </c>
      <c r="G10" s="372">
        <v>2</v>
      </c>
      <c r="H10" s="245">
        <v>2</v>
      </c>
      <c r="I10" s="246">
        <v>0</v>
      </c>
      <c r="J10" s="246">
        <v>15.33</v>
      </c>
      <c r="K10" s="247">
        <v>0</v>
      </c>
    </row>
    <row r="11" spans="1:11" ht="16.5" thickBot="1" x14ac:dyDescent="0.3">
      <c r="A11" s="251" t="s">
        <v>53</v>
      </c>
      <c r="B11" s="373">
        <f>SUM(B5:B10)</f>
        <v>154</v>
      </c>
      <c r="C11" s="252">
        <f>SUM(C5:C10)</f>
        <v>104</v>
      </c>
      <c r="D11" s="253">
        <f t="shared" ref="D11:K11" si="0">SUM(D5:D10)</f>
        <v>384.6</v>
      </c>
      <c r="E11" s="252">
        <f t="shared" si="0"/>
        <v>8.379999999999999</v>
      </c>
      <c r="F11" s="254">
        <f t="shared" si="0"/>
        <v>1.94</v>
      </c>
      <c r="G11" s="373">
        <f t="shared" si="0"/>
        <v>123</v>
      </c>
      <c r="H11" s="252">
        <f t="shared" si="0"/>
        <v>75</v>
      </c>
      <c r="I11" s="253">
        <f t="shared" si="0"/>
        <v>621.55999999999995</v>
      </c>
      <c r="J11" s="253">
        <f t="shared" si="0"/>
        <v>25.43</v>
      </c>
      <c r="K11" s="255">
        <f t="shared" si="0"/>
        <v>116.74000000000001</v>
      </c>
    </row>
    <row r="12" spans="1:11" x14ac:dyDescent="0.25">
      <c r="A12" s="40"/>
      <c r="B12" s="133"/>
      <c r="C12" s="40"/>
      <c r="D12" s="40"/>
      <c r="E12" s="40"/>
      <c r="F12" s="40"/>
      <c r="G12" s="133"/>
      <c r="H12" s="40"/>
      <c r="I12" s="40"/>
      <c r="J12" s="40"/>
      <c r="K12" s="40"/>
    </row>
    <row r="13" spans="1:11" ht="16.5" thickBot="1" x14ac:dyDescent="0.3">
      <c r="A13" s="256" t="s">
        <v>124</v>
      </c>
      <c r="B13" s="163"/>
      <c r="C13" s="164"/>
      <c r="D13" s="164"/>
      <c r="E13" s="164"/>
      <c r="F13" s="164"/>
      <c r="G13" s="163"/>
      <c r="H13" s="164"/>
      <c r="I13" s="164"/>
      <c r="J13" s="164"/>
      <c r="K13" s="164"/>
    </row>
    <row r="14" spans="1:11" ht="15.75" customHeight="1" x14ac:dyDescent="0.25">
      <c r="A14" s="528" t="s">
        <v>116</v>
      </c>
      <c r="B14" s="525" t="s">
        <v>117</v>
      </c>
      <c r="C14" s="530" t="s">
        <v>55</v>
      </c>
      <c r="D14" s="532" t="s">
        <v>118</v>
      </c>
      <c r="E14" s="533"/>
      <c r="F14" s="534"/>
      <c r="G14" s="525" t="s">
        <v>119</v>
      </c>
      <c r="H14" s="530" t="s">
        <v>55</v>
      </c>
      <c r="I14" s="532" t="s">
        <v>120</v>
      </c>
      <c r="J14" s="533"/>
      <c r="K14" s="534"/>
    </row>
    <row r="15" spans="1:11" ht="26.25" thickBot="1" x14ac:dyDescent="0.3">
      <c r="A15" s="529"/>
      <c r="B15" s="526"/>
      <c r="C15" s="531"/>
      <c r="D15" s="228" t="s">
        <v>121</v>
      </c>
      <c r="E15" s="228" t="s">
        <v>122</v>
      </c>
      <c r="F15" s="229" t="s">
        <v>123</v>
      </c>
      <c r="G15" s="526"/>
      <c r="H15" s="531"/>
      <c r="I15" s="228" t="s">
        <v>121</v>
      </c>
      <c r="J15" s="228" t="s">
        <v>122</v>
      </c>
      <c r="K15" s="229" t="s">
        <v>123</v>
      </c>
    </row>
    <row r="16" spans="1:11" x14ac:dyDescent="0.25">
      <c r="A16" s="230" t="s">
        <v>1360</v>
      </c>
      <c r="B16" s="371">
        <v>119</v>
      </c>
      <c r="C16" s="57">
        <v>87</v>
      </c>
      <c r="D16" s="57">
        <v>236.47</v>
      </c>
      <c r="E16" s="232">
        <v>0</v>
      </c>
      <c r="F16" s="248">
        <v>42.9</v>
      </c>
      <c r="G16" s="371">
        <v>104</v>
      </c>
      <c r="H16" s="57">
        <v>57</v>
      </c>
      <c r="I16" s="239">
        <v>406.63</v>
      </c>
      <c r="J16" s="232">
        <v>0</v>
      </c>
      <c r="K16" s="248">
        <v>63.33</v>
      </c>
    </row>
    <row r="17" spans="1:11" x14ac:dyDescent="0.25">
      <c r="A17" s="234" t="s">
        <v>1364</v>
      </c>
      <c r="B17" s="370">
        <v>40</v>
      </c>
      <c r="C17" s="235">
        <v>33</v>
      </c>
      <c r="D17" s="235">
        <v>140.53</v>
      </c>
      <c r="E17" s="236">
        <v>10</v>
      </c>
      <c r="F17" s="249">
        <v>13.57</v>
      </c>
      <c r="G17" s="370">
        <v>21</v>
      </c>
      <c r="H17" s="235">
        <v>17</v>
      </c>
      <c r="I17" s="236">
        <v>64.760000000000005</v>
      </c>
      <c r="J17" s="236">
        <v>1</v>
      </c>
      <c r="K17" s="249">
        <v>16</v>
      </c>
    </row>
    <row r="18" spans="1:11" x14ac:dyDescent="0.25">
      <c r="A18" s="234" t="s">
        <v>1361</v>
      </c>
      <c r="B18" s="369">
        <v>87</v>
      </c>
      <c r="C18" s="231">
        <v>52</v>
      </c>
      <c r="D18" s="231">
        <v>43.16</v>
      </c>
      <c r="E18" s="236">
        <v>31</v>
      </c>
      <c r="F18" s="249">
        <v>96.73</v>
      </c>
      <c r="G18" s="369">
        <v>14</v>
      </c>
      <c r="H18" s="231">
        <v>3</v>
      </c>
      <c r="I18" s="232">
        <v>64.63</v>
      </c>
      <c r="J18" s="236">
        <v>11</v>
      </c>
      <c r="K18" s="249">
        <v>10.93</v>
      </c>
    </row>
    <row r="19" spans="1:11" x14ac:dyDescent="0.25">
      <c r="A19" s="238" t="s">
        <v>1362</v>
      </c>
      <c r="B19" s="371">
        <v>50</v>
      </c>
      <c r="C19" s="57">
        <v>31</v>
      </c>
      <c r="D19" s="57">
        <v>85.27</v>
      </c>
      <c r="E19" s="239">
        <v>5</v>
      </c>
      <c r="F19" s="250">
        <v>6.63</v>
      </c>
      <c r="G19" s="371">
        <v>6</v>
      </c>
      <c r="H19" s="57">
        <v>3</v>
      </c>
      <c r="I19" s="239">
        <v>45.1</v>
      </c>
      <c r="J19" s="239">
        <v>0</v>
      </c>
      <c r="K19" s="250">
        <v>0</v>
      </c>
    </row>
    <row r="20" spans="1:11" x14ac:dyDescent="0.25">
      <c r="A20" s="238" t="s">
        <v>1363</v>
      </c>
      <c r="B20" s="370">
        <v>19</v>
      </c>
      <c r="C20" s="235">
        <v>10</v>
      </c>
      <c r="D20" s="235">
        <v>54.33</v>
      </c>
      <c r="E20" s="239">
        <v>0</v>
      </c>
      <c r="F20" s="250">
        <v>0.26</v>
      </c>
      <c r="G20" s="370">
        <v>7</v>
      </c>
      <c r="H20" s="235">
        <v>4</v>
      </c>
      <c r="I20" s="236">
        <v>32.57</v>
      </c>
      <c r="J20" s="239">
        <v>0</v>
      </c>
      <c r="K20" s="250">
        <v>0</v>
      </c>
    </row>
    <row r="21" spans="1:11" ht="16.5" thickBot="1" x14ac:dyDescent="0.3">
      <c r="A21" s="230" t="s">
        <v>964</v>
      </c>
      <c r="B21" s="101">
        <v>5</v>
      </c>
      <c r="C21" s="57">
        <v>3</v>
      </c>
      <c r="D21" s="57">
        <v>0</v>
      </c>
      <c r="E21" s="239">
        <v>0</v>
      </c>
      <c r="F21" s="250">
        <v>1.17</v>
      </c>
      <c r="G21" s="101">
        <v>0</v>
      </c>
      <c r="H21" s="57">
        <v>0</v>
      </c>
      <c r="I21" s="239">
        <v>0</v>
      </c>
      <c r="J21" s="239">
        <v>0</v>
      </c>
      <c r="K21" s="57">
        <v>0</v>
      </c>
    </row>
    <row r="22" spans="1:11" ht="16.5" thickBot="1" x14ac:dyDescent="0.3">
      <c r="A22" s="251" t="s">
        <v>53</v>
      </c>
      <c r="B22" s="373">
        <f t="shared" ref="B22:K22" si="1">SUM(B16:B21)</f>
        <v>320</v>
      </c>
      <c r="C22" s="252">
        <f t="shared" si="1"/>
        <v>216</v>
      </c>
      <c r="D22" s="252">
        <f t="shared" si="1"/>
        <v>559.76</v>
      </c>
      <c r="E22" s="253">
        <f t="shared" si="1"/>
        <v>46</v>
      </c>
      <c r="F22" s="254">
        <f t="shared" si="1"/>
        <v>161.25999999999996</v>
      </c>
      <c r="G22" s="373">
        <f t="shared" si="1"/>
        <v>152</v>
      </c>
      <c r="H22" s="252">
        <f t="shared" si="1"/>
        <v>84</v>
      </c>
      <c r="I22" s="253">
        <f t="shared" si="1"/>
        <v>613.69000000000005</v>
      </c>
      <c r="J22" s="253">
        <f t="shared" si="1"/>
        <v>12</v>
      </c>
      <c r="K22" s="254">
        <f t="shared" si="1"/>
        <v>90.259999999999991</v>
      </c>
    </row>
    <row r="23" spans="1:11" ht="16.5" thickBot="1" x14ac:dyDescent="0.3">
      <c r="A23" s="164"/>
      <c r="B23" s="163"/>
      <c r="C23" s="164"/>
      <c r="D23" s="164"/>
      <c r="E23" s="164"/>
      <c r="F23" s="164"/>
      <c r="G23" s="163"/>
      <c r="H23" s="164"/>
      <c r="I23" s="164"/>
      <c r="J23" s="164"/>
      <c r="K23" s="164"/>
    </row>
    <row r="24" spans="1:11" x14ac:dyDescent="0.25">
      <c r="A24" s="257" t="s">
        <v>125</v>
      </c>
      <c r="B24" s="448">
        <f t="shared" ref="B24:K24" si="2">+B11-B22</f>
        <v>-166</v>
      </c>
      <c r="C24" s="204">
        <f t="shared" si="2"/>
        <v>-112</v>
      </c>
      <c r="D24" s="204">
        <f t="shared" si="2"/>
        <v>-175.15999999999997</v>
      </c>
      <c r="E24" s="204">
        <f t="shared" si="2"/>
        <v>-37.620000000000005</v>
      </c>
      <c r="F24" s="259">
        <f t="shared" si="2"/>
        <v>-159.31999999999996</v>
      </c>
      <c r="G24" s="448">
        <f t="shared" si="2"/>
        <v>-29</v>
      </c>
      <c r="H24" s="204">
        <f t="shared" si="2"/>
        <v>-9</v>
      </c>
      <c r="I24" s="204">
        <f t="shared" si="2"/>
        <v>7.8699999999998909</v>
      </c>
      <c r="J24" s="204">
        <f t="shared" si="2"/>
        <v>13.43</v>
      </c>
      <c r="K24" s="259">
        <f t="shared" si="2"/>
        <v>26.480000000000018</v>
      </c>
    </row>
    <row r="25" spans="1:11" ht="16.5" thickBot="1" x14ac:dyDescent="0.3">
      <c r="A25" s="260" t="s">
        <v>126</v>
      </c>
      <c r="B25" s="449">
        <f>+IFERROR(B24/B22,0)*100</f>
        <v>-51.875000000000007</v>
      </c>
      <c r="C25" s="262">
        <f>+IFERROR(C24/C22,0)*100</f>
        <v>-51.851851851851848</v>
      </c>
      <c r="D25" s="262">
        <f t="shared" ref="D25:K25" si="3">+IFERROR(D24/D22,0)*100</f>
        <v>-31.291982278119189</v>
      </c>
      <c r="E25" s="262">
        <f t="shared" si="3"/>
        <v>-81.782608695652186</v>
      </c>
      <c r="F25" s="263">
        <f t="shared" si="3"/>
        <v>-98.796973831080251</v>
      </c>
      <c r="G25" s="449">
        <f t="shared" si="3"/>
        <v>-19.078947368421055</v>
      </c>
      <c r="H25" s="262">
        <f t="shared" si="3"/>
        <v>-10.714285714285714</v>
      </c>
      <c r="I25" s="262">
        <f t="shared" si="3"/>
        <v>1.2824064266975004</v>
      </c>
      <c r="J25" s="262">
        <f t="shared" si="3"/>
        <v>111.91666666666666</v>
      </c>
      <c r="K25" s="263">
        <f t="shared" si="3"/>
        <v>29.337469532461803</v>
      </c>
    </row>
    <row r="26" spans="1:11" x14ac:dyDescent="0.25">
      <c r="J26" s="12"/>
      <c r="K26" s="12"/>
    </row>
  </sheetData>
  <mergeCells count="15">
    <mergeCell ref="G3:G4"/>
    <mergeCell ref="G14:G15"/>
    <mergeCell ref="A1:K1"/>
    <mergeCell ref="A14:A15"/>
    <mergeCell ref="C14:C15"/>
    <mergeCell ref="D14:F14"/>
    <mergeCell ref="H14:H15"/>
    <mergeCell ref="I14:K14"/>
    <mergeCell ref="B14:B15"/>
    <mergeCell ref="I3:K3"/>
    <mergeCell ref="A3:A4"/>
    <mergeCell ref="H3:H4"/>
    <mergeCell ref="C3:C4"/>
    <mergeCell ref="D3:F3"/>
    <mergeCell ref="B3:B4"/>
  </mergeCells>
  <phoneticPr fontId="2" type="noConversion"/>
  <pageMargins left="0.74803149606299213" right="0.35433070866141736" top="0.98425196850393704" bottom="0.98425196850393704" header="0.51181102362204722" footer="0.51181102362204722"/>
  <pageSetup paperSize="9" scale="90" orientation="landscape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view="pageBreakPreview" topLeftCell="A10" zoomScaleNormal="100" zoomScaleSheetLayoutView="100" workbookViewId="0">
      <selection activeCell="D28" sqref="D28"/>
    </sheetView>
  </sheetViews>
  <sheetFormatPr defaultRowHeight="15.75" x14ac:dyDescent="0.25"/>
  <cols>
    <col min="1" max="1" width="3.875" style="92" bestFit="1" customWidth="1"/>
    <col min="2" max="2" width="38.625" customWidth="1"/>
    <col min="3" max="3" width="29" customWidth="1"/>
    <col min="4" max="4" width="11.875" customWidth="1"/>
    <col min="5" max="5" width="11.875" style="1" customWidth="1"/>
    <col min="6" max="6" width="12.125" customWidth="1"/>
    <col min="7" max="8" width="10.625" customWidth="1"/>
  </cols>
  <sheetData>
    <row r="1" spans="1:10" ht="48" customHeight="1" thickBot="1" x14ac:dyDescent="0.3">
      <c r="A1" s="527" t="s">
        <v>127</v>
      </c>
      <c r="B1" s="527"/>
      <c r="C1" s="527"/>
      <c r="D1" s="527"/>
      <c r="E1" s="527"/>
      <c r="F1" s="527"/>
      <c r="G1" s="3"/>
      <c r="H1" s="3"/>
      <c r="I1" s="9"/>
      <c r="J1" s="9"/>
    </row>
    <row r="2" spans="1:10" ht="39" thickBot="1" x14ac:dyDescent="0.3">
      <c r="A2" s="107" t="s">
        <v>128</v>
      </c>
      <c r="B2" s="42" t="s">
        <v>129</v>
      </c>
      <c r="C2" s="42" t="s">
        <v>130</v>
      </c>
      <c r="D2" s="42" t="s">
        <v>131</v>
      </c>
      <c r="E2" s="42" t="s">
        <v>132</v>
      </c>
      <c r="F2" s="43" t="s">
        <v>133</v>
      </c>
      <c r="G2" s="14"/>
      <c r="H2" s="14"/>
    </row>
    <row r="3" spans="1:10" x14ac:dyDescent="0.25">
      <c r="A3" s="280">
        <v>1</v>
      </c>
      <c r="B3" s="281" t="s">
        <v>293</v>
      </c>
      <c r="C3" s="276" t="s">
        <v>294</v>
      </c>
      <c r="D3" s="273">
        <v>43718</v>
      </c>
      <c r="E3" s="273">
        <v>43982</v>
      </c>
      <c r="F3" s="53" t="s">
        <v>295</v>
      </c>
      <c r="G3" s="11"/>
      <c r="H3" s="11"/>
    </row>
    <row r="4" spans="1:10" x14ac:dyDescent="0.25">
      <c r="A4" s="53">
        <v>2</v>
      </c>
      <c r="B4" s="282" t="s">
        <v>296</v>
      </c>
      <c r="C4" s="283" t="s">
        <v>269</v>
      </c>
      <c r="D4" s="275">
        <v>43735</v>
      </c>
      <c r="E4" s="275">
        <v>43982</v>
      </c>
      <c r="F4" s="53" t="s">
        <v>297</v>
      </c>
      <c r="G4" s="11"/>
      <c r="H4" s="11"/>
    </row>
    <row r="5" spans="1:10" x14ac:dyDescent="0.25">
      <c r="A5" s="280">
        <v>3</v>
      </c>
      <c r="B5" s="281" t="s">
        <v>298</v>
      </c>
      <c r="C5" s="276" t="s">
        <v>299</v>
      </c>
      <c r="D5" s="273">
        <v>43735</v>
      </c>
      <c r="E5" s="273">
        <v>44141</v>
      </c>
      <c r="F5" s="53" t="s">
        <v>297</v>
      </c>
      <c r="G5" s="11"/>
      <c r="H5" s="11"/>
    </row>
    <row r="6" spans="1:10" x14ac:dyDescent="0.25">
      <c r="A6" s="53">
        <v>4</v>
      </c>
      <c r="B6" s="281" t="s">
        <v>300</v>
      </c>
      <c r="C6" s="276" t="s">
        <v>301</v>
      </c>
      <c r="D6" s="273">
        <v>43881</v>
      </c>
      <c r="E6" s="273">
        <v>44141</v>
      </c>
      <c r="F6" s="276" t="s">
        <v>297</v>
      </c>
      <c r="G6" s="11"/>
      <c r="H6" s="11"/>
    </row>
    <row r="7" spans="1:10" x14ac:dyDescent="0.25">
      <c r="A7" s="280">
        <v>5</v>
      </c>
      <c r="B7" s="281" t="s">
        <v>302</v>
      </c>
      <c r="C7" s="276" t="s">
        <v>303</v>
      </c>
      <c r="D7" s="273">
        <v>43864</v>
      </c>
      <c r="E7" s="273">
        <v>44141</v>
      </c>
      <c r="F7" s="276" t="s">
        <v>295</v>
      </c>
      <c r="G7" s="11"/>
      <c r="H7" s="11"/>
    </row>
    <row r="8" spans="1:10" x14ac:dyDescent="0.25">
      <c r="A8" s="276"/>
      <c r="B8" s="276"/>
      <c r="C8" s="276"/>
      <c r="D8" s="276"/>
      <c r="E8" s="276"/>
      <c r="F8" s="276"/>
      <c r="G8" s="11"/>
      <c r="H8" s="11"/>
    </row>
    <row r="9" spans="1:10" ht="16.5" thickBot="1" x14ac:dyDescent="0.3">
      <c r="A9" s="163"/>
      <c r="B9" s="163"/>
      <c r="C9" s="163"/>
      <c r="D9" s="163"/>
      <c r="E9" s="163"/>
      <c r="F9" s="163"/>
      <c r="G9" s="11"/>
      <c r="H9" s="11"/>
    </row>
    <row r="10" spans="1:10" ht="52.9" customHeight="1" thickBot="1" x14ac:dyDescent="0.3">
      <c r="A10" s="133"/>
      <c r="B10" s="286" t="s">
        <v>134</v>
      </c>
      <c r="C10" s="181"/>
      <c r="D10" s="43" t="s">
        <v>135</v>
      </c>
      <c r="E10" s="163"/>
      <c r="F10" s="163"/>
      <c r="G10" s="11"/>
      <c r="H10" s="11"/>
    </row>
    <row r="11" spans="1:10" ht="16.899999999999999" customHeight="1" x14ac:dyDescent="0.25">
      <c r="A11" s="135"/>
      <c r="B11" s="165" t="s">
        <v>136</v>
      </c>
      <c r="C11" s="284">
        <v>5</v>
      </c>
      <c r="D11" s="53">
        <v>2</v>
      </c>
      <c r="E11" s="163"/>
      <c r="F11" s="164"/>
      <c r="G11" s="11"/>
      <c r="H11" s="11"/>
    </row>
    <row r="12" spans="1:10" x14ac:dyDescent="0.25">
      <c r="A12" s="135"/>
      <c r="B12" s="165" t="s">
        <v>137</v>
      </c>
      <c r="C12" s="285">
        <v>3</v>
      </c>
      <c r="D12" s="276">
        <v>1</v>
      </c>
      <c r="E12" s="163"/>
      <c r="F12" s="164"/>
      <c r="G12" s="5"/>
      <c r="H12" s="5"/>
    </row>
    <row r="13" spans="1:10" x14ac:dyDescent="0.25">
      <c r="A13" s="135"/>
      <c r="B13" s="93" t="s">
        <v>138</v>
      </c>
      <c r="C13" s="454">
        <v>2</v>
      </c>
      <c r="D13" s="455">
        <v>1</v>
      </c>
      <c r="E13" s="163"/>
      <c r="F13" s="164"/>
      <c r="G13" s="5"/>
      <c r="H13" s="5"/>
    </row>
    <row r="14" spans="1:10" x14ac:dyDescent="0.25">
      <c r="A14" s="135"/>
      <c r="B14" s="272" t="s">
        <v>139</v>
      </c>
      <c r="C14" s="285">
        <v>0</v>
      </c>
      <c r="D14" s="276">
        <v>0</v>
      </c>
      <c r="E14" s="163"/>
      <c r="F14" s="164"/>
      <c r="G14" s="5"/>
      <c r="H14" s="5"/>
    </row>
    <row r="15" spans="1:10" x14ac:dyDescent="0.25">
      <c r="A15" s="135"/>
      <c r="B15" s="272" t="s">
        <v>140</v>
      </c>
      <c r="C15" s="285">
        <v>0</v>
      </c>
      <c r="D15" s="276">
        <v>0</v>
      </c>
      <c r="E15" s="163"/>
      <c r="F15" s="164"/>
      <c r="G15" s="5"/>
      <c r="H15" s="5"/>
    </row>
    <row r="16" spans="1:10" x14ac:dyDescent="0.25">
      <c r="A16" s="135"/>
      <c r="B16" s="272" t="s">
        <v>141</v>
      </c>
      <c r="C16" s="285">
        <v>0</v>
      </c>
      <c r="D16" s="276">
        <v>0</v>
      </c>
      <c r="E16" s="163"/>
      <c r="F16" s="164"/>
      <c r="G16" s="5"/>
      <c r="H16" s="5"/>
    </row>
    <row r="17" spans="1:6" x14ac:dyDescent="0.25">
      <c r="A17" s="135"/>
      <c r="B17" s="272" t="s">
        <v>142</v>
      </c>
      <c r="C17" s="285">
        <v>0</v>
      </c>
      <c r="D17" s="276">
        <v>0</v>
      </c>
      <c r="E17" s="163"/>
      <c r="F17" s="164"/>
    </row>
    <row r="18" spans="1:6" ht="16.5" thickBot="1" x14ac:dyDescent="0.3">
      <c r="A18" s="135"/>
      <c r="B18" s="164"/>
      <c r="C18" s="164"/>
      <c r="D18" s="164"/>
      <c r="E18" s="163"/>
      <c r="F18" s="164"/>
    </row>
    <row r="19" spans="1:6" ht="25.15" customHeight="1" thickBot="1" x14ac:dyDescent="0.3">
      <c r="A19" s="135"/>
      <c r="B19" s="287" t="s">
        <v>143</v>
      </c>
      <c r="C19" s="288" t="s">
        <v>144</v>
      </c>
      <c r="D19" s="40"/>
      <c r="E19" s="163"/>
      <c r="F19" s="164"/>
    </row>
    <row r="20" spans="1:6" ht="31.5" customHeight="1" x14ac:dyDescent="0.25">
      <c r="A20" s="135"/>
      <c r="B20" s="456">
        <v>5</v>
      </c>
      <c r="C20" s="457">
        <v>51</v>
      </c>
      <c r="D20" s="164"/>
      <c r="E20" s="163"/>
      <c r="F20" s="164"/>
    </row>
    <row r="21" spans="1:6" ht="32.25" customHeight="1" x14ac:dyDescent="0.25">
      <c r="B21" s="29"/>
      <c r="C21" s="18"/>
      <c r="D21" s="21"/>
      <c r="E21" s="24"/>
      <c r="F21" s="5"/>
    </row>
    <row r="22" spans="1:6" x14ac:dyDescent="0.25">
      <c r="D22" s="12"/>
    </row>
  </sheetData>
  <mergeCells count="1">
    <mergeCell ref="A1:F1"/>
  </mergeCells>
  <phoneticPr fontId="2" type="noConversion"/>
  <pageMargins left="0.75" right="0.75" top="1" bottom="1" header="0.4921259845" footer="0.4921259845"/>
  <pageSetup paperSize="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view="pageBreakPreview" topLeftCell="A11" zoomScaleNormal="100" zoomScaleSheetLayoutView="100" workbookViewId="0">
      <selection activeCell="C30" sqref="C30"/>
    </sheetView>
  </sheetViews>
  <sheetFormatPr defaultRowHeight="15.75" x14ac:dyDescent="0.25"/>
  <cols>
    <col min="1" max="1" width="4.125" style="92" customWidth="1"/>
    <col min="2" max="2" width="38" customWidth="1"/>
    <col min="3" max="3" width="24.375" customWidth="1"/>
    <col min="4" max="4" width="16.5" customWidth="1"/>
    <col min="5" max="5" width="15.375" customWidth="1"/>
    <col min="6" max="6" width="20.375" customWidth="1"/>
    <col min="7" max="7" width="12.625" customWidth="1"/>
  </cols>
  <sheetData>
    <row r="1" spans="1:7" ht="48" customHeight="1" thickBot="1" x14ac:dyDescent="0.35">
      <c r="A1" s="538" t="s">
        <v>145</v>
      </c>
      <c r="B1" s="538"/>
      <c r="C1" s="538"/>
      <c r="D1" s="538"/>
      <c r="E1" s="538"/>
      <c r="F1" s="538"/>
      <c r="G1" s="19"/>
    </row>
    <row r="2" spans="1:7" ht="26.25" thickBot="1" x14ac:dyDescent="0.3">
      <c r="A2" s="296" t="s">
        <v>128</v>
      </c>
      <c r="B2" s="37" t="s">
        <v>129</v>
      </c>
      <c r="C2" s="37" t="s">
        <v>130</v>
      </c>
      <c r="D2" s="37" t="s">
        <v>131</v>
      </c>
      <c r="E2" s="37" t="s">
        <v>146</v>
      </c>
      <c r="F2" s="38" t="s">
        <v>133</v>
      </c>
      <c r="G2" s="8"/>
    </row>
    <row r="3" spans="1:7" ht="25.5" x14ac:dyDescent="0.25">
      <c r="A3" s="297">
        <v>1</v>
      </c>
      <c r="B3" s="289" t="s">
        <v>304</v>
      </c>
      <c r="C3" s="289" t="s">
        <v>305</v>
      </c>
      <c r="D3" s="274">
        <v>43725</v>
      </c>
      <c r="E3" s="274">
        <v>43894</v>
      </c>
      <c r="F3" s="290" t="s">
        <v>297</v>
      </c>
      <c r="G3" s="11"/>
    </row>
    <row r="4" spans="1:7" x14ac:dyDescent="0.25">
      <c r="A4" s="298">
        <v>2</v>
      </c>
      <c r="B4" s="291" t="s">
        <v>306</v>
      </c>
      <c r="C4" s="291" t="s">
        <v>301</v>
      </c>
      <c r="D4" s="274">
        <v>43795</v>
      </c>
      <c r="E4" s="274">
        <v>44004</v>
      </c>
      <c r="F4" s="76" t="s">
        <v>297</v>
      </c>
      <c r="G4" s="11"/>
    </row>
    <row r="5" spans="1:7" x14ac:dyDescent="0.25">
      <c r="A5" s="297">
        <v>3</v>
      </c>
      <c r="B5" s="291" t="s">
        <v>307</v>
      </c>
      <c r="C5" s="291" t="s">
        <v>308</v>
      </c>
      <c r="D5" s="274">
        <v>43776</v>
      </c>
      <c r="E5" s="274">
        <v>44008</v>
      </c>
      <c r="F5" s="76" t="s">
        <v>295</v>
      </c>
      <c r="G5" s="11"/>
    </row>
    <row r="6" spans="1:7" x14ac:dyDescent="0.25">
      <c r="A6" s="298">
        <v>4</v>
      </c>
      <c r="B6" s="291" t="s">
        <v>309</v>
      </c>
      <c r="C6" s="291" t="s">
        <v>310</v>
      </c>
      <c r="D6" s="274">
        <v>43815</v>
      </c>
      <c r="E6" s="274">
        <v>44050</v>
      </c>
      <c r="F6" s="76" t="s">
        <v>295</v>
      </c>
      <c r="G6" s="11"/>
    </row>
    <row r="7" spans="1:7" x14ac:dyDescent="0.25">
      <c r="A7" s="297">
        <v>5</v>
      </c>
      <c r="B7" s="291" t="s">
        <v>311</v>
      </c>
      <c r="C7" s="291" t="s">
        <v>312</v>
      </c>
      <c r="D7" s="274">
        <v>43790</v>
      </c>
      <c r="E7" s="274">
        <v>44050</v>
      </c>
      <c r="F7" s="76" t="s">
        <v>295</v>
      </c>
      <c r="G7" s="11"/>
    </row>
    <row r="8" spans="1:7" x14ac:dyDescent="0.25">
      <c r="A8" s="298">
        <v>6</v>
      </c>
      <c r="B8" s="291" t="s">
        <v>313</v>
      </c>
      <c r="C8" s="291" t="s">
        <v>314</v>
      </c>
      <c r="D8" s="274">
        <v>43861</v>
      </c>
      <c r="E8" s="274">
        <v>44062</v>
      </c>
      <c r="F8" s="76" t="s">
        <v>297</v>
      </c>
      <c r="G8" s="11"/>
    </row>
    <row r="9" spans="1:7" x14ac:dyDescent="0.25">
      <c r="A9" s="297">
        <v>7</v>
      </c>
      <c r="B9" s="291" t="s">
        <v>315</v>
      </c>
      <c r="C9" s="291" t="s">
        <v>308</v>
      </c>
      <c r="D9" s="292">
        <v>43839</v>
      </c>
      <c r="E9" s="274">
        <v>44127</v>
      </c>
      <c r="F9" s="76" t="s">
        <v>297</v>
      </c>
      <c r="G9" s="11"/>
    </row>
    <row r="10" spans="1:7" x14ac:dyDescent="0.25">
      <c r="A10" s="298">
        <v>8</v>
      </c>
      <c r="B10" s="291" t="s">
        <v>316</v>
      </c>
      <c r="C10" s="291" t="s">
        <v>301</v>
      </c>
      <c r="D10" s="293" t="s">
        <v>317</v>
      </c>
      <c r="E10" s="274">
        <v>44127</v>
      </c>
      <c r="F10" s="76" t="s">
        <v>297</v>
      </c>
      <c r="G10" s="5"/>
    </row>
    <row r="11" spans="1:7" x14ac:dyDescent="0.25">
      <c r="A11" s="297">
        <v>9</v>
      </c>
      <c r="B11" s="291" t="s">
        <v>318</v>
      </c>
      <c r="C11" s="291" t="s">
        <v>319</v>
      </c>
      <c r="D11" s="274">
        <v>43969</v>
      </c>
      <c r="E11" s="274">
        <v>44137</v>
      </c>
      <c r="F11" s="76" t="s">
        <v>297</v>
      </c>
      <c r="G11" s="5"/>
    </row>
    <row r="12" spans="1:7" ht="18" customHeight="1" x14ac:dyDescent="0.25">
      <c r="A12" s="298">
        <v>10</v>
      </c>
      <c r="B12" s="291" t="s">
        <v>320</v>
      </c>
      <c r="C12" s="291" t="s">
        <v>321</v>
      </c>
      <c r="D12" s="274">
        <v>43864</v>
      </c>
      <c r="E12" s="274">
        <v>44181</v>
      </c>
      <c r="F12" s="76" t="s">
        <v>297</v>
      </c>
      <c r="G12" s="5"/>
    </row>
    <row r="13" spans="1:7" x14ac:dyDescent="0.25">
      <c r="A13" s="297">
        <v>11</v>
      </c>
      <c r="B13" s="291" t="s">
        <v>322</v>
      </c>
      <c r="C13" s="291" t="s">
        <v>301</v>
      </c>
      <c r="D13" s="274">
        <v>43871</v>
      </c>
      <c r="E13" s="274">
        <v>44181</v>
      </c>
      <c r="F13" s="76" t="s">
        <v>297</v>
      </c>
      <c r="G13" s="5"/>
    </row>
    <row r="14" spans="1:7" x14ac:dyDescent="0.25">
      <c r="A14" s="298">
        <v>12</v>
      </c>
      <c r="B14" s="291" t="s">
        <v>323</v>
      </c>
      <c r="C14" s="291" t="s">
        <v>308</v>
      </c>
      <c r="D14" s="274">
        <v>43845</v>
      </c>
      <c r="E14" s="274">
        <v>44181</v>
      </c>
      <c r="F14" s="76" t="s">
        <v>297</v>
      </c>
      <c r="G14" s="5"/>
    </row>
    <row r="15" spans="1:7" ht="16.5" thickBot="1" x14ac:dyDescent="0.3">
      <c r="A15" s="299"/>
      <c r="B15" s="100"/>
      <c r="C15" s="100"/>
      <c r="D15" s="100"/>
      <c r="E15" s="100"/>
      <c r="F15" s="294"/>
      <c r="G15" s="5"/>
    </row>
    <row r="16" spans="1:7" ht="27" thickBot="1" x14ac:dyDescent="0.3">
      <c r="A16" s="300"/>
      <c r="B16" s="301" t="s">
        <v>147</v>
      </c>
      <c r="C16" s="302"/>
      <c r="D16" s="303" t="s">
        <v>135</v>
      </c>
      <c r="E16" s="100"/>
      <c r="F16" s="294"/>
      <c r="G16" s="5"/>
    </row>
    <row r="17" spans="1:7" x14ac:dyDescent="0.25">
      <c r="A17" s="300"/>
      <c r="B17" s="68" t="s">
        <v>136</v>
      </c>
      <c r="C17" s="304">
        <v>12</v>
      </c>
      <c r="D17" s="305">
        <v>3</v>
      </c>
      <c r="E17" s="100"/>
      <c r="F17" s="100"/>
      <c r="G17" s="5"/>
    </row>
    <row r="18" spans="1:7" x14ac:dyDescent="0.25">
      <c r="A18" s="300"/>
      <c r="B18" s="68" t="s">
        <v>137</v>
      </c>
      <c r="C18" s="306">
        <v>0</v>
      </c>
      <c r="D18" s="307">
        <v>0</v>
      </c>
      <c r="E18" s="100"/>
      <c r="F18" s="100"/>
    </row>
    <row r="19" spans="1:7" x14ac:dyDescent="0.25">
      <c r="A19" s="300"/>
      <c r="B19" s="93" t="s">
        <v>138</v>
      </c>
      <c r="C19" s="454">
        <v>12</v>
      </c>
      <c r="D19" s="455">
        <v>3</v>
      </c>
      <c r="E19" s="100"/>
      <c r="F19" s="100"/>
    </row>
    <row r="20" spans="1:7" x14ac:dyDescent="0.25">
      <c r="A20" s="300"/>
      <c r="B20" s="74" t="s">
        <v>139</v>
      </c>
      <c r="C20" s="306">
        <v>0</v>
      </c>
      <c r="D20" s="307">
        <v>0</v>
      </c>
      <c r="E20" s="100"/>
      <c r="F20" s="100"/>
    </row>
    <row r="21" spans="1:7" ht="18" customHeight="1" x14ac:dyDescent="0.25">
      <c r="A21" s="300"/>
      <c r="B21" s="74" t="s">
        <v>140</v>
      </c>
      <c r="C21" s="306">
        <v>0</v>
      </c>
      <c r="D21" s="307">
        <v>0</v>
      </c>
      <c r="E21" s="100"/>
      <c r="F21" s="100"/>
    </row>
    <row r="22" spans="1:7" ht="17.45" customHeight="1" x14ac:dyDescent="0.25">
      <c r="A22" s="300"/>
      <c r="B22" s="74" t="s">
        <v>141</v>
      </c>
      <c r="C22" s="306">
        <v>0</v>
      </c>
      <c r="D22" s="307">
        <v>0</v>
      </c>
      <c r="E22" s="100"/>
      <c r="F22" s="100"/>
    </row>
    <row r="23" spans="1:7" x14ac:dyDescent="0.25">
      <c r="A23" s="300"/>
      <c r="B23" s="74" t="s">
        <v>142</v>
      </c>
      <c r="C23" s="306">
        <v>0</v>
      </c>
      <c r="D23" s="307">
        <v>0</v>
      </c>
      <c r="E23" s="100"/>
      <c r="F23" s="100"/>
    </row>
    <row r="24" spans="1:7" ht="16.5" thickBot="1" x14ac:dyDescent="0.3">
      <c r="A24" s="300"/>
      <c r="B24" s="100"/>
      <c r="C24" s="100"/>
      <c r="D24" s="100"/>
      <c r="E24" s="100"/>
      <c r="F24" s="100"/>
    </row>
    <row r="25" spans="1:7" ht="16.5" thickBot="1" x14ac:dyDescent="0.3">
      <c r="A25" s="300"/>
      <c r="B25" s="295" t="s">
        <v>148</v>
      </c>
      <c r="C25" s="308" t="s">
        <v>149</v>
      </c>
      <c r="D25" s="40"/>
      <c r="E25" s="100"/>
      <c r="F25" s="100"/>
    </row>
    <row r="26" spans="1:7" x14ac:dyDescent="0.25">
      <c r="A26" s="300"/>
      <c r="B26" s="70">
        <v>12</v>
      </c>
      <c r="C26" s="305">
        <v>43.6</v>
      </c>
      <c r="D26" s="100"/>
      <c r="E26" s="100"/>
      <c r="F26" s="100"/>
    </row>
  </sheetData>
  <mergeCells count="1">
    <mergeCell ref="A1:F1"/>
  </mergeCells>
  <phoneticPr fontId="2" type="noConversion"/>
  <pageMargins left="0.75" right="0.75" top="1" bottom="1" header="0.4921259845" footer="0.4921259845"/>
  <pageSetup paperSize="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21"/>
  <sheetViews>
    <sheetView view="pageBreakPreview" topLeftCell="A3" zoomScaleNormal="100" zoomScaleSheetLayoutView="100" workbookViewId="0">
      <selection activeCell="A21" sqref="A21:B21"/>
    </sheetView>
  </sheetViews>
  <sheetFormatPr defaultRowHeight="15.75" x14ac:dyDescent="0.25"/>
  <cols>
    <col min="1" max="1" width="22.5" bestFit="1" customWidth="1"/>
    <col min="2" max="8" width="11.625" style="1" customWidth="1"/>
    <col min="9" max="9" width="16.625" style="1" customWidth="1"/>
    <col min="10" max="10" width="11.625" customWidth="1"/>
  </cols>
  <sheetData>
    <row r="1" spans="1:10" ht="21" thickBot="1" x14ac:dyDescent="0.3">
      <c r="A1" s="540" t="s">
        <v>150</v>
      </c>
      <c r="B1" s="540"/>
      <c r="C1" s="540"/>
      <c r="D1" s="540"/>
      <c r="E1" s="540"/>
      <c r="F1" s="540"/>
      <c r="G1" s="540"/>
      <c r="H1" s="540"/>
      <c r="I1" s="540"/>
      <c r="J1" s="44"/>
    </row>
    <row r="2" spans="1:10" s="3" customFormat="1" ht="174" customHeight="1" thickBot="1" x14ac:dyDescent="0.3">
      <c r="A2" s="41" t="s">
        <v>151</v>
      </c>
      <c r="B2" s="42" t="s">
        <v>152</v>
      </c>
      <c r="C2" s="42" t="s">
        <v>153</v>
      </c>
      <c r="D2" s="42" t="s">
        <v>154</v>
      </c>
      <c r="E2" s="42" t="s">
        <v>155</v>
      </c>
      <c r="F2" s="42" t="s">
        <v>156</v>
      </c>
      <c r="G2" s="42" t="s">
        <v>157</v>
      </c>
      <c r="H2" s="42" t="s">
        <v>158</v>
      </c>
      <c r="I2" s="43" t="s">
        <v>159</v>
      </c>
      <c r="J2" s="13"/>
    </row>
    <row r="3" spans="1:10" x14ac:dyDescent="0.25">
      <c r="A3" s="279" t="s">
        <v>160</v>
      </c>
      <c r="B3" s="53">
        <v>9</v>
      </c>
      <c r="C3" s="53">
        <v>1</v>
      </c>
      <c r="D3" s="53">
        <v>0</v>
      </c>
      <c r="E3" s="53">
        <v>3.22</v>
      </c>
      <c r="F3" s="53">
        <v>2</v>
      </c>
      <c r="G3" s="53"/>
      <c r="H3" s="53"/>
      <c r="I3" s="53">
        <v>8</v>
      </c>
      <c r="J3" s="5"/>
    </row>
    <row r="4" spans="1:10" x14ac:dyDescent="0.25">
      <c r="A4" s="277" t="s">
        <v>161</v>
      </c>
      <c r="B4" s="276">
        <v>23</v>
      </c>
      <c r="C4" s="276">
        <v>1</v>
      </c>
      <c r="D4" s="276">
        <v>0</v>
      </c>
      <c r="E4" s="276">
        <v>3.74</v>
      </c>
      <c r="F4" s="276">
        <v>1</v>
      </c>
      <c r="G4" s="276">
        <v>1</v>
      </c>
      <c r="H4" s="276"/>
      <c r="I4" s="276">
        <v>19</v>
      </c>
      <c r="J4" s="5"/>
    </row>
    <row r="5" spans="1:10" x14ac:dyDescent="0.25">
      <c r="A5" s="277" t="s">
        <v>162</v>
      </c>
      <c r="B5" s="276">
        <v>97</v>
      </c>
      <c r="C5" s="276">
        <v>1.1000000000000001</v>
      </c>
      <c r="D5" s="276">
        <v>0.17</v>
      </c>
      <c r="E5" s="276">
        <v>3.87</v>
      </c>
      <c r="F5" s="276"/>
      <c r="G5" s="276">
        <v>7</v>
      </c>
      <c r="H5" s="276">
        <v>3</v>
      </c>
      <c r="I5" s="276">
        <v>81</v>
      </c>
      <c r="J5" s="5"/>
    </row>
    <row r="6" spans="1:10" x14ac:dyDescent="0.25">
      <c r="A6" s="314" t="s">
        <v>53</v>
      </c>
      <c r="B6" s="315">
        <f>SUM(B3:B5)</f>
        <v>129</v>
      </c>
      <c r="C6" s="316">
        <f>+IFERROR(($B$3*C3+$B$4*C4+$B$5*C5)/$B$6,0)</f>
        <v>1.0751937984496123</v>
      </c>
      <c r="D6" s="316">
        <f>+IFERROR(($B$3*D3+$B$4*D4+$B$5*D5)/$B$6,0)</f>
        <v>0.12782945736434109</v>
      </c>
      <c r="E6" s="316">
        <f>+IFERROR(($B$3*E3+$B$4*E4+$B$5*E5)/$B$6,0)</f>
        <v>3.8014728682170542</v>
      </c>
      <c r="F6" s="315">
        <f>SUM(F3:F5)</f>
        <v>3</v>
      </c>
      <c r="G6" s="315">
        <f>SUM(G3:G5)</f>
        <v>8</v>
      </c>
      <c r="H6" s="315">
        <f>SUM(H3:H5)</f>
        <v>3</v>
      </c>
      <c r="I6" s="315">
        <f>SUM(I3:I5)</f>
        <v>108</v>
      </c>
      <c r="J6" s="5"/>
    </row>
    <row r="7" spans="1:10" x14ac:dyDescent="0.25">
      <c r="A7" s="164"/>
      <c r="B7" s="163"/>
      <c r="C7" s="163"/>
      <c r="D7" s="163"/>
      <c r="E7" s="163"/>
      <c r="F7" s="163"/>
      <c r="G7" s="163"/>
      <c r="H7" s="163"/>
      <c r="I7" s="163"/>
      <c r="J7" s="5"/>
    </row>
    <row r="8" spans="1:10" s="1" customFormat="1" ht="16.5" customHeight="1" thickBot="1" x14ac:dyDescent="0.3">
      <c r="A8" s="539" t="s">
        <v>163</v>
      </c>
      <c r="B8" s="539"/>
      <c r="C8" s="539"/>
      <c r="D8" s="309"/>
      <c r="E8" s="309"/>
      <c r="F8" s="309"/>
      <c r="G8" s="309"/>
      <c r="H8" s="309"/>
      <c r="I8" s="309"/>
      <c r="J8" s="8"/>
    </row>
    <row r="9" spans="1:10" s="1" customFormat="1" ht="27" thickBot="1" x14ac:dyDescent="0.3">
      <c r="A9" s="41" t="s">
        <v>164</v>
      </c>
      <c r="B9" s="185" t="s">
        <v>165</v>
      </c>
      <c r="C9" s="195" t="s">
        <v>166</v>
      </c>
      <c r="D9" s="309"/>
      <c r="E9" s="309"/>
      <c r="F9" s="309"/>
      <c r="G9" s="309"/>
      <c r="H9" s="309"/>
      <c r="I9" s="309"/>
      <c r="J9" s="8"/>
    </row>
    <row r="10" spans="1:10" x14ac:dyDescent="0.25">
      <c r="A10" s="279" t="s">
        <v>167</v>
      </c>
      <c r="B10" s="53">
        <v>11</v>
      </c>
      <c r="C10" s="311">
        <v>5.48</v>
      </c>
      <c r="D10" s="163"/>
      <c r="E10" s="163"/>
      <c r="F10" s="163"/>
      <c r="G10" s="163"/>
      <c r="H10" s="163"/>
      <c r="I10" s="163"/>
      <c r="J10" s="5"/>
    </row>
    <row r="11" spans="1:10" x14ac:dyDescent="0.25">
      <c r="A11" s="277" t="s">
        <v>168</v>
      </c>
      <c r="B11" s="276">
        <v>102</v>
      </c>
      <c r="C11" s="312">
        <v>43.43</v>
      </c>
      <c r="D11" s="163"/>
      <c r="E11" s="163"/>
      <c r="F11" s="163"/>
      <c r="G11" s="163"/>
      <c r="H11" s="163"/>
      <c r="I11" s="163"/>
      <c r="J11" s="5"/>
    </row>
    <row r="12" spans="1:10" ht="13.5" customHeight="1" x14ac:dyDescent="0.25">
      <c r="A12" s="314" t="s">
        <v>53</v>
      </c>
      <c r="B12" s="315">
        <f>+B10+B11</f>
        <v>113</v>
      </c>
      <c r="C12" s="315">
        <f>+C10+C11</f>
        <v>48.91</v>
      </c>
      <c r="D12" s="133"/>
      <c r="E12" s="133"/>
      <c r="F12" s="133"/>
      <c r="G12" s="133"/>
      <c r="H12" s="133"/>
      <c r="I12" s="133"/>
    </row>
    <row r="13" spans="1:10" x14ac:dyDescent="0.25">
      <c r="A13" s="40"/>
      <c r="B13" s="133"/>
      <c r="C13" s="133"/>
      <c r="D13" s="133"/>
      <c r="E13" s="133"/>
      <c r="F13" s="133"/>
      <c r="G13" s="133"/>
      <c r="H13" s="133"/>
      <c r="I13" s="133"/>
    </row>
    <row r="14" spans="1:10" ht="15.75" customHeight="1" x14ac:dyDescent="0.25">
      <c r="A14" s="539" t="s">
        <v>169</v>
      </c>
      <c r="B14" s="539"/>
      <c r="C14" s="539"/>
      <c r="D14" s="133"/>
      <c r="E14" s="133"/>
      <c r="F14" s="133"/>
      <c r="G14" s="133"/>
      <c r="H14" s="133"/>
      <c r="I14" s="133"/>
    </row>
    <row r="15" spans="1:10" x14ac:dyDescent="0.25">
      <c r="A15" s="539"/>
      <c r="B15" s="539"/>
      <c r="C15" s="539"/>
      <c r="D15" s="133"/>
      <c r="E15" s="133"/>
      <c r="F15" s="133"/>
      <c r="G15" s="133"/>
      <c r="H15" s="133"/>
      <c r="I15" s="133"/>
    </row>
    <row r="16" spans="1:10" ht="16.5" thickBot="1" x14ac:dyDescent="0.3">
      <c r="A16" s="539"/>
      <c r="B16" s="539"/>
      <c r="C16" s="539"/>
      <c r="D16" s="133"/>
      <c r="E16" s="133"/>
      <c r="F16" s="133"/>
      <c r="G16" s="133"/>
      <c r="H16" s="133"/>
      <c r="I16" s="133"/>
    </row>
    <row r="17" spans="1:9" ht="0.6" customHeight="1" thickBot="1" x14ac:dyDescent="0.3">
      <c r="A17" s="541"/>
      <c r="B17" s="541"/>
      <c r="C17" s="539"/>
      <c r="D17" s="133"/>
      <c r="E17" s="133"/>
      <c r="F17" s="133"/>
      <c r="G17" s="133"/>
      <c r="H17" s="133"/>
      <c r="I17" s="133"/>
    </row>
    <row r="18" spans="1:9" ht="16.5" thickBot="1" x14ac:dyDescent="0.3">
      <c r="A18" s="41" t="s">
        <v>170</v>
      </c>
      <c r="B18" s="43" t="s">
        <v>171</v>
      </c>
      <c r="C18" s="310"/>
      <c r="D18" s="133"/>
      <c r="E18" s="133"/>
      <c r="F18" s="133"/>
      <c r="G18" s="133"/>
      <c r="H18" s="133"/>
      <c r="I18" s="133"/>
    </row>
    <row r="19" spans="1:9" x14ac:dyDescent="0.25">
      <c r="A19" s="279" t="s">
        <v>172</v>
      </c>
      <c r="B19" s="53"/>
      <c r="C19" s="163"/>
      <c r="D19" s="133"/>
      <c r="E19" s="133"/>
      <c r="F19" s="133"/>
      <c r="G19" s="133"/>
      <c r="H19" s="133"/>
      <c r="I19" s="133"/>
    </row>
    <row r="20" spans="1:9" x14ac:dyDescent="0.25">
      <c r="A20" s="103" t="s">
        <v>173</v>
      </c>
      <c r="B20" s="56"/>
      <c r="C20" s="163"/>
      <c r="D20" s="133"/>
      <c r="E20" s="133"/>
      <c r="F20" s="133"/>
      <c r="G20" s="133"/>
      <c r="H20" s="133"/>
      <c r="I20" s="133"/>
    </row>
    <row r="21" spans="1:9" x14ac:dyDescent="0.25">
      <c r="A21" s="458" t="s">
        <v>53</v>
      </c>
      <c r="B21" s="196">
        <f>+B19+B20</f>
        <v>0</v>
      </c>
      <c r="C21" s="313"/>
      <c r="D21" s="133"/>
      <c r="E21" s="133"/>
      <c r="F21" s="133"/>
      <c r="G21" s="133"/>
      <c r="H21" s="133"/>
      <c r="I21" s="133"/>
    </row>
  </sheetData>
  <mergeCells count="3">
    <mergeCell ref="A8:C8"/>
    <mergeCell ref="A1:I1"/>
    <mergeCell ref="A14:C17"/>
  </mergeCells>
  <phoneticPr fontId="2" type="noConversion"/>
  <pageMargins left="0.75" right="0.75" top="1" bottom="1" header="0.4921259845" footer="0.4921259845"/>
  <pageSetup paperSize="9" scale="89" orientation="landscape" r:id="rId1"/>
  <headerFooter alignWithMargins="0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7"/>
  <sheetViews>
    <sheetView view="pageBreakPreview" zoomScaleNormal="100" zoomScaleSheetLayoutView="100" workbookViewId="0">
      <selection activeCell="C15" sqref="C15"/>
    </sheetView>
  </sheetViews>
  <sheetFormatPr defaultRowHeight="15.75" x14ac:dyDescent="0.25"/>
  <cols>
    <col min="1" max="1" width="12.125" customWidth="1"/>
    <col min="2" max="2" width="7.875" customWidth="1"/>
    <col min="3" max="3" width="10.625" customWidth="1"/>
    <col min="4" max="4" width="7.875" customWidth="1"/>
    <col min="5" max="5" width="10.375" customWidth="1"/>
    <col min="6" max="6" width="8" customWidth="1"/>
    <col min="7" max="7" width="9.625" customWidth="1"/>
    <col min="8" max="8" width="7.25" style="51" customWidth="1"/>
    <col min="9" max="9" width="8.75" customWidth="1"/>
    <col min="10" max="10" width="9.625" customWidth="1"/>
    <col min="11" max="11" width="9" customWidth="1"/>
    <col min="12" max="12" width="8.125" customWidth="1"/>
    <col min="13" max="13" width="9.875" customWidth="1"/>
    <col min="14" max="20" width="10.625" customWidth="1"/>
  </cols>
  <sheetData>
    <row r="1" spans="1:19" ht="31.5" customHeight="1" x14ac:dyDescent="0.25">
      <c r="A1" s="527" t="s">
        <v>174</v>
      </c>
      <c r="B1" s="527"/>
      <c r="C1" s="527"/>
      <c r="D1" s="527"/>
      <c r="E1" s="527"/>
      <c r="F1" s="527"/>
      <c r="G1" s="527"/>
      <c r="H1" s="527"/>
      <c r="I1" s="527"/>
      <c r="J1" s="527"/>
      <c r="K1" s="527"/>
      <c r="L1" s="527"/>
      <c r="M1" s="527"/>
      <c r="N1" s="15"/>
      <c r="O1" s="15"/>
      <c r="P1" s="15"/>
      <c r="Q1" s="15"/>
      <c r="R1" s="15"/>
      <c r="S1" s="15"/>
    </row>
    <row r="2" spans="1:19" ht="16.5" thickBot="1" x14ac:dyDescent="0.3">
      <c r="A2" s="40" t="s">
        <v>175</v>
      </c>
      <c r="B2" s="40"/>
      <c r="C2" s="227"/>
      <c r="D2" s="227"/>
      <c r="E2" s="40"/>
      <c r="F2" s="40"/>
      <c r="G2" s="40"/>
      <c r="H2" s="542"/>
      <c r="I2" s="542"/>
      <c r="J2" s="542"/>
      <c r="K2" s="542"/>
      <c r="L2" s="542"/>
      <c r="M2" s="542"/>
    </row>
    <row r="3" spans="1:19" s="4" customFormat="1" ht="66.75" customHeight="1" thickBot="1" x14ac:dyDescent="0.3">
      <c r="A3" s="41" t="s">
        <v>116</v>
      </c>
      <c r="B3" s="216" t="s">
        <v>53</v>
      </c>
      <c r="C3" s="42" t="s">
        <v>176</v>
      </c>
      <c r="D3" s="42" t="s">
        <v>177</v>
      </c>
      <c r="E3" s="42" t="s">
        <v>178</v>
      </c>
      <c r="F3" s="42" t="s">
        <v>179</v>
      </c>
      <c r="G3" s="43" t="s">
        <v>180</v>
      </c>
      <c r="H3" s="182" t="s">
        <v>55</v>
      </c>
      <c r="I3" s="41" t="s">
        <v>176</v>
      </c>
      <c r="J3" s="42" t="s">
        <v>177</v>
      </c>
      <c r="K3" s="42" t="s">
        <v>178</v>
      </c>
      <c r="L3" s="42" t="s">
        <v>179</v>
      </c>
      <c r="M3" s="43" t="s">
        <v>180</v>
      </c>
    </row>
    <row r="4" spans="1:19" s="4" customFormat="1" x14ac:dyDescent="0.25">
      <c r="A4" s="317" t="s">
        <v>1360</v>
      </c>
      <c r="B4" s="348">
        <f>SUM(C4:G4)</f>
        <v>337.87799999999999</v>
      </c>
      <c r="C4" s="318">
        <v>41.575000000000003</v>
      </c>
      <c r="D4" s="318">
        <v>66.084999999999994</v>
      </c>
      <c r="E4" s="318"/>
      <c r="F4" s="318">
        <v>152.91499999999999</v>
      </c>
      <c r="G4" s="319">
        <v>77.302999999999997</v>
      </c>
      <c r="H4" s="335">
        <f t="shared" ref="H4:H10" si="0">SUM(I4:M4)</f>
        <v>192.155</v>
      </c>
      <c r="I4" s="320">
        <v>14.42</v>
      </c>
      <c r="J4" s="318">
        <v>30.783000000000001</v>
      </c>
      <c r="K4" s="321"/>
      <c r="L4" s="321">
        <v>96.811000000000007</v>
      </c>
      <c r="M4" s="322">
        <v>50.140999999999998</v>
      </c>
    </row>
    <row r="5" spans="1:19" s="4" customFormat="1" x14ac:dyDescent="0.25">
      <c r="A5" s="323" t="s">
        <v>1361</v>
      </c>
      <c r="B5" s="348">
        <f>SUM(C5:G5)</f>
        <v>139.79300000000001</v>
      </c>
      <c r="C5" s="324">
        <v>30.802</v>
      </c>
      <c r="D5" s="324">
        <v>48.101999999999997</v>
      </c>
      <c r="E5" s="324"/>
      <c r="F5" s="324">
        <v>59.889000000000003</v>
      </c>
      <c r="G5" s="325">
        <v>1</v>
      </c>
      <c r="H5" s="336">
        <f t="shared" si="0"/>
        <v>54.090999999999994</v>
      </c>
      <c r="I5" s="323">
        <v>6.0019999999999998</v>
      </c>
      <c r="J5" s="324">
        <v>16.501999999999999</v>
      </c>
      <c r="K5" s="324"/>
      <c r="L5" s="324">
        <v>31.587</v>
      </c>
      <c r="M5" s="326"/>
    </row>
    <row r="6" spans="1:19" s="4" customFormat="1" x14ac:dyDescent="0.25">
      <c r="A6" s="323" t="s">
        <v>1362</v>
      </c>
      <c r="B6" s="348">
        <f t="shared" ref="B6:B10" si="1">SUM(C6:G6)</f>
        <v>47.85</v>
      </c>
      <c r="C6" s="324">
        <v>6.25</v>
      </c>
      <c r="D6" s="324">
        <v>19</v>
      </c>
      <c r="E6" s="324"/>
      <c r="F6" s="324">
        <v>20.350000000000001</v>
      </c>
      <c r="G6" s="325">
        <v>2.25</v>
      </c>
      <c r="H6" s="336">
        <f t="shared" si="0"/>
        <v>18.350000000000001</v>
      </c>
      <c r="I6" s="323"/>
      <c r="J6" s="324">
        <v>10</v>
      </c>
      <c r="K6" s="324"/>
      <c r="L6" s="324">
        <v>8.35</v>
      </c>
      <c r="M6" s="326"/>
    </row>
    <row r="7" spans="1:19" s="4" customFormat="1" x14ac:dyDescent="0.25">
      <c r="A7" s="323" t="s">
        <v>1363</v>
      </c>
      <c r="B7" s="348">
        <f t="shared" si="1"/>
        <v>27.987000000000002</v>
      </c>
      <c r="C7" s="324">
        <v>2</v>
      </c>
      <c r="D7" s="324">
        <v>10</v>
      </c>
      <c r="E7" s="324"/>
      <c r="F7" s="324">
        <v>15.987</v>
      </c>
      <c r="G7" s="325"/>
      <c r="H7" s="336">
        <f t="shared" si="0"/>
        <v>17.506999999999998</v>
      </c>
      <c r="I7" s="323">
        <v>1</v>
      </c>
      <c r="J7" s="324">
        <v>6</v>
      </c>
      <c r="K7" s="324"/>
      <c r="L7" s="324">
        <v>10.507</v>
      </c>
      <c r="M7" s="326"/>
    </row>
    <row r="8" spans="1:19" s="4" customFormat="1" x14ac:dyDescent="0.25">
      <c r="A8" s="323" t="s">
        <v>1364</v>
      </c>
      <c r="B8" s="348">
        <f t="shared" si="1"/>
        <v>121.312</v>
      </c>
      <c r="C8" s="324">
        <v>14.7</v>
      </c>
      <c r="D8" s="324">
        <v>27.951000000000001</v>
      </c>
      <c r="E8" s="324"/>
      <c r="F8" s="324">
        <v>67</v>
      </c>
      <c r="G8" s="325">
        <v>11.661</v>
      </c>
      <c r="H8" s="336">
        <f t="shared" si="0"/>
        <v>75.637999999999991</v>
      </c>
      <c r="I8" s="323">
        <v>7</v>
      </c>
      <c r="J8" s="324">
        <v>15.951000000000001</v>
      </c>
      <c r="K8" s="324"/>
      <c r="L8" s="324">
        <v>44</v>
      </c>
      <c r="M8" s="326">
        <v>8.6869999999999994</v>
      </c>
    </row>
    <row r="9" spans="1:19" s="4" customFormat="1" x14ac:dyDescent="0.25">
      <c r="A9" s="323" t="s">
        <v>1365</v>
      </c>
      <c r="B9" s="348">
        <f t="shared" si="1"/>
        <v>16</v>
      </c>
      <c r="C9" s="324">
        <v>4</v>
      </c>
      <c r="D9" s="324">
        <v>2</v>
      </c>
      <c r="E9" s="324"/>
      <c r="F9" s="324">
        <v>7</v>
      </c>
      <c r="G9" s="325">
        <v>3</v>
      </c>
      <c r="H9" s="336">
        <f t="shared" si="0"/>
        <v>6</v>
      </c>
      <c r="I9" s="323"/>
      <c r="J9" s="324">
        <v>1</v>
      </c>
      <c r="K9" s="324"/>
      <c r="L9" s="324">
        <v>5</v>
      </c>
      <c r="M9" s="326"/>
    </row>
    <row r="10" spans="1:19" ht="18.75" customHeight="1" x14ac:dyDescent="0.25">
      <c r="A10" s="341" t="s">
        <v>53</v>
      </c>
      <c r="B10" s="342">
        <f t="shared" si="1"/>
        <v>690.81999999999994</v>
      </c>
      <c r="C10" s="343">
        <f>SUM(C4:C9)</f>
        <v>99.327000000000012</v>
      </c>
      <c r="D10" s="343">
        <f>SUM(D4:D9)</f>
        <v>173.13799999999998</v>
      </c>
      <c r="E10" s="343">
        <f>SUM(E4:E9)</f>
        <v>0</v>
      </c>
      <c r="F10" s="343">
        <f>SUM(F4:F9)</f>
        <v>323.14099999999996</v>
      </c>
      <c r="G10" s="344">
        <f>SUM(G4:G9)</f>
        <v>95.213999999999999</v>
      </c>
      <c r="H10" s="345">
        <f t="shared" si="0"/>
        <v>363.74099999999999</v>
      </c>
      <c r="I10" s="346">
        <f>SUM(I4:I9)</f>
        <v>28.422000000000001</v>
      </c>
      <c r="J10" s="315">
        <f>SUM(J4:J9)</f>
        <v>80.23599999999999</v>
      </c>
      <c r="K10" s="315">
        <f>SUM(K4:K9)</f>
        <v>0</v>
      </c>
      <c r="L10" s="315">
        <f>SUM(L4:L9)</f>
        <v>196.255</v>
      </c>
      <c r="M10" s="347">
        <f>SUM(M4:M9)</f>
        <v>58.827999999999996</v>
      </c>
    </row>
    <row r="11" spans="1:19" ht="20.25" customHeight="1" x14ac:dyDescent="0.25">
      <c r="A11" s="338" t="s">
        <v>181</v>
      </c>
      <c r="B11" s="339">
        <v>100</v>
      </c>
      <c r="C11" s="333">
        <f>+IFERROR(C10/$B$10,0)*100</f>
        <v>14.378130337859361</v>
      </c>
      <c r="D11" s="333">
        <f t="shared" ref="D11:H11" si="2">+IFERROR(D10/$B$10,0)*100</f>
        <v>25.062679134941085</v>
      </c>
      <c r="E11" s="333">
        <f t="shared" si="2"/>
        <v>0</v>
      </c>
      <c r="F11" s="333">
        <f t="shared" si="2"/>
        <v>46.776439593526533</v>
      </c>
      <c r="G11" s="340">
        <f t="shared" si="2"/>
        <v>13.782750933673027</v>
      </c>
      <c r="H11" s="331">
        <f t="shared" si="2"/>
        <v>52.653513216177885</v>
      </c>
      <c r="I11" s="332">
        <f>+IFERROR(I10/$H$10,0)*100</f>
        <v>7.8138015785957595</v>
      </c>
      <c r="J11" s="333">
        <f t="shared" ref="J11:M13" si="3">+IFERROR(J10/$H$10,0)*100</f>
        <v>22.058552651474535</v>
      </c>
      <c r="K11" s="333">
        <f t="shared" si="3"/>
        <v>0</v>
      </c>
      <c r="L11" s="333">
        <f t="shared" si="3"/>
        <v>53.954599563975471</v>
      </c>
      <c r="M11" s="334">
        <f t="shared" si="3"/>
        <v>16.173046205954236</v>
      </c>
    </row>
    <row r="12" spans="1:19" ht="33.75" customHeight="1" x14ac:dyDescent="0.25">
      <c r="A12" s="361" t="s">
        <v>1366</v>
      </c>
      <c r="B12" s="362">
        <v>693.351</v>
      </c>
      <c r="C12" s="363">
        <v>101.479</v>
      </c>
      <c r="D12" s="363">
        <v>173.071</v>
      </c>
      <c r="E12" s="363">
        <v>0</v>
      </c>
      <c r="F12" s="363">
        <v>317.93400000000003</v>
      </c>
      <c r="G12" s="364">
        <v>100.86699999999999</v>
      </c>
      <c r="H12" s="365">
        <v>366.53499999999997</v>
      </c>
      <c r="I12" s="366">
        <v>28.673999999999999</v>
      </c>
      <c r="J12" s="367">
        <v>77.082999999999998</v>
      </c>
      <c r="K12" s="367">
        <v>0</v>
      </c>
      <c r="L12" s="364">
        <v>193.142</v>
      </c>
      <c r="M12" s="368">
        <v>67.635999999999996</v>
      </c>
    </row>
    <row r="13" spans="1:19" ht="33.75" customHeight="1" x14ac:dyDescent="0.25">
      <c r="A13" s="327" t="s">
        <v>1367</v>
      </c>
      <c r="B13" s="328">
        <v>100</v>
      </c>
      <c r="C13" s="329">
        <v>14.63602129368819</v>
      </c>
      <c r="D13" s="329">
        <v>24.961527422618556</v>
      </c>
      <c r="E13" s="329">
        <v>0</v>
      </c>
      <c r="F13" s="329">
        <v>45.854696971663707</v>
      </c>
      <c r="G13" s="330">
        <v>14.547754312029548</v>
      </c>
      <c r="H13" s="331">
        <v>52.9</v>
      </c>
      <c r="I13" s="332">
        <v>7.8</v>
      </c>
      <c r="J13" s="333">
        <v>21</v>
      </c>
      <c r="K13" s="333">
        <f t="shared" si="3"/>
        <v>0</v>
      </c>
      <c r="L13" s="333">
        <v>52.7</v>
      </c>
      <c r="M13" s="334">
        <v>18.5</v>
      </c>
    </row>
    <row r="14" spans="1:19" ht="32.25" customHeight="1" x14ac:dyDescent="0.25">
      <c r="A14" s="349" t="s">
        <v>182</v>
      </c>
      <c r="B14" s="350">
        <f>+B10-B12</f>
        <v>-2.5310000000000628</v>
      </c>
      <c r="C14" s="350">
        <f t="shared" ref="C14:M15" si="4">+C10-C12</f>
        <v>-2.1519999999999868</v>
      </c>
      <c r="D14" s="350">
        <f t="shared" si="4"/>
        <v>6.6999999999978854E-2</v>
      </c>
      <c r="E14" s="350">
        <f t="shared" si="4"/>
        <v>0</v>
      </c>
      <c r="F14" s="350">
        <f t="shared" si="4"/>
        <v>5.2069999999999368</v>
      </c>
      <c r="G14" s="351">
        <f t="shared" si="4"/>
        <v>-5.6529999999999916</v>
      </c>
      <c r="H14" s="352">
        <f>+H10-H12</f>
        <v>-2.7939999999999827</v>
      </c>
      <c r="I14" s="353">
        <f t="shared" si="4"/>
        <v>-0.25199999999999889</v>
      </c>
      <c r="J14" s="350">
        <f t="shared" si="4"/>
        <v>3.1529999999999916</v>
      </c>
      <c r="K14" s="350">
        <f t="shared" si="4"/>
        <v>0</v>
      </c>
      <c r="L14" s="350">
        <f t="shared" si="4"/>
        <v>3.1129999999999995</v>
      </c>
      <c r="M14" s="354">
        <f t="shared" si="4"/>
        <v>-8.8079999999999998</v>
      </c>
    </row>
    <row r="15" spans="1:19" ht="39" customHeight="1" thickBot="1" x14ac:dyDescent="0.3">
      <c r="A15" s="355" t="s">
        <v>183</v>
      </c>
      <c r="B15" s="356"/>
      <c r="C15" s="356">
        <f>+C11-C13</f>
        <v>-0.25789095582882915</v>
      </c>
      <c r="D15" s="356">
        <f>+D11-D13</f>
        <v>0.10115171232252962</v>
      </c>
      <c r="E15" s="356">
        <f t="shared" si="4"/>
        <v>0</v>
      </c>
      <c r="F15" s="356">
        <f t="shared" si="4"/>
        <v>0.92174262186282618</v>
      </c>
      <c r="G15" s="357">
        <f t="shared" si="4"/>
        <v>-0.76500337835652132</v>
      </c>
      <c r="H15" s="358">
        <f>+H11-H13</f>
        <v>-0.24648678382211386</v>
      </c>
      <c r="I15" s="359">
        <f t="shared" si="4"/>
        <v>1.38015785957597E-2</v>
      </c>
      <c r="J15" s="356">
        <f t="shared" si="4"/>
        <v>1.0585526514745354</v>
      </c>
      <c r="K15" s="356">
        <f t="shared" si="4"/>
        <v>0</v>
      </c>
      <c r="L15" s="356">
        <f t="shared" si="4"/>
        <v>1.2545995639754679</v>
      </c>
      <c r="M15" s="360">
        <f>+M11-M13</f>
        <v>-2.3269537940457639</v>
      </c>
    </row>
    <row r="16" spans="1:19" x14ac:dyDescent="0.25">
      <c r="A16" s="135" t="s">
        <v>184</v>
      </c>
      <c r="B16" s="40"/>
      <c r="C16" s="40"/>
      <c r="D16" s="40"/>
      <c r="E16" s="40"/>
      <c r="F16" s="40"/>
      <c r="G16" s="40"/>
      <c r="H16" s="175"/>
      <c r="I16" s="40"/>
      <c r="J16" s="40"/>
      <c r="K16" s="40"/>
      <c r="L16" s="40"/>
      <c r="M16" s="40"/>
    </row>
    <row r="17" spans="1:13" x14ac:dyDescent="0.25">
      <c r="A17" s="48"/>
      <c r="B17" s="48"/>
      <c r="C17" s="48"/>
      <c r="D17" s="48"/>
      <c r="E17" s="48"/>
      <c r="F17" s="48"/>
      <c r="G17" s="48"/>
      <c r="H17" s="337"/>
      <c r="I17" s="48"/>
      <c r="J17" s="48"/>
      <c r="K17" s="48"/>
      <c r="L17" s="48"/>
      <c r="M17" s="48"/>
    </row>
  </sheetData>
  <mergeCells count="2">
    <mergeCell ref="A1:M1"/>
    <mergeCell ref="H2:M2"/>
  </mergeCells>
  <phoneticPr fontId="2" type="noConversion"/>
  <pageMargins left="0.75" right="0.75" top="0.5" bottom="1" header="0.4921259845" footer="0.4921259845"/>
  <pageSetup paperSize="9" orientation="landscape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view="pageBreakPreview" zoomScaleNormal="100" zoomScaleSheetLayoutView="100" workbookViewId="0">
      <selection sqref="A1:K1"/>
    </sheetView>
  </sheetViews>
  <sheetFormatPr defaultRowHeight="15.75" x14ac:dyDescent="0.25"/>
  <cols>
    <col min="1" max="2" width="12.625" customWidth="1"/>
    <col min="3" max="3" width="11.375" customWidth="1"/>
    <col min="4" max="11" width="12.625" customWidth="1"/>
  </cols>
  <sheetData>
    <row r="1" spans="1:11" ht="40.5" customHeight="1" x14ac:dyDescent="0.25">
      <c r="A1" s="543" t="s">
        <v>185</v>
      </c>
      <c r="B1" s="543"/>
      <c r="C1" s="543"/>
      <c r="D1" s="543"/>
      <c r="E1" s="543"/>
      <c r="F1" s="543"/>
      <c r="G1" s="543"/>
      <c r="H1" s="543"/>
      <c r="I1" s="543"/>
      <c r="J1" s="543"/>
      <c r="K1" s="543"/>
    </row>
    <row r="2" spans="1:11" ht="16.5" thickBot="1" x14ac:dyDescent="0.3">
      <c r="A2" s="256" t="s">
        <v>115</v>
      </c>
      <c r="B2" s="226"/>
      <c r="C2" s="264"/>
      <c r="D2" s="264"/>
      <c r="E2" s="264"/>
      <c r="F2" s="264"/>
      <c r="G2" s="264"/>
      <c r="H2" s="264"/>
      <c r="I2" s="264"/>
      <c r="J2" s="264"/>
      <c r="K2" s="264"/>
    </row>
    <row r="3" spans="1:11" ht="15.6" customHeight="1" x14ac:dyDescent="0.25">
      <c r="A3" s="557" t="s">
        <v>116</v>
      </c>
      <c r="B3" s="561" t="s">
        <v>186</v>
      </c>
      <c r="C3" s="559" t="s">
        <v>55</v>
      </c>
      <c r="D3" s="548" t="s">
        <v>187</v>
      </c>
      <c r="E3" s="549"/>
      <c r="F3" s="550"/>
      <c r="G3" s="563" t="s">
        <v>188</v>
      </c>
      <c r="H3" s="559" t="s">
        <v>55</v>
      </c>
      <c r="I3" s="548" t="s">
        <v>189</v>
      </c>
      <c r="J3" s="549"/>
      <c r="K3" s="550"/>
    </row>
    <row r="4" spans="1:11" ht="26.25" thickBot="1" x14ac:dyDescent="0.3">
      <c r="A4" s="558"/>
      <c r="B4" s="562"/>
      <c r="C4" s="560"/>
      <c r="D4" s="265" t="s">
        <v>121</v>
      </c>
      <c r="E4" s="265" t="s">
        <v>122</v>
      </c>
      <c r="F4" s="266" t="s">
        <v>123</v>
      </c>
      <c r="G4" s="564"/>
      <c r="H4" s="560"/>
      <c r="I4" s="265" t="s">
        <v>121</v>
      </c>
      <c r="J4" s="265" t="s">
        <v>122</v>
      </c>
      <c r="K4" s="266" t="s">
        <v>123</v>
      </c>
    </row>
    <row r="5" spans="1:11" x14ac:dyDescent="0.25">
      <c r="A5" s="230" t="s">
        <v>1360</v>
      </c>
      <c r="B5" s="369">
        <v>30</v>
      </c>
      <c r="C5" s="375">
        <v>24</v>
      </c>
      <c r="D5" s="375">
        <v>197</v>
      </c>
      <c r="E5" s="375">
        <v>0</v>
      </c>
      <c r="F5" s="376">
        <v>15</v>
      </c>
      <c r="G5" s="369">
        <v>13</v>
      </c>
      <c r="H5" s="375">
        <v>9</v>
      </c>
      <c r="I5" s="375">
        <v>18</v>
      </c>
      <c r="J5" s="377">
        <v>90</v>
      </c>
      <c r="K5" s="378">
        <v>25</v>
      </c>
    </row>
    <row r="6" spans="1:11" x14ac:dyDescent="0.25">
      <c r="A6" s="234" t="s">
        <v>1364</v>
      </c>
      <c r="B6" s="370">
        <v>26</v>
      </c>
      <c r="C6" s="379">
        <v>10</v>
      </c>
      <c r="D6" s="379">
        <v>107</v>
      </c>
      <c r="E6" s="379">
        <v>0</v>
      </c>
      <c r="F6" s="380">
        <v>44</v>
      </c>
      <c r="G6" s="370">
        <v>22</v>
      </c>
      <c r="H6" s="379">
        <v>12</v>
      </c>
      <c r="I6" s="379">
        <v>54</v>
      </c>
      <c r="J6" s="162">
        <v>61</v>
      </c>
      <c r="K6" s="381">
        <v>31</v>
      </c>
    </row>
    <row r="7" spans="1:11" x14ac:dyDescent="0.25">
      <c r="A7" s="234" t="s">
        <v>1361</v>
      </c>
      <c r="B7" s="370">
        <v>54</v>
      </c>
      <c r="C7" s="379">
        <v>18</v>
      </c>
      <c r="D7" s="379">
        <v>311</v>
      </c>
      <c r="E7" s="379">
        <v>0</v>
      </c>
      <c r="F7" s="380">
        <v>670</v>
      </c>
      <c r="G7" s="370">
        <v>15</v>
      </c>
      <c r="H7" s="379">
        <v>7</v>
      </c>
      <c r="I7" s="379">
        <v>8</v>
      </c>
      <c r="J7" s="162">
        <v>641</v>
      </c>
      <c r="K7" s="381">
        <v>955</v>
      </c>
    </row>
    <row r="8" spans="1:11" x14ac:dyDescent="0.25">
      <c r="A8" s="238" t="s">
        <v>1362</v>
      </c>
      <c r="B8" s="371">
        <v>7</v>
      </c>
      <c r="C8" s="382">
        <v>3</v>
      </c>
      <c r="D8" s="382">
        <v>43</v>
      </c>
      <c r="E8" s="382">
        <v>0</v>
      </c>
      <c r="F8" s="383">
        <v>8</v>
      </c>
      <c r="G8" s="371">
        <v>6</v>
      </c>
      <c r="H8" s="382">
        <v>3</v>
      </c>
      <c r="I8" s="382">
        <v>6</v>
      </c>
      <c r="J8" s="56">
        <v>0</v>
      </c>
      <c r="K8" s="384">
        <v>36</v>
      </c>
    </row>
    <row r="9" spans="1:11" x14ac:dyDescent="0.25">
      <c r="A9" s="238" t="s">
        <v>549</v>
      </c>
      <c r="B9" s="371">
        <v>2</v>
      </c>
      <c r="C9" s="382">
        <v>2</v>
      </c>
      <c r="D9" s="382">
        <v>5</v>
      </c>
      <c r="E9" s="382">
        <v>0</v>
      </c>
      <c r="F9" s="383">
        <v>5</v>
      </c>
      <c r="G9" s="371">
        <v>3</v>
      </c>
      <c r="H9" s="382">
        <v>1</v>
      </c>
      <c r="I9" s="382">
        <v>9</v>
      </c>
      <c r="J9" s="382">
        <v>0</v>
      </c>
      <c r="K9" s="383">
        <v>0</v>
      </c>
    </row>
    <row r="10" spans="1:11" ht="16.5" thickBot="1" x14ac:dyDescent="0.3">
      <c r="A10" s="241" t="s">
        <v>964</v>
      </c>
      <c r="B10" s="372">
        <v>20</v>
      </c>
      <c r="C10" s="385">
        <v>7</v>
      </c>
      <c r="D10" s="385">
        <v>47</v>
      </c>
      <c r="E10" s="385">
        <v>0</v>
      </c>
      <c r="F10" s="386">
        <v>132</v>
      </c>
      <c r="G10" s="387">
        <v>1</v>
      </c>
      <c r="H10" s="388">
        <v>0</v>
      </c>
      <c r="I10" s="388">
        <v>5</v>
      </c>
      <c r="J10" s="388">
        <v>0</v>
      </c>
      <c r="K10" s="389">
        <v>0</v>
      </c>
    </row>
    <row r="11" spans="1:11" ht="18" customHeight="1" thickBot="1" x14ac:dyDescent="0.3">
      <c r="A11" s="268" t="s">
        <v>53</v>
      </c>
      <c r="B11" s="373">
        <f>SUM(B5:B10)</f>
        <v>139</v>
      </c>
      <c r="C11" s="390">
        <f>SUM(C5:C10)</f>
        <v>64</v>
      </c>
      <c r="D11" s="390">
        <f>SUM(D5:D10)</f>
        <v>710</v>
      </c>
      <c r="E11" s="390">
        <f t="shared" ref="E11:K11" si="0">SUM(E5:E10)</f>
        <v>0</v>
      </c>
      <c r="F11" s="391">
        <f t="shared" si="0"/>
        <v>874</v>
      </c>
      <c r="G11" s="392">
        <f t="shared" si="0"/>
        <v>60</v>
      </c>
      <c r="H11" s="390">
        <f t="shared" si="0"/>
        <v>32</v>
      </c>
      <c r="I11" s="390">
        <f t="shared" si="0"/>
        <v>100</v>
      </c>
      <c r="J11" s="390">
        <f t="shared" si="0"/>
        <v>792</v>
      </c>
      <c r="K11" s="391">
        <f t="shared" si="0"/>
        <v>1047</v>
      </c>
    </row>
    <row r="12" spans="1:11" x14ac:dyDescent="0.25">
      <c r="A12" s="100"/>
      <c r="B12" s="374"/>
      <c r="C12" s="374"/>
      <c r="D12" s="374"/>
      <c r="E12" s="374"/>
      <c r="F12" s="374"/>
      <c r="G12" s="374"/>
      <c r="H12" s="374"/>
      <c r="I12" s="374"/>
      <c r="J12" s="374"/>
      <c r="K12" s="374"/>
    </row>
    <row r="13" spans="1:11" ht="16.5" thickBot="1" x14ac:dyDescent="0.3">
      <c r="A13" s="269" t="s">
        <v>124</v>
      </c>
      <c r="B13" s="374"/>
      <c r="C13" s="374"/>
      <c r="D13" s="374"/>
      <c r="E13" s="374"/>
      <c r="F13" s="374"/>
      <c r="G13" s="374"/>
      <c r="H13" s="374"/>
      <c r="I13" s="374"/>
      <c r="J13" s="374"/>
      <c r="K13" s="374"/>
    </row>
    <row r="14" spans="1:11" ht="15.6" customHeight="1" x14ac:dyDescent="0.25">
      <c r="A14" s="544" t="s">
        <v>116</v>
      </c>
      <c r="B14" s="553" t="s">
        <v>186</v>
      </c>
      <c r="C14" s="546" t="s">
        <v>186</v>
      </c>
      <c r="D14" s="548" t="s">
        <v>187</v>
      </c>
      <c r="E14" s="549"/>
      <c r="F14" s="550"/>
      <c r="G14" s="555" t="s">
        <v>188</v>
      </c>
      <c r="H14" s="551" t="s">
        <v>188</v>
      </c>
      <c r="I14" s="548" t="s">
        <v>189</v>
      </c>
      <c r="J14" s="549"/>
      <c r="K14" s="550"/>
    </row>
    <row r="15" spans="1:11" ht="26.25" thickBot="1" x14ac:dyDescent="0.3">
      <c r="A15" s="545"/>
      <c r="B15" s="554"/>
      <c r="C15" s="547"/>
      <c r="D15" s="265" t="s">
        <v>121</v>
      </c>
      <c r="E15" s="265" t="s">
        <v>122</v>
      </c>
      <c r="F15" s="266" t="s">
        <v>123</v>
      </c>
      <c r="G15" s="556"/>
      <c r="H15" s="552"/>
      <c r="I15" s="265" t="s">
        <v>121</v>
      </c>
      <c r="J15" s="265" t="s">
        <v>122</v>
      </c>
      <c r="K15" s="266" t="s">
        <v>123</v>
      </c>
    </row>
    <row r="16" spans="1:11" x14ac:dyDescent="0.25">
      <c r="A16" s="230" t="s">
        <v>1360</v>
      </c>
      <c r="B16" s="369">
        <v>114</v>
      </c>
      <c r="C16" s="377">
        <v>92</v>
      </c>
      <c r="D16" s="377">
        <v>667</v>
      </c>
      <c r="E16" s="377">
        <v>0</v>
      </c>
      <c r="F16" s="378">
        <v>131</v>
      </c>
      <c r="G16" s="369">
        <v>57</v>
      </c>
      <c r="H16" s="377">
        <v>18</v>
      </c>
      <c r="I16" s="377">
        <v>66</v>
      </c>
      <c r="J16" s="377">
        <v>0</v>
      </c>
      <c r="K16" s="378">
        <v>178</v>
      </c>
    </row>
    <row r="17" spans="1:11" x14ac:dyDescent="0.25">
      <c r="A17" s="234" t="s">
        <v>1364</v>
      </c>
      <c r="B17" s="370">
        <v>86</v>
      </c>
      <c r="C17" s="162">
        <v>43</v>
      </c>
      <c r="D17" s="162">
        <v>313</v>
      </c>
      <c r="E17" s="162">
        <v>0</v>
      </c>
      <c r="F17" s="381">
        <v>334</v>
      </c>
      <c r="G17" s="370">
        <v>46</v>
      </c>
      <c r="H17" s="162">
        <v>19</v>
      </c>
      <c r="I17" s="162">
        <v>190</v>
      </c>
      <c r="J17" s="162">
        <v>0</v>
      </c>
      <c r="K17" s="381">
        <v>35</v>
      </c>
    </row>
    <row r="18" spans="1:11" x14ac:dyDescent="0.25">
      <c r="A18" s="234" t="s">
        <v>1361</v>
      </c>
      <c r="B18" s="370">
        <v>165</v>
      </c>
      <c r="C18" s="162">
        <v>55</v>
      </c>
      <c r="D18" s="162">
        <v>360</v>
      </c>
      <c r="E18" s="162">
        <v>243</v>
      </c>
      <c r="F18" s="381">
        <v>1712</v>
      </c>
      <c r="G18" s="370">
        <v>77</v>
      </c>
      <c r="H18" s="162">
        <v>18</v>
      </c>
      <c r="I18" s="162">
        <v>63</v>
      </c>
      <c r="J18" s="162">
        <v>904</v>
      </c>
      <c r="K18" s="381">
        <v>414</v>
      </c>
    </row>
    <row r="19" spans="1:11" x14ac:dyDescent="0.25">
      <c r="A19" s="238" t="s">
        <v>1362</v>
      </c>
      <c r="B19" s="371">
        <v>29</v>
      </c>
      <c r="C19" s="56">
        <v>11</v>
      </c>
      <c r="D19" s="56">
        <v>135</v>
      </c>
      <c r="E19" s="56">
        <v>0</v>
      </c>
      <c r="F19" s="384">
        <v>214</v>
      </c>
      <c r="G19" s="371">
        <v>9</v>
      </c>
      <c r="H19" s="56">
        <v>5</v>
      </c>
      <c r="I19" s="56">
        <v>19</v>
      </c>
      <c r="J19" s="56">
        <v>0</v>
      </c>
      <c r="K19" s="384">
        <v>45</v>
      </c>
    </row>
    <row r="20" spans="1:11" x14ac:dyDescent="0.25">
      <c r="A20" s="238" t="s">
        <v>549</v>
      </c>
      <c r="B20" s="371">
        <v>16</v>
      </c>
      <c r="C20" s="56">
        <v>11</v>
      </c>
      <c r="D20" s="56">
        <v>52</v>
      </c>
      <c r="E20" s="56">
        <v>0</v>
      </c>
      <c r="F20" s="384">
        <v>10</v>
      </c>
      <c r="G20" s="371">
        <v>6</v>
      </c>
      <c r="H20" s="56">
        <v>1</v>
      </c>
      <c r="I20" s="56">
        <v>15</v>
      </c>
      <c r="J20" s="56">
        <v>0</v>
      </c>
      <c r="K20" s="56">
        <v>6</v>
      </c>
    </row>
    <row r="21" spans="1:11" ht="16.5" thickBot="1" x14ac:dyDescent="0.3">
      <c r="A21" s="241" t="s">
        <v>964</v>
      </c>
      <c r="B21" s="101">
        <v>31</v>
      </c>
      <c r="C21" s="56">
        <v>10</v>
      </c>
      <c r="D21" s="56">
        <v>81</v>
      </c>
      <c r="E21" s="393">
        <v>0</v>
      </c>
      <c r="F21" s="384">
        <v>165</v>
      </c>
      <c r="G21" s="371">
        <v>10</v>
      </c>
      <c r="H21" s="56">
        <v>3</v>
      </c>
      <c r="I21" s="56">
        <v>25</v>
      </c>
      <c r="J21" s="56">
        <v>0</v>
      </c>
      <c r="K21" s="56">
        <v>21</v>
      </c>
    </row>
    <row r="22" spans="1:11" ht="16.5" thickBot="1" x14ac:dyDescent="0.3">
      <c r="A22" s="268" t="s">
        <v>53</v>
      </c>
      <c r="B22" s="373">
        <f>SUM(B16:B21)</f>
        <v>441</v>
      </c>
      <c r="C22" s="390">
        <f>SUM(C16:C21)</f>
        <v>222</v>
      </c>
      <c r="D22" s="390">
        <f t="shared" ref="D22:K22" si="1">SUM(D16:D21)</f>
        <v>1608</v>
      </c>
      <c r="E22" s="390">
        <f t="shared" si="1"/>
        <v>243</v>
      </c>
      <c r="F22" s="391">
        <f t="shared" si="1"/>
        <v>2566</v>
      </c>
      <c r="G22" s="373">
        <f t="shared" si="1"/>
        <v>205</v>
      </c>
      <c r="H22" s="390">
        <f t="shared" si="1"/>
        <v>64</v>
      </c>
      <c r="I22" s="390">
        <f t="shared" si="1"/>
        <v>378</v>
      </c>
      <c r="J22" s="390">
        <f t="shared" si="1"/>
        <v>904</v>
      </c>
      <c r="K22" s="391">
        <f t="shared" si="1"/>
        <v>699</v>
      </c>
    </row>
    <row r="23" spans="1:11" ht="16.5" thickBot="1" x14ac:dyDescent="0.3">
      <c r="A23" s="39"/>
      <c r="B23" s="313"/>
      <c r="C23" s="313"/>
      <c r="D23" s="313"/>
      <c r="E23" s="313"/>
      <c r="F23" s="313"/>
      <c r="G23" s="313"/>
      <c r="H23" s="313"/>
      <c r="I23" s="313"/>
      <c r="J23" s="313"/>
      <c r="K23" s="313"/>
    </row>
    <row r="24" spans="1:11" ht="18.75" customHeight="1" x14ac:dyDescent="0.25">
      <c r="A24" s="270" t="s">
        <v>190</v>
      </c>
      <c r="B24" s="258">
        <f t="shared" ref="B24:K24" si="2">+B11-B22</f>
        <v>-302</v>
      </c>
      <c r="C24" s="204">
        <f t="shared" si="2"/>
        <v>-158</v>
      </c>
      <c r="D24" s="204">
        <f t="shared" si="2"/>
        <v>-898</v>
      </c>
      <c r="E24" s="204">
        <f t="shared" si="2"/>
        <v>-243</v>
      </c>
      <c r="F24" s="259">
        <f t="shared" si="2"/>
        <v>-1692</v>
      </c>
      <c r="G24" s="258">
        <f t="shared" si="2"/>
        <v>-145</v>
      </c>
      <c r="H24" s="204">
        <f t="shared" si="2"/>
        <v>-32</v>
      </c>
      <c r="I24" s="204">
        <f t="shared" si="2"/>
        <v>-278</v>
      </c>
      <c r="J24" s="204">
        <f t="shared" si="2"/>
        <v>-112</v>
      </c>
      <c r="K24" s="259">
        <f t="shared" si="2"/>
        <v>348</v>
      </c>
    </row>
    <row r="25" spans="1:11" ht="20.25" customHeight="1" thickBot="1" x14ac:dyDescent="0.3">
      <c r="A25" s="271" t="s">
        <v>191</v>
      </c>
      <c r="B25" s="261">
        <f t="shared" ref="B25:K25" si="3">+IFERROR(B24/B22,0)*100</f>
        <v>-68.480725623582757</v>
      </c>
      <c r="C25" s="262">
        <f t="shared" si="3"/>
        <v>-71.171171171171167</v>
      </c>
      <c r="D25" s="262">
        <f t="shared" si="3"/>
        <v>-55.845771144278608</v>
      </c>
      <c r="E25" s="262">
        <f t="shared" si="3"/>
        <v>-100</v>
      </c>
      <c r="F25" s="263">
        <f t="shared" si="3"/>
        <v>-65.93920498830866</v>
      </c>
      <c r="G25" s="261">
        <f t="shared" si="3"/>
        <v>-70.731707317073173</v>
      </c>
      <c r="H25" s="262">
        <f t="shared" si="3"/>
        <v>-50</v>
      </c>
      <c r="I25" s="262">
        <f t="shared" si="3"/>
        <v>-73.544973544973544</v>
      </c>
      <c r="J25" s="262">
        <f t="shared" si="3"/>
        <v>-12.389380530973451</v>
      </c>
      <c r="K25" s="263">
        <f t="shared" si="3"/>
        <v>49.785407725321889</v>
      </c>
    </row>
    <row r="26" spans="1:11" x14ac:dyDescent="0.25">
      <c r="J26" s="12"/>
      <c r="K26" s="12"/>
    </row>
  </sheetData>
  <mergeCells count="15">
    <mergeCell ref="A1:K1"/>
    <mergeCell ref="A14:A15"/>
    <mergeCell ref="C14:C15"/>
    <mergeCell ref="D14:F14"/>
    <mergeCell ref="H14:H15"/>
    <mergeCell ref="I14:K14"/>
    <mergeCell ref="B14:B15"/>
    <mergeCell ref="G14:G15"/>
    <mergeCell ref="I3:K3"/>
    <mergeCell ref="A3:A4"/>
    <mergeCell ref="C3:C4"/>
    <mergeCell ref="D3:F3"/>
    <mergeCell ref="H3:H4"/>
    <mergeCell ref="B3:B4"/>
    <mergeCell ref="G3:G4"/>
  </mergeCells>
  <phoneticPr fontId="2" type="noConversion"/>
  <pageMargins left="0.74803149606299213" right="0.74803149606299213" top="0.98425196850393704" bottom="0.98425196850393704" header="0.51181102362204722" footer="0.51181102362204722"/>
  <pageSetup paperSize="9" scale="80" orientation="landscape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view="pageBreakPreview" zoomScaleNormal="100" zoomScaleSheetLayoutView="100" workbookViewId="0">
      <selection activeCell="A7" sqref="A7:K7"/>
    </sheetView>
  </sheetViews>
  <sheetFormatPr defaultRowHeight="15.75" x14ac:dyDescent="0.25"/>
  <cols>
    <col min="1" max="1" width="12.625" customWidth="1"/>
    <col min="2" max="2" width="12.375" customWidth="1"/>
    <col min="3" max="3" width="10" customWidth="1"/>
    <col min="4" max="4" width="9.875" customWidth="1"/>
    <col min="5" max="5" width="8.5" customWidth="1"/>
    <col min="6" max="6" width="13" customWidth="1"/>
    <col min="7" max="7" width="9.875" customWidth="1"/>
    <col min="8" max="8" width="10.5" customWidth="1"/>
    <col min="9" max="9" width="9.75" customWidth="1"/>
    <col min="10" max="10" width="13.5" customWidth="1"/>
    <col min="11" max="11" width="11.375" customWidth="1"/>
  </cols>
  <sheetData>
    <row r="1" spans="1:12" ht="45" customHeight="1" x14ac:dyDescent="0.25">
      <c r="A1" s="508" t="s">
        <v>192</v>
      </c>
      <c r="B1" s="508"/>
      <c r="C1" s="508"/>
      <c r="D1" s="508"/>
      <c r="E1" s="508"/>
      <c r="F1" s="508"/>
      <c r="G1" s="508"/>
      <c r="H1" s="508"/>
      <c r="I1" s="508"/>
      <c r="J1" s="508"/>
      <c r="K1" s="508"/>
    </row>
    <row r="2" spans="1:12" ht="107.25" customHeight="1" x14ac:dyDescent="0.25">
      <c r="A2" s="397" t="s">
        <v>193</v>
      </c>
      <c r="B2" s="397" t="s">
        <v>194</v>
      </c>
      <c r="C2" s="397" t="s">
        <v>195</v>
      </c>
      <c r="D2" s="397" t="s">
        <v>196</v>
      </c>
      <c r="E2" s="397" t="s">
        <v>195</v>
      </c>
      <c r="F2" s="397" t="s">
        <v>197</v>
      </c>
      <c r="G2" s="397" t="s">
        <v>55</v>
      </c>
      <c r="H2" s="397" t="s">
        <v>198</v>
      </c>
      <c r="I2" s="397" t="s">
        <v>55</v>
      </c>
      <c r="J2" s="397" t="s">
        <v>199</v>
      </c>
      <c r="K2" s="397" t="s">
        <v>55</v>
      </c>
      <c r="L2" s="1"/>
    </row>
    <row r="3" spans="1:12" ht="21" customHeight="1" x14ac:dyDescent="0.25">
      <c r="A3" s="276" t="s">
        <v>200</v>
      </c>
      <c r="B3" s="394">
        <v>566</v>
      </c>
      <c r="C3" s="394">
        <v>415</v>
      </c>
      <c r="D3" s="394">
        <v>549</v>
      </c>
      <c r="E3" s="394" t="s">
        <v>324</v>
      </c>
      <c r="F3" s="394">
        <v>261</v>
      </c>
      <c r="G3" s="394">
        <v>96</v>
      </c>
      <c r="H3" s="394">
        <v>24</v>
      </c>
      <c r="I3" s="394">
        <v>17</v>
      </c>
      <c r="J3" s="394">
        <v>1</v>
      </c>
      <c r="K3" s="394">
        <v>0</v>
      </c>
    </row>
    <row r="4" spans="1:12" ht="24.75" customHeight="1" x14ac:dyDescent="0.25">
      <c r="A4" s="276" t="s">
        <v>201</v>
      </c>
      <c r="B4" s="395">
        <v>924</v>
      </c>
      <c r="C4" s="395">
        <v>616</v>
      </c>
      <c r="D4" s="395">
        <v>906</v>
      </c>
      <c r="E4" s="395">
        <v>606</v>
      </c>
      <c r="F4" s="395">
        <v>414</v>
      </c>
      <c r="G4" s="395">
        <v>152</v>
      </c>
      <c r="H4" s="395">
        <v>11</v>
      </c>
      <c r="I4" s="395">
        <v>6</v>
      </c>
      <c r="J4" s="395">
        <v>3</v>
      </c>
      <c r="K4" s="395">
        <v>0</v>
      </c>
    </row>
    <row r="5" spans="1:12" ht="19.5" customHeight="1" x14ac:dyDescent="0.25">
      <c r="A5" s="276" t="s">
        <v>202</v>
      </c>
      <c r="B5" s="394">
        <v>108</v>
      </c>
      <c r="C5" s="394">
        <v>68</v>
      </c>
      <c r="D5" s="394">
        <v>107</v>
      </c>
      <c r="E5" s="394">
        <v>67</v>
      </c>
      <c r="F5" s="394">
        <v>92</v>
      </c>
      <c r="G5" s="394">
        <v>29</v>
      </c>
      <c r="H5" s="394">
        <v>1</v>
      </c>
      <c r="I5" s="394">
        <v>0</v>
      </c>
      <c r="J5" s="394">
        <v>5</v>
      </c>
      <c r="K5" s="394">
        <v>1</v>
      </c>
    </row>
    <row r="6" spans="1:12" ht="21" customHeight="1" x14ac:dyDescent="0.25">
      <c r="A6" s="276" t="s">
        <v>203</v>
      </c>
      <c r="B6" s="394">
        <v>145</v>
      </c>
      <c r="C6" s="394">
        <v>93</v>
      </c>
      <c r="D6" s="394">
        <v>140</v>
      </c>
      <c r="E6" s="394">
        <v>88</v>
      </c>
      <c r="F6" s="394">
        <v>36</v>
      </c>
      <c r="G6" s="394">
        <v>2</v>
      </c>
      <c r="H6" s="394">
        <v>0</v>
      </c>
      <c r="I6" s="394">
        <v>0</v>
      </c>
      <c r="J6" s="394">
        <v>8</v>
      </c>
      <c r="K6" s="394">
        <v>0</v>
      </c>
    </row>
    <row r="7" spans="1:12" ht="18.75" customHeight="1" x14ac:dyDescent="0.25">
      <c r="A7" s="315" t="s">
        <v>53</v>
      </c>
      <c r="B7" s="398">
        <f>SUM(B3:B6)</f>
        <v>1743</v>
      </c>
      <c r="C7" s="398">
        <f t="shared" ref="C7:K7" si="0">SUM(C3:C6)</f>
        <v>1192</v>
      </c>
      <c r="D7" s="398">
        <f t="shared" si="0"/>
        <v>1702</v>
      </c>
      <c r="E7" s="398">
        <f t="shared" si="0"/>
        <v>761</v>
      </c>
      <c r="F7" s="398">
        <f t="shared" si="0"/>
        <v>803</v>
      </c>
      <c r="G7" s="398">
        <f t="shared" si="0"/>
        <v>279</v>
      </c>
      <c r="H7" s="398">
        <f t="shared" si="0"/>
        <v>36</v>
      </c>
      <c r="I7" s="398">
        <f t="shared" si="0"/>
        <v>23</v>
      </c>
      <c r="J7" s="398">
        <f t="shared" si="0"/>
        <v>17</v>
      </c>
      <c r="K7" s="398">
        <f t="shared" si="0"/>
        <v>1</v>
      </c>
    </row>
    <row r="8" spans="1:12" x14ac:dyDescent="0.25">
      <c r="A8" s="40"/>
      <c r="B8" s="40"/>
      <c r="C8" s="40"/>
      <c r="D8" s="40"/>
      <c r="E8" s="40"/>
      <c r="F8" s="40"/>
      <c r="G8" s="40"/>
      <c r="H8" s="40"/>
      <c r="I8" s="40"/>
      <c r="J8" s="40"/>
      <c r="K8" s="396"/>
    </row>
    <row r="9" spans="1:12" x14ac:dyDescent="0.25">
      <c r="A9" s="12"/>
    </row>
  </sheetData>
  <mergeCells count="1">
    <mergeCell ref="A1:K1"/>
  </mergeCells>
  <phoneticPr fontId="2" type="noConversion"/>
  <pageMargins left="0.74803149606299213" right="0.74803149606299213" top="0.98425196850393704" bottom="0.98425196850393704" header="0.51181102362204722" footer="0.51181102362204722"/>
  <pageSetup paperSize="9" orientation="landscape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view="pageBreakPreview" topLeftCell="A5" zoomScaleNormal="100" zoomScaleSheetLayoutView="100" workbookViewId="0">
      <selection activeCell="N28" sqref="N28"/>
    </sheetView>
  </sheetViews>
  <sheetFormatPr defaultRowHeight="15.75" x14ac:dyDescent="0.25"/>
  <cols>
    <col min="1" max="1" width="19.875" customWidth="1"/>
    <col min="2" max="2" width="10.625" customWidth="1"/>
    <col min="3" max="3" width="12" customWidth="1"/>
    <col min="4" max="11" width="10.625" customWidth="1"/>
  </cols>
  <sheetData>
    <row r="1" spans="1:11" ht="32.25" customHeight="1" x14ac:dyDescent="0.25">
      <c r="A1" s="543" t="s">
        <v>204</v>
      </c>
      <c r="B1" s="543"/>
      <c r="C1" s="543"/>
      <c r="D1" s="543"/>
      <c r="E1" s="543"/>
      <c r="F1" s="543"/>
      <c r="G1" s="543"/>
      <c r="H1" s="543"/>
      <c r="I1" s="543"/>
      <c r="J1" s="543"/>
      <c r="K1" s="543"/>
    </row>
    <row r="2" spans="1:11" ht="17.25" customHeight="1" thickBot="1" x14ac:dyDescent="0.3">
      <c r="A2" s="401" t="s">
        <v>205</v>
      </c>
      <c r="B2" s="400"/>
      <c r="C2" s="400"/>
      <c r="D2" s="400"/>
      <c r="E2" s="400"/>
      <c r="F2" s="400"/>
      <c r="G2" s="400"/>
      <c r="H2" s="400"/>
      <c r="I2" s="400"/>
      <c r="J2" s="400"/>
      <c r="K2" s="400"/>
    </row>
    <row r="3" spans="1:11" ht="81.75" customHeight="1" thickBot="1" x14ac:dyDescent="0.3">
      <c r="A3" s="36" t="s">
        <v>206</v>
      </c>
      <c r="B3" s="37" t="s">
        <v>207</v>
      </c>
      <c r="C3" s="37" t="s">
        <v>208</v>
      </c>
      <c r="D3" s="406" t="s">
        <v>209</v>
      </c>
      <c r="E3" s="37" t="s">
        <v>210</v>
      </c>
      <c r="F3" s="37" t="s">
        <v>211</v>
      </c>
      <c r="G3" s="37" t="s">
        <v>212</v>
      </c>
      <c r="H3" s="37" t="s">
        <v>213</v>
      </c>
      <c r="I3" s="37" t="s">
        <v>214</v>
      </c>
      <c r="J3" s="406" t="s">
        <v>162</v>
      </c>
      <c r="K3" s="459" t="s">
        <v>53</v>
      </c>
    </row>
    <row r="4" spans="1:11" x14ac:dyDescent="0.25">
      <c r="A4" s="68" t="s">
        <v>499</v>
      </c>
      <c r="B4" s="305">
        <v>7</v>
      </c>
      <c r="C4" s="305">
        <v>14</v>
      </c>
      <c r="D4" s="305">
        <v>2</v>
      </c>
      <c r="E4" s="305">
        <v>135</v>
      </c>
      <c r="F4" s="305">
        <v>2</v>
      </c>
      <c r="G4" s="305"/>
      <c r="H4" s="305">
        <v>77</v>
      </c>
      <c r="I4" s="305">
        <v>1</v>
      </c>
      <c r="J4" s="305">
        <v>455</v>
      </c>
      <c r="K4" s="460">
        <f t="shared" ref="K4:K9" si="0">SUM(B4:J4)</f>
        <v>693</v>
      </c>
    </row>
    <row r="5" spans="1:11" x14ac:dyDescent="0.25">
      <c r="A5" s="74" t="s">
        <v>512</v>
      </c>
      <c r="B5" s="307">
        <v>1</v>
      </c>
      <c r="C5" s="307">
        <v>24</v>
      </c>
      <c r="D5" s="307">
        <v>6</v>
      </c>
      <c r="E5" s="307">
        <v>366</v>
      </c>
      <c r="F5" s="307">
        <v>3</v>
      </c>
      <c r="G5" s="307"/>
      <c r="H5" s="307">
        <v>46</v>
      </c>
      <c r="I5" s="307"/>
      <c r="J5" s="307">
        <v>279</v>
      </c>
      <c r="K5" s="455">
        <f t="shared" si="0"/>
        <v>725</v>
      </c>
    </row>
    <row r="6" spans="1:11" x14ac:dyDescent="0.25">
      <c r="A6" s="74" t="s">
        <v>540</v>
      </c>
      <c r="B6" s="307">
        <v>13</v>
      </c>
      <c r="C6" s="307">
        <v>2</v>
      </c>
      <c r="D6" s="307">
        <v>9</v>
      </c>
      <c r="E6" s="307">
        <v>1</v>
      </c>
      <c r="F6" s="307"/>
      <c r="G6" s="307"/>
      <c r="H6" s="307">
        <v>4</v>
      </c>
      <c r="I6" s="307"/>
      <c r="J6" s="307">
        <v>296</v>
      </c>
      <c r="K6" s="455">
        <f t="shared" si="0"/>
        <v>325</v>
      </c>
    </row>
    <row r="7" spans="1:11" x14ac:dyDescent="0.25">
      <c r="A7" s="74" t="s">
        <v>547</v>
      </c>
      <c r="B7" s="307">
        <v>2</v>
      </c>
      <c r="C7" s="307">
        <v>5</v>
      </c>
      <c r="D7" s="307">
        <v>1</v>
      </c>
      <c r="E7" s="307">
        <v>2</v>
      </c>
      <c r="F7" s="307"/>
      <c r="G7" s="307"/>
      <c r="H7" s="307">
        <v>8</v>
      </c>
      <c r="I7" s="307"/>
      <c r="J7" s="307">
        <v>81</v>
      </c>
      <c r="K7" s="455">
        <f t="shared" si="0"/>
        <v>99</v>
      </c>
    </row>
    <row r="8" spans="1:11" x14ac:dyDescent="0.25">
      <c r="A8" s="74" t="s">
        <v>550</v>
      </c>
      <c r="B8" s="307">
        <v>21</v>
      </c>
      <c r="C8" s="307">
        <v>12</v>
      </c>
      <c r="D8" s="307">
        <v>13</v>
      </c>
      <c r="E8" s="307">
        <v>11</v>
      </c>
      <c r="F8" s="307">
        <v>2</v>
      </c>
      <c r="G8" s="307"/>
      <c r="H8" s="307">
        <v>25</v>
      </c>
      <c r="I8" s="307">
        <v>6</v>
      </c>
      <c r="J8" s="307">
        <v>179</v>
      </c>
      <c r="K8" s="455">
        <f t="shared" si="0"/>
        <v>269</v>
      </c>
    </row>
    <row r="9" spans="1:11" x14ac:dyDescent="0.25">
      <c r="A9" s="74" t="s">
        <v>1388</v>
      </c>
      <c r="B9" s="307">
        <v>0</v>
      </c>
      <c r="C9" s="307">
        <v>6</v>
      </c>
      <c r="D9" s="307">
        <v>3</v>
      </c>
      <c r="E9" s="307">
        <v>43</v>
      </c>
      <c r="F9" s="307"/>
      <c r="G9" s="307"/>
      <c r="H9" s="307">
        <v>7</v>
      </c>
      <c r="I9" s="307"/>
      <c r="J9" s="307">
        <v>59</v>
      </c>
      <c r="K9" s="455">
        <f t="shared" si="0"/>
        <v>118</v>
      </c>
    </row>
    <row r="10" spans="1:11" x14ac:dyDescent="0.25">
      <c r="A10" s="405" t="s">
        <v>53</v>
      </c>
      <c r="B10" s="315">
        <f>SUM(B4:B9)</f>
        <v>44</v>
      </c>
      <c r="C10" s="315">
        <f t="shared" ref="C10:J10" si="1">SUM(C4:C9)</f>
        <v>63</v>
      </c>
      <c r="D10" s="315">
        <f t="shared" si="1"/>
        <v>34</v>
      </c>
      <c r="E10" s="315">
        <f t="shared" si="1"/>
        <v>558</v>
      </c>
      <c r="F10" s="315">
        <f t="shared" si="1"/>
        <v>7</v>
      </c>
      <c r="G10" s="315">
        <f t="shared" si="1"/>
        <v>0</v>
      </c>
      <c r="H10" s="315">
        <f t="shared" si="1"/>
        <v>167</v>
      </c>
      <c r="I10" s="315">
        <f t="shared" si="1"/>
        <v>7</v>
      </c>
      <c r="J10" s="315">
        <f t="shared" si="1"/>
        <v>1349</v>
      </c>
      <c r="K10" s="315">
        <f>SUM(K4:K9)</f>
        <v>2229</v>
      </c>
    </row>
    <row r="11" spans="1:11" ht="9.75" customHeight="1" x14ac:dyDescent="0.25">
      <c r="A11" s="100"/>
      <c r="B11" s="313"/>
      <c r="C11" s="313"/>
      <c r="D11" s="313"/>
      <c r="E11" s="313"/>
      <c r="F11" s="313"/>
      <c r="G11" s="313"/>
      <c r="H11" s="313"/>
      <c r="I11" s="313"/>
      <c r="J11" s="313"/>
      <c r="K11" s="313"/>
    </row>
    <row r="12" spans="1:11" ht="16.5" thickBot="1" x14ac:dyDescent="0.3">
      <c r="A12" s="401" t="s">
        <v>215</v>
      </c>
      <c r="B12" s="313"/>
      <c r="C12" s="313"/>
      <c r="D12" s="313"/>
      <c r="E12" s="313"/>
      <c r="F12" s="313"/>
      <c r="G12" s="313"/>
      <c r="H12" s="313"/>
      <c r="I12" s="313"/>
      <c r="J12" s="313"/>
      <c r="K12" s="313"/>
    </row>
    <row r="13" spans="1:11" ht="51.75" thickBot="1" x14ac:dyDescent="0.3">
      <c r="A13" s="36" t="s">
        <v>206</v>
      </c>
      <c r="B13" s="37" t="s">
        <v>207</v>
      </c>
      <c r="C13" s="37" t="s">
        <v>208</v>
      </c>
      <c r="D13" s="406" t="s">
        <v>209</v>
      </c>
      <c r="E13" s="37" t="s">
        <v>210</v>
      </c>
      <c r="F13" s="37" t="s">
        <v>211</v>
      </c>
      <c r="G13" s="37" t="s">
        <v>212</v>
      </c>
      <c r="H13" s="37" t="s">
        <v>213</v>
      </c>
      <c r="I13" s="37" t="s">
        <v>214</v>
      </c>
      <c r="J13" s="406" t="s">
        <v>162</v>
      </c>
      <c r="K13" s="459" t="s">
        <v>53</v>
      </c>
    </row>
    <row r="14" spans="1:11" x14ac:dyDescent="0.25">
      <c r="A14" s="68" t="s">
        <v>499</v>
      </c>
      <c r="B14" s="305">
        <v>5</v>
      </c>
      <c r="C14" s="305">
        <v>19</v>
      </c>
      <c r="D14" s="305">
        <v>3</v>
      </c>
      <c r="E14" s="305">
        <v>104</v>
      </c>
      <c r="F14" s="305">
        <v>1</v>
      </c>
      <c r="G14" s="305">
        <v>0</v>
      </c>
      <c r="H14" s="305">
        <v>48</v>
      </c>
      <c r="I14" s="305"/>
      <c r="J14" s="305">
        <v>811</v>
      </c>
      <c r="K14" s="460">
        <f t="shared" ref="K14:K19" si="2">SUM(B14:J14)</f>
        <v>991</v>
      </c>
    </row>
    <row r="15" spans="1:11" x14ac:dyDescent="0.25">
      <c r="A15" s="74" t="s">
        <v>512</v>
      </c>
      <c r="B15" s="307">
        <v>1</v>
      </c>
      <c r="C15" s="307">
        <v>7</v>
      </c>
      <c r="D15" s="307">
        <v>5</v>
      </c>
      <c r="E15" s="307">
        <v>378</v>
      </c>
      <c r="F15" s="307">
        <v>1</v>
      </c>
      <c r="G15" s="307">
        <v>0</v>
      </c>
      <c r="H15" s="307">
        <v>45</v>
      </c>
      <c r="I15" s="307">
        <v>1</v>
      </c>
      <c r="J15" s="307">
        <v>426</v>
      </c>
      <c r="K15" s="455">
        <f t="shared" si="2"/>
        <v>864</v>
      </c>
    </row>
    <row r="16" spans="1:11" x14ac:dyDescent="0.25">
      <c r="A16" s="74" t="s">
        <v>540</v>
      </c>
      <c r="B16" s="307">
        <v>11</v>
      </c>
      <c r="C16" s="307">
        <v>3</v>
      </c>
      <c r="D16" s="307">
        <v>13</v>
      </c>
      <c r="E16" s="307">
        <v>0</v>
      </c>
      <c r="F16" s="307">
        <v>0</v>
      </c>
      <c r="G16" s="307">
        <v>0</v>
      </c>
      <c r="H16" s="307">
        <v>2</v>
      </c>
      <c r="I16" s="307">
        <v>0</v>
      </c>
      <c r="J16" s="307">
        <v>280</v>
      </c>
      <c r="K16" s="455">
        <f t="shared" si="2"/>
        <v>309</v>
      </c>
    </row>
    <row r="17" spans="1:11" x14ac:dyDescent="0.25">
      <c r="A17" s="74" t="s">
        <v>547</v>
      </c>
      <c r="B17" s="307">
        <v>6</v>
      </c>
      <c r="C17" s="307">
        <v>3</v>
      </c>
      <c r="D17" s="307">
        <v>8</v>
      </c>
      <c r="E17" s="307">
        <v>1</v>
      </c>
      <c r="F17" s="307">
        <v>0</v>
      </c>
      <c r="G17" s="307">
        <v>0</v>
      </c>
      <c r="H17" s="307">
        <v>10</v>
      </c>
      <c r="I17" s="307">
        <v>0</v>
      </c>
      <c r="J17" s="307">
        <v>133</v>
      </c>
      <c r="K17" s="455">
        <f t="shared" si="2"/>
        <v>161</v>
      </c>
    </row>
    <row r="18" spans="1:11" x14ac:dyDescent="0.25">
      <c r="A18" s="74" t="s">
        <v>550</v>
      </c>
      <c r="B18" s="307">
        <v>12</v>
      </c>
      <c r="C18" s="307">
        <v>15</v>
      </c>
      <c r="D18" s="307">
        <v>19</v>
      </c>
      <c r="E18" s="307">
        <v>3</v>
      </c>
      <c r="F18" s="307">
        <v>2</v>
      </c>
      <c r="G18" s="307">
        <v>0</v>
      </c>
      <c r="H18" s="307">
        <v>15</v>
      </c>
      <c r="I18" s="307">
        <v>13</v>
      </c>
      <c r="J18" s="307">
        <v>309</v>
      </c>
      <c r="K18" s="455">
        <f t="shared" si="2"/>
        <v>388</v>
      </c>
    </row>
    <row r="19" spans="1:11" x14ac:dyDescent="0.25">
      <c r="A19" s="74" t="s">
        <v>1388</v>
      </c>
      <c r="B19" s="307">
        <v>1</v>
      </c>
      <c r="C19" s="307">
        <v>3</v>
      </c>
      <c r="D19" s="307"/>
      <c r="E19" s="307">
        <v>22</v>
      </c>
      <c r="F19" s="307"/>
      <c r="G19" s="307">
        <v>0</v>
      </c>
      <c r="H19" s="307">
        <v>12</v>
      </c>
      <c r="I19" s="307">
        <v>0</v>
      </c>
      <c r="J19" s="307">
        <v>80</v>
      </c>
      <c r="K19" s="455">
        <f t="shared" si="2"/>
        <v>118</v>
      </c>
    </row>
    <row r="20" spans="1:11" x14ac:dyDescent="0.25">
      <c r="A20" s="405" t="s">
        <v>53</v>
      </c>
      <c r="B20" s="315">
        <f>SUM(B14:B19)</f>
        <v>36</v>
      </c>
      <c r="C20" s="315">
        <f t="shared" ref="C20:K20" si="3">SUM(C14:C19)</f>
        <v>50</v>
      </c>
      <c r="D20" s="315">
        <f t="shared" si="3"/>
        <v>48</v>
      </c>
      <c r="E20" s="315">
        <f t="shared" si="3"/>
        <v>508</v>
      </c>
      <c r="F20" s="315">
        <f t="shared" si="3"/>
        <v>4</v>
      </c>
      <c r="G20" s="315">
        <f t="shared" si="3"/>
        <v>0</v>
      </c>
      <c r="H20" s="315">
        <f>SUM(H14:H19)</f>
        <v>132</v>
      </c>
      <c r="I20" s="315">
        <f>SUM(I15:I19)</f>
        <v>14</v>
      </c>
      <c r="J20" s="315">
        <f t="shared" si="3"/>
        <v>2039</v>
      </c>
      <c r="K20" s="315">
        <f t="shared" si="3"/>
        <v>2831</v>
      </c>
    </row>
    <row r="21" spans="1:11" ht="6" customHeight="1" x14ac:dyDescent="0.25">
      <c r="A21" s="100"/>
      <c r="B21" s="313"/>
      <c r="C21" s="313"/>
      <c r="D21" s="313"/>
      <c r="E21" s="313"/>
      <c r="F21" s="313"/>
      <c r="G21" s="313"/>
      <c r="H21" s="313"/>
      <c r="I21" s="313"/>
      <c r="J21" s="313"/>
      <c r="K21" s="313"/>
    </row>
    <row r="22" spans="1:11" ht="17.25" customHeight="1" x14ac:dyDescent="0.25">
      <c r="A22" s="402" t="s">
        <v>125</v>
      </c>
      <c r="B22" s="403">
        <f>+B10-B20</f>
        <v>8</v>
      </c>
      <c r="C22" s="403">
        <f t="shared" ref="C22:K22" si="4">+C10-C20</f>
        <v>13</v>
      </c>
      <c r="D22" s="403">
        <f t="shared" si="4"/>
        <v>-14</v>
      </c>
      <c r="E22" s="403">
        <f t="shared" si="4"/>
        <v>50</v>
      </c>
      <c r="F22" s="403">
        <f t="shared" si="4"/>
        <v>3</v>
      </c>
      <c r="G22" s="403">
        <f t="shared" si="4"/>
        <v>0</v>
      </c>
      <c r="H22" s="403"/>
      <c r="I22" s="403"/>
      <c r="J22" s="403">
        <f t="shared" si="4"/>
        <v>-690</v>
      </c>
      <c r="K22" s="403">
        <f t="shared" si="4"/>
        <v>-602</v>
      </c>
    </row>
    <row r="23" spans="1:11" ht="18" customHeight="1" x14ac:dyDescent="0.25">
      <c r="A23" s="402" t="s">
        <v>216</v>
      </c>
      <c r="B23" s="404">
        <f t="shared" ref="B23:K23" si="5">+IFERROR(B22/B20,0)*100</f>
        <v>22.222222222222221</v>
      </c>
      <c r="C23" s="404">
        <f t="shared" si="5"/>
        <v>26</v>
      </c>
      <c r="D23" s="404">
        <f t="shared" si="5"/>
        <v>-29.166666666666668</v>
      </c>
      <c r="E23" s="404">
        <f t="shared" si="5"/>
        <v>9.8425196850393704</v>
      </c>
      <c r="F23" s="404">
        <f t="shared" si="5"/>
        <v>75</v>
      </c>
      <c r="G23" s="404">
        <f t="shared" si="5"/>
        <v>0</v>
      </c>
      <c r="H23" s="404"/>
      <c r="I23" s="404"/>
      <c r="J23" s="404">
        <f t="shared" si="5"/>
        <v>-33.840117704757233</v>
      </c>
      <c r="K23" s="404">
        <f t="shared" si="5"/>
        <v>-21.264570823030731</v>
      </c>
    </row>
    <row r="24" spans="1:11" x14ac:dyDescent="0.25">
      <c r="A24" s="64"/>
      <c r="B24" s="64"/>
      <c r="C24" s="64"/>
      <c r="D24" s="64"/>
      <c r="E24" s="64"/>
      <c r="F24" s="64"/>
      <c r="G24" s="64"/>
      <c r="H24" s="64"/>
      <c r="I24" s="64"/>
      <c r="J24" s="64"/>
      <c r="K24" s="64"/>
    </row>
  </sheetData>
  <mergeCells count="1">
    <mergeCell ref="A1:K1"/>
  </mergeCells>
  <phoneticPr fontId="2" type="noConversion"/>
  <pageMargins left="0.75" right="0.75" top="1" bottom="1" header="0.4921259845" footer="0.4921259845"/>
  <pageSetup paperSize="9" scale="94" orientation="landscape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9"/>
  <sheetViews>
    <sheetView view="pageBreakPreview" zoomScaleNormal="100" zoomScaleSheetLayoutView="100" workbookViewId="0">
      <pane xSplit="18840" topLeftCell="O1"/>
      <selection activeCell="L18" sqref="L18"/>
      <selection pane="topRight" activeCell="K21" sqref="K21"/>
    </sheetView>
  </sheetViews>
  <sheetFormatPr defaultRowHeight="15.75" x14ac:dyDescent="0.25"/>
  <cols>
    <col min="1" max="1" width="22.5" customWidth="1"/>
    <col min="2" max="4" width="12.625" customWidth="1"/>
  </cols>
  <sheetData>
    <row r="1" spans="1:11" ht="38.25" customHeight="1" x14ac:dyDescent="0.3">
      <c r="A1" s="565" t="s">
        <v>217</v>
      </c>
      <c r="B1" s="565"/>
      <c r="C1" s="565"/>
      <c r="D1" s="565"/>
      <c r="E1" s="16"/>
      <c r="F1" s="16"/>
      <c r="G1" s="16"/>
      <c r="H1" s="16"/>
      <c r="I1" s="16"/>
    </row>
    <row r="2" spans="1:11" ht="19.5" thickBot="1" x14ac:dyDescent="0.35">
      <c r="A2" s="256" t="s">
        <v>205</v>
      </c>
      <c r="B2" s="407"/>
      <c r="C2" s="407"/>
      <c r="D2" s="407"/>
      <c r="E2" s="16"/>
      <c r="F2" s="16"/>
      <c r="G2" s="16"/>
      <c r="H2" s="16"/>
      <c r="I2" s="16"/>
    </row>
    <row r="3" spans="1:11" ht="16.5" thickBot="1" x14ac:dyDescent="0.3">
      <c r="A3" s="107" t="s">
        <v>218</v>
      </c>
      <c r="B3" s="185" t="s">
        <v>219</v>
      </c>
      <c r="C3" s="185" t="s">
        <v>220</v>
      </c>
      <c r="D3" s="410" t="s">
        <v>221</v>
      </c>
      <c r="E3" s="8"/>
      <c r="F3" s="8"/>
      <c r="G3" s="8"/>
      <c r="H3" s="24"/>
      <c r="I3" s="24"/>
      <c r="K3" s="5"/>
    </row>
    <row r="4" spans="1:11" x14ac:dyDescent="0.25">
      <c r="A4" s="165" t="s">
        <v>550</v>
      </c>
      <c r="B4" s="165">
        <v>0</v>
      </c>
      <c r="C4" s="165">
        <v>0</v>
      </c>
      <c r="D4" s="165">
        <v>0</v>
      </c>
      <c r="E4" s="5"/>
      <c r="F4" s="5"/>
      <c r="G4" s="5"/>
      <c r="H4" s="5"/>
      <c r="I4" s="5"/>
      <c r="K4" s="5"/>
    </row>
    <row r="5" spans="1:11" x14ac:dyDescent="0.25">
      <c r="A5" s="272"/>
      <c r="B5" s="272"/>
      <c r="C5" s="272"/>
      <c r="D5" s="272"/>
      <c r="E5" s="5"/>
      <c r="F5" s="5"/>
      <c r="G5" s="5"/>
      <c r="H5" s="5"/>
      <c r="I5" s="5"/>
      <c r="K5" s="6"/>
    </row>
    <row r="6" spans="1:11" x14ac:dyDescent="0.25">
      <c r="A6" s="272"/>
      <c r="B6" s="272"/>
      <c r="C6" s="272"/>
      <c r="D6" s="272"/>
      <c r="E6" s="5"/>
      <c r="F6" s="5"/>
      <c r="G6" s="5"/>
      <c r="H6" s="5"/>
      <c r="I6" s="5"/>
      <c r="K6" s="6"/>
    </row>
    <row r="7" spans="1:11" x14ac:dyDescent="0.25">
      <c r="A7" s="272"/>
      <c r="B7" s="272"/>
      <c r="C7" s="272"/>
      <c r="D7" s="272"/>
      <c r="E7" s="5"/>
      <c r="F7" s="5"/>
      <c r="G7" s="5"/>
      <c r="H7" s="5"/>
      <c r="I7" s="5"/>
      <c r="K7" s="6"/>
    </row>
    <row r="8" spans="1:11" x14ac:dyDescent="0.25">
      <c r="A8" s="272"/>
      <c r="B8" s="272"/>
      <c r="C8" s="272"/>
      <c r="D8" s="272"/>
      <c r="E8" s="5"/>
      <c r="F8" s="5"/>
      <c r="G8" s="5"/>
      <c r="H8" s="5"/>
      <c r="I8" s="5"/>
      <c r="K8" s="6"/>
    </row>
    <row r="9" spans="1:11" x14ac:dyDescent="0.25">
      <c r="A9" s="272"/>
      <c r="B9" s="272"/>
      <c r="C9" s="272"/>
      <c r="D9" s="272"/>
      <c r="E9" s="5"/>
      <c r="F9" s="5"/>
      <c r="G9" s="5"/>
      <c r="H9" s="5"/>
      <c r="I9" s="5"/>
      <c r="K9" s="6"/>
    </row>
    <row r="10" spans="1:11" x14ac:dyDescent="0.25">
      <c r="A10" s="405" t="s">
        <v>53</v>
      </c>
      <c r="B10" s="405">
        <f>SUM(B4:B9)</f>
        <v>0</v>
      </c>
      <c r="C10" s="405">
        <f>SUM(C4:C9)</f>
        <v>0</v>
      </c>
      <c r="D10" s="405">
        <f>SUM(D4:D9)</f>
        <v>0</v>
      </c>
      <c r="E10" s="5"/>
      <c r="F10" s="5"/>
      <c r="G10" s="5"/>
      <c r="H10" s="5"/>
      <c r="I10" s="5"/>
      <c r="K10" s="6"/>
    </row>
    <row r="11" spans="1:11" x14ac:dyDescent="0.25">
      <c r="A11" s="164"/>
      <c r="B11" s="164"/>
      <c r="C11" s="164"/>
      <c r="D11" s="164"/>
      <c r="E11" s="5"/>
      <c r="F11" s="5"/>
      <c r="G11" s="5"/>
      <c r="H11" s="5"/>
      <c r="I11" s="5"/>
      <c r="K11" s="6"/>
    </row>
    <row r="12" spans="1:11" ht="16.5" thickBot="1" x14ac:dyDescent="0.3">
      <c r="A12" s="256" t="s">
        <v>215</v>
      </c>
      <c r="B12" s="164"/>
      <c r="C12" s="164"/>
      <c r="D12" s="164"/>
      <c r="E12" s="5"/>
      <c r="F12" s="5"/>
      <c r="G12" s="5"/>
      <c r="H12" s="5"/>
      <c r="I12" s="5"/>
      <c r="K12" s="6"/>
    </row>
    <row r="13" spans="1:11" ht="16.5" thickBot="1" x14ac:dyDescent="0.3">
      <c r="A13" s="98" t="s">
        <v>218</v>
      </c>
      <c r="B13" s="167" t="s">
        <v>219</v>
      </c>
      <c r="C13" s="167" t="s">
        <v>220</v>
      </c>
      <c r="D13" s="408" t="s">
        <v>221</v>
      </c>
      <c r="E13" s="5"/>
      <c r="F13" s="5"/>
      <c r="G13" s="5"/>
      <c r="H13" s="5"/>
      <c r="I13" s="5"/>
      <c r="K13" s="6"/>
    </row>
    <row r="14" spans="1:11" x14ac:dyDescent="0.25">
      <c r="A14" s="165" t="s">
        <v>550</v>
      </c>
      <c r="B14" s="165">
        <v>0</v>
      </c>
      <c r="C14" s="165">
        <v>0</v>
      </c>
      <c r="D14" s="165">
        <v>0</v>
      </c>
      <c r="E14" s="5"/>
      <c r="F14" s="5"/>
      <c r="G14" s="5"/>
      <c r="H14" s="5"/>
      <c r="I14" s="5"/>
      <c r="K14" s="6"/>
    </row>
    <row r="15" spans="1:11" x14ac:dyDescent="0.25">
      <c r="A15" s="272"/>
      <c r="B15" s="272"/>
      <c r="C15" s="272"/>
      <c r="D15" s="272"/>
      <c r="E15" s="5"/>
      <c r="F15" s="5"/>
      <c r="G15" s="5"/>
      <c r="H15" s="5"/>
      <c r="I15" s="5"/>
      <c r="K15" s="6"/>
    </row>
    <row r="16" spans="1:11" x14ac:dyDescent="0.25">
      <c r="A16" s="272"/>
      <c r="B16" s="272"/>
      <c r="C16" s="272"/>
      <c r="D16" s="272"/>
      <c r="E16" s="5"/>
      <c r="F16" s="5"/>
      <c r="G16" s="5"/>
      <c r="H16" s="5"/>
      <c r="I16" s="5"/>
      <c r="K16" s="6"/>
    </row>
    <row r="17" spans="1:11" x14ac:dyDescent="0.25">
      <c r="A17" s="272"/>
      <c r="B17" s="272"/>
      <c r="C17" s="272"/>
      <c r="D17" s="272"/>
      <c r="E17" s="5"/>
      <c r="F17" s="5"/>
      <c r="G17" s="5"/>
      <c r="H17" s="5"/>
      <c r="I17" s="5"/>
      <c r="K17" s="6"/>
    </row>
    <row r="18" spans="1:11" x14ac:dyDescent="0.25">
      <c r="A18" s="272"/>
      <c r="B18" s="272"/>
      <c r="C18" s="272"/>
      <c r="D18" s="272"/>
      <c r="E18" s="5"/>
      <c r="F18" s="5"/>
      <c r="G18" s="5"/>
      <c r="H18" s="5"/>
      <c r="I18" s="5"/>
      <c r="K18" s="6"/>
    </row>
    <row r="19" spans="1:11" x14ac:dyDescent="0.25">
      <c r="A19" s="272"/>
      <c r="B19" s="272"/>
      <c r="C19" s="272"/>
      <c r="D19" s="272"/>
      <c r="E19" s="5"/>
      <c r="F19" s="5"/>
      <c r="G19" s="5"/>
      <c r="H19" s="5"/>
      <c r="I19" s="5"/>
      <c r="K19" s="6"/>
    </row>
    <row r="20" spans="1:11" x14ac:dyDescent="0.25">
      <c r="A20" s="405" t="s">
        <v>53</v>
      </c>
      <c r="B20" s="405">
        <f>SUM(B14:B19)</f>
        <v>0</v>
      </c>
      <c r="C20" s="405">
        <f>SUM(C14:C19)</f>
        <v>0</v>
      </c>
      <c r="D20" s="405">
        <f>SUM(D14:D19)</f>
        <v>0</v>
      </c>
      <c r="E20" s="5"/>
      <c r="F20" s="5"/>
      <c r="G20" s="5"/>
      <c r="H20" s="5"/>
      <c r="I20" s="5"/>
      <c r="K20" s="6"/>
    </row>
    <row r="21" spans="1:11" x14ac:dyDescent="0.25">
      <c r="A21" s="40"/>
      <c r="B21" s="164"/>
      <c r="C21" s="164"/>
      <c r="D21" s="164"/>
      <c r="E21" s="5"/>
      <c r="F21" s="5"/>
      <c r="G21" s="5"/>
      <c r="H21" s="5"/>
      <c r="I21" s="5"/>
      <c r="K21" s="6"/>
    </row>
    <row r="22" spans="1:11" x14ac:dyDescent="0.25">
      <c r="A22" s="402" t="s">
        <v>125</v>
      </c>
      <c r="B22" s="402">
        <f>+B10-B20</f>
        <v>0</v>
      </c>
      <c r="C22" s="402">
        <f>+C10-C20</f>
        <v>0</v>
      </c>
      <c r="D22" s="402">
        <f>+D10-D20</f>
        <v>0</v>
      </c>
      <c r="E22" s="5"/>
      <c r="F22" s="5"/>
      <c r="G22" s="5"/>
      <c r="H22" s="5"/>
      <c r="I22" s="5"/>
      <c r="K22" s="6"/>
    </row>
    <row r="23" spans="1:11" x14ac:dyDescent="0.25">
      <c r="A23" s="402" t="s">
        <v>216</v>
      </c>
      <c r="B23" s="409">
        <f>+IFERROR(B22/B20,0)*100</f>
        <v>0</v>
      </c>
      <c r="C23" s="409">
        <f>+IFERROR(C22/C20,0)*100</f>
        <v>0</v>
      </c>
      <c r="D23" s="409">
        <f>+IFERROR(D22/D20,0)*100</f>
        <v>0</v>
      </c>
      <c r="E23" s="5"/>
      <c r="F23" s="5"/>
      <c r="G23" s="5"/>
      <c r="H23" s="5"/>
      <c r="I23" s="5"/>
      <c r="K23" s="6"/>
    </row>
    <row r="24" spans="1:11" x14ac:dyDescent="0.25">
      <c r="K24" s="6"/>
    </row>
    <row r="25" spans="1:11" x14ac:dyDescent="0.25">
      <c r="K25" s="6"/>
    </row>
    <row r="26" spans="1:11" x14ac:dyDescent="0.25">
      <c r="K26" s="6"/>
    </row>
    <row r="27" spans="1:11" x14ac:dyDescent="0.25">
      <c r="K27" s="6"/>
    </row>
    <row r="28" spans="1:11" x14ac:dyDescent="0.25">
      <c r="K28" s="6"/>
    </row>
    <row r="29" spans="1:11" x14ac:dyDescent="0.25">
      <c r="K29" s="6"/>
    </row>
    <row r="30" spans="1:11" x14ac:dyDescent="0.25">
      <c r="K30" s="6"/>
    </row>
    <row r="31" spans="1:11" x14ac:dyDescent="0.25">
      <c r="K31" s="6"/>
    </row>
    <row r="32" spans="1:11" x14ac:dyDescent="0.25">
      <c r="K32" s="6"/>
    </row>
    <row r="33" spans="11:11" x14ac:dyDescent="0.25">
      <c r="K33" s="6"/>
    </row>
    <row r="34" spans="11:11" x14ac:dyDescent="0.25">
      <c r="K34" s="6"/>
    </row>
    <row r="35" spans="11:11" x14ac:dyDescent="0.25">
      <c r="K35" s="6"/>
    </row>
    <row r="36" spans="11:11" x14ac:dyDescent="0.25">
      <c r="K36" s="6"/>
    </row>
    <row r="37" spans="11:11" x14ac:dyDescent="0.25">
      <c r="K37" s="6"/>
    </row>
    <row r="38" spans="11:11" x14ac:dyDescent="0.25">
      <c r="K38" s="7"/>
    </row>
    <row r="39" spans="11:11" x14ac:dyDescent="0.25">
      <c r="K39" s="5"/>
    </row>
  </sheetData>
  <mergeCells count="1">
    <mergeCell ref="A1:D1"/>
  </mergeCells>
  <phoneticPr fontId="2" type="noConversion"/>
  <pageMargins left="0.75" right="0.75" top="1" bottom="1" header="0.4921259845" footer="0.492125984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6"/>
  <sheetViews>
    <sheetView topLeftCell="A18" workbookViewId="0">
      <selection activeCell="H25" sqref="H25"/>
    </sheetView>
  </sheetViews>
  <sheetFormatPr defaultRowHeight="15.75" x14ac:dyDescent="0.25"/>
  <cols>
    <col min="1" max="1" width="14.75" style="63" customWidth="1"/>
    <col min="2" max="2" width="93.375" style="63" customWidth="1"/>
    <col min="3" max="3" width="8" style="63" hidden="1" customWidth="1"/>
    <col min="4" max="4" width="6.875" style="63" hidden="1" customWidth="1"/>
    <col min="5" max="5" width="8" style="63" hidden="1" customWidth="1"/>
    <col min="6" max="6" width="1.75" style="63" hidden="1" customWidth="1"/>
    <col min="7" max="7" width="8" style="63" customWidth="1"/>
    <col min="8" max="8" width="7.75" style="63" customWidth="1"/>
    <col min="9" max="9" width="8.75" style="12"/>
    <col min="10" max="10" width="9.75" style="12" customWidth="1"/>
    <col min="11" max="255" width="8.75" style="12"/>
    <col min="256" max="256" width="12.125" style="12" customWidth="1"/>
    <col min="257" max="263" width="8" style="12" customWidth="1"/>
    <col min="264" max="264" width="7.75" style="12" customWidth="1"/>
    <col min="265" max="265" width="8.75" style="12"/>
    <col min="266" max="266" width="9.75" style="12" customWidth="1"/>
    <col min="267" max="511" width="8.75" style="12"/>
    <col min="512" max="512" width="12.125" style="12" customWidth="1"/>
    <col min="513" max="519" width="8" style="12" customWidth="1"/>
    <col min="520" max="520" width="7.75" style="12" customWidth="1"/>
    <col min="521" max="521" width="8.75" style="12"/>
    <col min="522" max="522" width="9.75" style="12" customWidth="1"/>
    <col min="523" max="767" width="8.75" style="12"/>
    <col min="768" max="768" width="12.125" style="12" customWidth="1"/>
    <col min="769" max="775" width="8" style="12" customWidth="1"/>
    <col min="776" max="776" width="7.75" style="12" customWidth="1"/>
    <col min="777" max="777" width="8.75" style="12"/>
    <col min="778" max="778" width="9.75" style="12" customWidth="1"/>
    <col min="779" max="1023" width="8.75" style="12"/>
    <col min="1024" max="1024" width="12.125" style="12" customWidth="1"/>
    <col min="1025" max="1031" width="8" style="12" customWidth="1"/>
    <col min="1032" max="1032" width="7.75" style="12" customWidth="1"/>
    <col min="1033" max="1033" width="8.75" style="12"/>
    <col min="1034" max="1034" width="9.75" style="12" customWidth="1"/>
    <col min="1035" max="1279" width="8.75" style="12"/>
    <col min="1280" max="1280" width="12.125" style="12" customWidth="1"/>
    <col min="1281" max="1287" width="8" style="12" customWidth="1"/>
    <col min="1288" max="1288" width="7.75" style="12" customWidth="1"/>
    <col min="1289" max="1289" width="8.75" style="12"/>
    <col min="1290" max="1290" width="9.75" style="12" customWidth="1"/>
    <col min="1291" max="1535" width="8.75" style="12"/>
    <col min="1536" max="1536" width="12.125" style="12" customWidth="1"/>
    <col min="1537" max="1543" width="8" style="12" customWidth="1"/>
    <col min="1544" max="1544" width="7.75" style="12" customWidth="1"/>
    <col min="1545" max="1545" width="8.75" style="12"/>
    <col min="1546" max="1546" width="9.75" style="12" customWidth="1"/>
    <col min="1547" max="1791" width="8.75" style="12"/>
    <col min="1792" max="1792" width="12.125" style="12" customWidth="1"/>
    <col min="1793" max="1799" width="8" style="12" customWidth="1"/>
    <col min="1800" max="1800" width="7.75" style="12" customWidth="1"/>
    <col min="1801" max="1801" width="8.75" style="12"/>
    <col min="1802" max="1802" width="9.75" style="12" customWidth="1"/>
    <col min="1803" max="2047" width="8.75" style="12"/>
    <col min="2048" max="2048" width="12.125" style="12" customWidth="1"/>
    <col min="2049" max="2055" width="8" style="12" customWidth="1"/>
    <col min="2056" max="2056" width="7.75" style="12" customWidth="1"/>
    <col min="2057" max="2057" width="8.75" style="12"/>
    <col min="2058" max="2058" width="9.75" style="12" customWidth="1"/>
    <col min="2059" max="2303" width="8.75" style="12"/>
    <col min="2304" max="2304" width="12.125" style="12" customWidth="1"/>
    <col min="2305" max="2311" width="8" style="12" customWidth="1"/>
    <col min="2312" max="2312" width="7.75" style="12" customWidth="1"/>
    <col min="2313" max="2313" width="8.75" style="12"/>
    <col min="2314" max="2314" width="9.75" style="12" customWidth="1"/>
    <col min="2315" max="2559" width="8.75" style="12"/>
    <col min="2560" max="2560" width="12.125" style="12" customWidth="1"/>
    <col min="2561" max="2567" width="8" style="12" customWidth="1"/>
    <col min="2568" max="2568" width="7.75" style="12" customWidth="1"/>
    <col min="2569" max="2569" width="8.75" style="12"/>
    <col min="2570" max="2570" width="9.75" style="12" customWidth="1"/>
    <col min="2571" max="2815" width="8.75" style="12"/>
    <col min="2816" max="2816" width="12.125" style="12" customWidth="1"/>
    <col min="2817" max="2823" width="8" style="12" customWidth="1"/>
    <col min="2824" max="2824" width="7.75" style="12" customWidth="1"/>
    <col min="2825" max="2825" width="8.75" style="12"/>
    <col min="2826" max="2826" width="9.75" style="12" customWidth="1"/>
    <col min="2827" max="3071" width="8.75" style="12"/>
    <col min="3072" max="3072" width="12.125" style="12" customWidth="1"/>
    <col min="3073" max="3079" width="8" style="12" customWidth="1"/>
    <col min="3080" max="3080" width="7.75" style="12" customWidth="1"/>
    <col min="3081" max="3081" width="8.75" style="12"/>
    <col min="3082" max="3082" width="9.75" style="12" customWidth="1"/>
    <col min="3083" max="3327" width="8.75" style="12"/>
    <col min="3328" max="3328" width="12.125" style="12" customWidth="1"/>
    <col min="3329" max="3335" width="8" style="12" customWidth="1"/>
    <col min="3336" max="3336" width="7.75" style="12" customWidth="1"/>
    <col min="3337" max="3337" width="8.75" style="12"/>
    <col min="3338" max="3338" width="9.75" style="12" customWidth="1"/>
    <col min="3339" max="3583" width="8.75" style="12"/>
    <col min="3584" max="3584" width="12.125" style="12" customWidth="1"/>
    <col min="3585" max="3591" width="8" style="12" customWidth="1"/>
    <col min="3592" max="3592" width="7.75" style="12" customWidth="1"/>
    <col min="3593" max="3593" width="8.75" style="12"/>
    <col min="3594" max="3594" width="9.75" style="12" customWidth="1"/>
    <col min="3595" max="3839" width="8.75" style="12"/>
    <col min="3840" max="3840" width="12.125" style="12" customWidth="1"/>
    <col min="3841" max="3847" width="8" style="12" customWidth="1"/>
    <col min="3848" max="3848" width="7.75" style="12" customWidth="1"/>
    <col min="3849" max="3849" width="8.75" style="12"/>
    <col min="3850" max="3850" width="9.75" style="12" customWidth="1"/>
    <col min="3851" max="4095" width="8.75" style="12"/>
    <col min="4096" max="4096" width="12.125" style="12" customWidth="1"/>
    <col min="4097" max="4103" width="8" style="12" customWidth="1"/>
    <col min="4104" max="4104" width="7.75" style="12" customWidth="1"/>
    <col min="4105" max="4105" width="8.75" style="12"/>
    <col min="4106" max="4106" width="9.75" style="12" customWidth="1"/>
    <col min="4107" max="4351" width="8.75" style="12"/>
    <col min="4352" max="4352" width="12.125" style="12" customWidth="1"/>
    <col min="4353" max="4359" width="8" style="12" customWidth="1"/>
    <col min="4360" max="4360" width="7.75" style="12" customWidth="1"/>
    <col min="4361" max="4361" width="8.75" style="12"/>
    <col min="4362" max="4362" width="9.75" style="12" customWidth="1"/>
    <col min="4363" max="4607" width="8.75" style="12"/>
    <col min="4608" max="4608" width="12.125" style="12" customWidth="1"/>
    <col min="4609" max="4615" width="8" style="12" customWidth="1"/>
    <col min="4616" max="4616" width="7.75" style="12" customWidth="1"/>
    <col min="4617" max="4617" width="8.75" style="12"/>
    <col min="4618" max="4618" width="9.75" style="12" customWidth="1"/>
    <col min="4619" max="4863" width="8.75" style="12"/>
    <col min="4864" max="4864" width="12.125" style="12" customWidth="1"/>
    <col min="4865" max="4871" width="8" style="12" customWidth="1"/>
    <col min="4872" max="4872" width="7.75" style="12" customWidth="1"/>
    <col min="4873" max="4873" width="8.75" style="12"/>
    <col min="4874" max="4874" width="9.75" style="12" customWidth="1"/>
    <col min="4875" max="5119" width="8.75" style="12"/>
    <col min="5120" max="5120" width="12.125" style="12" customWidth="1"/>
    <col min="5121" max="5127" width="8" style="12" customWidth="1"/>
    <col min="5128" max="5128" width="7.75" style="12" customWidth="1"/>
    <col min="5129" max="5129" width="8.75" style="12"/>
    <col min="5130" max="5130" width="9.75" style="12" customWidth="1"/>
    <col min="5131" max="5375" width="8.75" style="12"/>
    <col min="5376" max="5376" width="12.125" style="12" customWidth="1"/>
    <col min="5377" max="5383" width="8" style="12" customWidth="1"/>
    <col min="5384" max="5384" width="7.75" style="12" customWidth="1"/>
    <col min="5385" max="5385" width="8.75" style="12"/>
    <col min="5386" max="5386" width="9.75" style="12" customWidth="1"/>
    <col min="5387" max="5631" width="8.75" style="12"/>
    <col min="5632" max="5632" width="12.125" style="12" customWidth="1"/>
    <col min="5633" max="5639" width="8" style="12" customWidth="1"/>
    <col min="5640" max="5640" width="7.75" style="12" customWidth="1"/>
    <col min="5641" max="5641" width="8.75" style="12"/>
    <col min="5642" max="5642" width="9.75" style="12" customWidth="1"/>
    <col min="5643" max="5887" width="8.75" style="12"/>
    <col min="5888" max="5888" width="12.125" style="12" customWidth="1"/>
    <col min="5889" max="5895" width="8" style="12" customWidth="1"/>
    <col min="5896" max="5896" width="7.75" style="12" customWidth="1"/>
    <col min="5897" max="5897" width="8.75" style="12"/>
    <col min="5898" max="5898" width="9.75" style="12" customWidth="1"/>
    <col min="5899" max="6143" width="8.75" style="12"/>
    <col min="6144" max="6144" width="12.125" style="12" customWidth="1"/>
    <col min="6145" max="6151" width="8" style="12" customWidth="1"/>
    <col min="6152" max="6152" width="7.75" style="12" customWidth="1"/>
    <col min="6153" max="6153" width="8.75" style="12"/>
    <col min="6154" max="6154" width="9.75" style="12" customWidth="1"/>
    <col min="6155" max="6399" width="8.75" style="12"/>
    <col min="6400" max="6400" width="12.125" style="12" customWidth="1"/>
    <col min="6401" max="6407" width="8" style="12" customWidth="1"/>
    <col min="6408" max="6408" width="7.75" style="12" customWidth="1"/>
    <col min="6409" max="6409" width="8.75" style="12"/>
    <col min="6410" max="6410" width="9.75" style="12" customWidth="1"/>
    <col min="6411" max="6655" width="8.75" style="12"/>
    <col min="6656" max="6656" width="12.125" style="12" customWidth="1"/>
    <col min="6657" max="6663" width="8" style="12" customWidth="1"/>
    <col min="6664" max="6664" width="7.75" style="12" customWidth="1"/>
    <col min="6665" max="6665" width="8.75" style="12"/>
    <col min="6666" max="6666" width="9.75" style="12" customWidth="1"/>
    <col min="6667" max="6911" width="8.75" style="12"/>
    <col min="6912" max="6912" width="12.125" style="12" customWidth="1"/>
    <col min="6913" max="6919" width="8" style="12" customWidth="1"/>
    <col min="6920" max="6920" width="7.75" style="12" customWidth="1"/>
    <col min="6921" max="6921" width="8.75" style="12"/>
    <col min="6922" max="6922" width="9.75" style="12" customWidth="1"/>
    <col min="6923" max="7167" width="8.75" style="12"/>
    <col min="7168" max="7168" width="12.125" style="12" customWidth="1"/>
    <col min="7169" max="7175" width="8" style="12" customWidth="1"/>
    <col min="7176" max="7176" width="7.75" style="12" customWidth="1"/>
    <col min="7177" max="7177" width="8.75" style="12"/>
    <col min="7178" max="7178" width="9.75" style="12" customWidth="1"/>
    <col min="7179" max="7423" width="8.75" style="12"/>
    <col min="7424" max="7424" width="12.125" style="12" customWidth="1"/>
    <col min="7425" max="7431" width="8" style="12" customWidth="1"/>
    <col min="7432" max="7432" width="7.75" style="12" customWidth="1"/>
    <col min="7433" max="7433" width="8.75" style="12"/>
    <col min="7434" max="7434" width="9.75" style="12" customWidth="1"/>
    <col min="7435" max="7679" width="8.75" style="12"/>
    <col min="7680" max="7680" width="12.125" style="12" customWidth="1"/>
    <col min="7681" max="7687" width="8" style="12" customWidth="1"/>
    <col min="7688" max="7688" width="7.75" style="12" customWidth="1"/>
    <col min="7689" max="7689" width="8.75" style="12"/>
    <col min="7690" max="7690" width="9.75" style="12" customWidth="1"/>
    <col min="7691" max="7935" width="8.75" style="12"/>
    <col min="7936" max="7936" width="12.125" style="12" customWidth="1"/>
    <col min="7937" max="7943" width="8" style="12" customWidth="1"/>
    <col min="7944" max="7944" width="7.75" style="12" customWidth="1"/>
    <col min="7945" max="7945" width="8.75" style="12"/>
    <col min="7946" max="7946" width="9.75" style="12" customWidth="1"/>
    <col min="7947" max="8191" width="8.75" style="12"/>
    <col min="8192" max="8192" width="12.125" style="12" customWidth="1"/>
    <col min="8193" max="8199" width="8" style="12" customWidth="1"/>
    <col min="8200" max="8200" width="7.75" style="12" customWidth="1"/>
    <col min="8201" max="8201" width="8.75" style="12"/>
    <col min="8202" max="8202" width="9.75" style="12" customWidth="1"/>
    <col min="8203" max="8447" width="8.75" style="12"/>
    <col min="8448" max="8448" width="12.125" style="12" customWidth="1"/>
    <col min="8449" max="8455" width="8" style="12" customWidth="1"/>
    <col min="8456" max="8456" width="7.75" style="12" customWidth="1"/>
    <col min="8457" max="8457" width="8.75" style="12"/>
    <col min="8458" max="8458" width="9.75" style="12" customWidth="1"/>
    <col min="8459" max="8703" width="8.75" style="12"/>
    <col min="8704" max="8704" width="12.125" style="12" customWidth="1"/>
    <col min="8705" max="8711" width="8" style="12" customWidth="1"/>
    <col min="8712" max="8712" width="7.75" style="12" customWidth="1"/>
    <col min="8713" max="8713" width="8.75" style="12"/>
    <col min="8714" max="8714" width="9.75" style="12" customWidth="1"/>
    <col min="8715" max="8959" width="8.75" style="12"/>
    <col min="8960" max="8960" width="12.125" style="12" customWidth="1"/>
    <col min="8961" max="8967" width="8" style="12" customWidth="1"/>
    <col min="8968" max="8968" width="7.75" style="12" customWidth="1"/>
    <col min="8969" max="8969" width="8.75" style="12"/>
    <col min="8970" max="8970" width="9.75" style="12" customWidth="1"/>
    <col min="8971" max="9215" width="8.75" style="12"/>
    <col min="9216" max="9216" width="12.125" style="12" customWidth="1"/>
    <col min="9217" max="9223" width="8" style="12" customWidth="1"/>
    <col min="9224" max="9224" width="7.75" style="12" customWidth="1"/>
    <col min="9225" max="9225" width="8.75" style="12"/>
    <col min="9226" max="9226" width="9.75" style="12" customWidth="1"/>
    <col min="9227" max="9471" width="8.75" style="12"/>
    <col min="9472" max="9472" width="12.125" style="12" customWidth="1"/>
    <col min="9473" max="9479" width="8" style="12" customWidth="1"/>
    <col min="9480" max="9480" width="7.75" style="12" customWidth="1"/>
    <col min="9481" max="9481" width="8.75" style="12"/>
    <col min="9482" max="9482" width="9.75" style="12" customWidth="1"/>
    <col min="9483" max="9727" width="8.75" style="12"/>
    <col min="9728" max="9728" width="12.125" style="12" customWidth="1"/>
    <col min="9729" max="9735" width="8" style="12" customWidth="1"/>
    <col min="9736" max="9736" width="7.75" style="12" customWidth="1"/>
    <col min="9737" max="9737" width="8.75" style="12"/>
    <col min="9738" max="9738" width="9.75" style="12" customWidth="1"/>
    <col min="9739" max="9983" width="8.75" style="12"/>
    <col min="9984" max="9984" width="12.125" style="12" customWidth="1"/>
    <col min="9985" max="9991" width="8" style="12" customWidth="1"/>
    <col min="9992" max="9992" width="7.75" style="12" customWidth="1"/>
    <col min="9993" max="9993" width="8.75" style="12"/>
    <col min="9994" max="9994" width="9.75" style="12" customWidth="1"/>
    <col min="9995" max="10239" width="8.75" style="12"/>
    <col min="10240" max="10240" width="12.125" style="12" customWidth="1"/>
    <col min="10241" max="10247" width="8" style="12" customWidth="1"/>
    <col min="10248" max="10248" width="7.75" style="12" customWidth="1"/>
    <col min="10249" max="10249" width="8.75" style="12"/>
    <col min="10250" max="10250" width="9.75" style="12" customWidth="1"/>
    <col min="10251" max="10495" width="8.75" style="12"/>
    <col min="10496" max="10496" width="12.125" style="12" customWidth="1"/>
    <col min="10497" max="10503" width="8" style="12" customWidth="1"/>
    <col min="10504" max="10504" width="7.75" style="12" customWidth="1"/>
    <col min="10505" max="10505" width="8.75" style="12"/>
    <col min="10506" max="10506" width="9.75" style="12" customWidth="1"/>
    <col min="10507" max="10751" width="8.75" style="12"/>
    <col min="10752" max="10752" width="12.125" style="12" customWidth="1"/>
    <col min="10753" max="10759" width="8" style="12" customWidth="1"/>
    <col min="10760" max="10760" width="7.75" style="12" customWidth="1"/>
    <col min="10761" max="10761" width="8.75" style="12"/>
    <col min="10762" max="10762" width="9.75" style="12" customWidth="1"/>
    <col min="10763" max="11007" width="8.75" style="12"/>
    <col min="11008" max="11008" width="12.125" style="12" customWidth="1"/>
    <col min="11009" max="11015" width="8" style="12" customWidth="1"/>
    <col min="11016" max="11016" width="7.75" style="12" customWidth="1"/>
    <col min="11017" max="11017" width="8.75" style="12"/>
    <col min="11018" max="11018" width="9.75" style="12" customWidth="1"/>
    <col min="11019" max="11263" width="8.75" style="12"/>
    <col min="11264" max="11264" width="12.125" style="12" customWidth="1"/>
    <col min="11265" max="11271" width="8" style="12" customWidth="1"/>
    <col min="11272" max="11272" width="7.75" style="12" customWidth="1"/>
    <col min="11273" max="11273" width="8.75" style="12"/>
    <col min="11274" max="11274" width="9.75" style="12" customWidth="1"/>
    <col min="11275" max="11519" width="8.75" style="12"/>
    <col min="11520" max="11520" width="12.125" style="12" customWidth="1"/>
    <col min="11521" max="11527" width="8" style="12" customWidth="1"/>
    <col min="11528" max="11528" width="7.75" style="12" customWidth="1"/>
    <col min="11529" max="11529" width="8.75" style="12"/>
    <col min="11530" max="11530" width="9.75" style="12" customWidth="1"/>
    <col min="11531" max="11775" width="8.75" style="12"/>
    <col min="11776" max="11776" width="12.125" style="12" customWidth="1"/>
    <col min="11777" max="11783" width="8" style="12" customWidth="1"/>
    <col min="11784" max="11784" width="7.75" style="12" customWidth="1"/>
    <col min="11785" max="11785" width="8.75" style="12"/>
    <col min="11786" max="11786" width="9.75" style="12" customWidth="1"/>
    <col min="11787" max="12031" width="8.75" style="12"/>
    <col min="12032" max="12032" width="12.125" style="12" customWidth="1"/>
    <col min="12033" max="12039" width="8" style="12" customWidth="1"/>
    <col min="12040" max="12040" width="7.75" style="12" customWidth="1"/>
    <col min="12041" max="12041" width="8.75" style="12"/>
    <col min="12042" max="12042" width="9.75" style="12" customWidth="1"/>
    <col min="12043" max="12287" width="8.75" style="12"/>
    <col min="12288" max="12288" width="12.125" style="12" customWidth="1"/>
    <col min="12289" max="12295" width="8" style="12" customWidth="1"/>
    <col min="12296" max="12296" width="7.75" style="12" customWidth="1"/>
    <col min="12297" max="12297" width="8.75" style="12"/>
    <col min="12298" max="12298" width="9.75" style="12" customWidth="1"/>
    <col min="12299" max="12543" width="8.75" style="12"/>
    <col min="12544" max="12544" width="12.125" style="12" customWidth="1"/>
    <col min="12545" max="12551" width="8" style="12" customWidth="1"/>
    <col min="12552" max="12552" width="7.75" style="12" customWidth="1"/>
    <col min="12553" max="12553" width="8.75" style="12"/>
    <col min="12554" max="12554" width="9.75" style="12" customWidth="1"/>
    <col min="12555" max="12799" width="8.75" style="12"/>
    <col min="12800" max="12800" width="12.125" style="12" customWidth="1"/>
    <col min="12801" max="12807" width="8" style="12" customWidth="1"/>
    <col min="12808" max="12808" width="7.75" style="12" customWidth="1"/>
    <col min="12809" max="12809" width="8.75" style="12"/>
    <col min="12810" max="12810" width="9.75" style="12" customWidth="1"/>
    <col min="12811" max="13055" width="8.75" style="12"/>
    <col min="13056" max="13056" width="12.125" style="12" customWidth="1"/>
    <col min="13057" max="13063" width="8" style="12" customWidth="1"/>
    <col min="13064" max="13064" width="7.75" style="12" customWidth="1"/>
    <col min="13065" max="13065" width="8.75" style="12"/>
    <col min="13066" max="13066" width="9.75" style="12" customWidth="1"/>
    <col min="13067" max="13311" width="8.75" style="12"/>
    <col min="13312" max="13312" width="12.125" style="12" customWidth="1"/>
    <col min="13313" max="13319" width="8" style="12" customWidth="1"/>
    <col min="13320" max="13320" width="7.75" style="12" customWidth="1"/>
    <col min="13321" max="13321" width="8.75" style="12"/>
    <col min="13322" max="13322" width="9.75" style="12" customWidth="1"/>
    <col min="13323" max="13567" width="8.75" style="12"/>
    <col min="13568" max="13568" width="12.125" style="12" customWidth="1"/>
    <col min="13569" max="13575" width="8" style="12" customWidth="1"/>
    <col min="13576" max="13576" width="7.75" style="12" customWidth="1"/>
    <col min="13577" max="13577" width="8.75" style="12"/>
    <col min="13578" max="13578" width="9.75" style="12" customWidth="1"/>
    <col min="13579" max="13823" width="8.75" style="12"/>
    <col min="13824" max="13824" width="12.125" style="12" customWidth="1"/>
    <col min="13825" max="13831" width="8" style="12" customWidth="1"/>
    <col min="13832" max="13832" width="7.75" style="12" customWidth="1"/>
    <col min="13833" max="13833" width="8.75" style="12"/>
    <col min="13834" max="13834" width="9.75" style="12" customWidth="1"/>
    <col min="13835" max="14079" width="8.75" style="12"/>
    <col min="14080" max="14080" width="12.125" style="12" customWidth="1"/>
    <col min="14081" max="14087" width="8" style="12" customWidth="1"/>
    <col min="14088" max="14088" width="7.75" style="12" customWidth="1"/>
    <col min="14089" max="14089" width="8.75" style="12"/>
    <col min="14090" max="14090" width="9.75" style="12" customWidth="1"/>
    <col min="14091" max="14335" width="8.75" style="12"/>
    <col min="14336" max="14336" width="12.125" style="12" customWidth="1"/>
    <col min="14337" max="14343" width="8" style="12" customWidth="1"/>
    <col min="14344" max="14344" width="7.75" style="12" customWidth="1"/>
    <col min="14345" max="14345" width="8.75" style="12"/>
    <col min="14346" max="14346" width="9.75" style="12" customWidth="1"/>
    <col min="14347" max="14591" width="8.75" style="12"/>
    <col min="14592" max="14592" width="12.125" style="12" customWidth="1"/>
    <col min="14593" max="14599" width="8" style="12" customWidth="1"/>
    <col min="14600" max="14600" width="7.75" style="12" customWidth="1"/>
    <col min="14601" max="14601" width="8.75" style="12"/>
    <col min="14602" max="14602" width="9.75" style="12" customWidth="1"/>
    <col min="14603" max="14847" width="8.75" style="12"/>
    <col min="14848" max="14848" width="12.125" style="12" customWidth="1"/>
    <col min="14849" max="14855" width="8" style="12" customWidth="1"/>
    <col min="14856" max="14856" width="7.75" style="12" customWidth="1"/>
    <col min="14857" max="14857" width="8.75" style="12"/>
    <col min="14858" max="14858" width="9.75" style="12" customWidth="1"/>
    <col min="14859" max="15103" width="8.75" style="12"/>
    <col min="15104" max="15104" width="12.125" style="12" customWidth="1"/>
    <col min="15105" max="15111" width="8" style="12" customWidth="1"/>
    <col min="15112" max="15112" width="7.75" style="12" customWidth="1"/>
    <col min="15113" max="15113" width="8.75" style="12"/>
    <col min="15114" max="15114" width="9.75" style="12" customWidth="1"/>
    <col min="15115" max="15359" width="8.75" style="12"/>
    <col min="15360" max="15360" width="12.125" style="12" customWidth="1"/>
    <col min="15361" max="15367" width="8" style="12" customWidth="1"/>
    <col min="15368" max="15368" width="7.75" style="12" customWidth="1"/>
    <col min="15369" max="15369" width="8.75" style="12"/>
    <col min="15370" max="15370" width="9.75" style="12" customWidth="1"/>
    <col min="15371" max="15615" width="8.75" style="12"/>
    <col min="15616" max="15616" width="12.125" style="12" customWidth="1"/>
    <col min="15617" max="15623" width="8" style="12" customWidth="1"/>
    <col min="15624" max="15624" width="7.75" style="12" customWidth="1"/>
    <col min="15625" max="15625" width="8.75" style="12"/>
    <col min="15626" max="15626" width="9.75" style="12" customWidth="1"/>
    <col min="15627" max="15871" width="8.75" style="12"/>
    <col min="15872" max="15872" width="12.125" style="12" customWidth="1"/>
    <col min="15873" max="15879" width="8" style="12" customWidth="1"/>
    <col min="15880" max="15880" width="7.75" style="12" customWidth="1"/>
    <col min="15881" max="15881" width="8.75" style="12"/>
    <col min="15882" max="15882" width="9.75" style="12" customWidth="1"/>
    <col min="15883" max="16127" width="8.75" style="12"/>
    <col min="16128" max="16128" width="12.125" style="12" customWidth="1"/>
    <col min="16129" max="16135" width="8" style="12" customWidth="1"/>
    <col min="16136" max="16136" width="7.75" style="12" customWidth="1"/>
    <col min="16137" max="16137" width="8.75" style="12"/>
    <col min="16138" max="16138" width="9.75" style="12" customWidth="1"/>
    <col min="16139" max="16384" width="8.75" style="12"/>
  </cols>
  <sheetData>
    <row r="1" spans="1:13" ht="18.75" x14ac:dyDescent="0.25">
      <c r="A1" s="12"/>
      <c r="B1" s="157" t="s">
        <v>1384</v>
      </c>
      <c r="C1" s="138"/>
      <c r="D1" s="138"/>
      <c r="E1" s="138"/>
      <c r="F1" s="138"/>
    </row>
    <row r="2" spans="1:13" s="59" customFormat="1" x14ac:dyDescent="0.25">
      <c r="A2" s="139"/>
      <c r="B2" s="137"/>
      <c r="C2" s="138"/>
      <c r="D2" s="138"/>
      <c r="E2" s="138"/>
      <c r="F2" s="138"/>
      <c r="G2" s="138"/>
      <c r="H2" s="138"/>
    </row>
    <row r="3" spans="1:13" ht="20.100000000000001" customHeight="1" x14ac:dyDescent="0.25">
      <c r="A3" s="136" t="s">
        <v>2</v>
      </c>
      <c r="B3" s="472" t="s">
        <v>3</v>
      </c>
      <c r="C3" s="472"/>
      <c r="D3" s="472"/>
      <c r="E3" s="472"/>
      <c r="F3" s="472"/>
      <c r="H3" s="140"/>
      <c r="I3" s="141"/>
      <c r="J3" s="141"/>
    </row>
    <row r="4" spans="1:13" ht="20.100000000000001" customHeight="1" x14ac:dyDescent="0.25">
      <c r="A4" s="136" t="s">
        <v>4</v>
      </c>
      <c r="B4" s="466" t="s">
        <v>5</v>
      </c>
      <c r="C4" s="466"/>
      <c r="D4" s="466"/>
      <c r="E4" s="466"/>
      <c r="F4" s="466"/>
      <c r="G4" s="140"/>
      <c r="H4" s="140"/>
      <c r="I4" s="141"/>
      <c r="J4" s="141"/>
    </row>
    <row r="5" spans="1:13" ht="21" customHeight="1" x14ac:dyDescent="0.25">
      <c r="A5" s="136" t="s">
        <v>1385</v>
      </c>
      <c r="B5" s="473" t="s">
        <v>6</v>
      </c>
      <c r="C5" s="473"/>
      <c r="D5" s="473"/>
      <c r="E5" s="473"/>
      <c r="F5" s="473"/>
    </row>
    <row r="6" spans="1:13" ht="34.5" customHeight="1" x14ac:dyDescent="0.25">
      <c r="A6" s="136" t="s">
        <v>7</v>
      </c>
      <c r="B6" s="467" t="s">
        <v>8</v>
      </c>
      <c r="C6" s="467"/>
      <c r="D6" s="467"/>
      <c r="E6" s="467"/>
      <c r="F6" s="467"/>
      <c r="G6" s="140"/>
      <c r="H6" s="140"/>
      <c r="I6" s="141"/>
      <c r="J6" s="141"/>
    </row>
    <row r="7" spans="1:13" ht="24.75" customHeight="1" x14ac:dyDescent="0.25">
      <c r="A7" s="136" t="s">
        <v>9</v>
      </c>
      <c r="B7" s="466" t="s">
        <v>10</v>
      </c>
      <c r="C7" s="466"/>
      <c r="D7" s="466"/>
      <c r="E7" s="466"/>
      <c r="F7" s="466"/>
      <c r="G7" s="140"/>
      <c r="H7" s="140"/>
      <c r="I7" s="141"/>
      <c r="J7" s="141"/>
    </row>
    <row r="8" spans="1:13" ht="20.100000000000001" customHeight="1" x14ac:dyDescent="0.25">
      <c r="A8" s="136" t="s">
        <v>11</v>
      </c>
      <c r="B8" s="466" t="s">
        <v>12</v>
      </c>
      <c r="C8" s="466"/>
      <c r="D8" s="466"/>
      <c r="E8" s="466"/>
      <c r="F8" s="466"/>
      <c r="G8" s="140"/>
      <c r="H8" s="140"/>
      <c r="I8" s="141"/>
      <c r="J8" s="141"/>
    </row>
    <row r="9" spans="1:13" ht="20.100000000000001" customHeight="1" x14ac:dyDescent="0.25">
      <c r="A9" s="136" t="s">
        <v>13</v>
      </c>
      <c r="B9" s="466" t="s">
        <v>14</v>
      </c>
      <c r="C9" s="466"/>
      <c r="D9" s="466"/>
      <c r="E9" s="466"/>
      <c r="F9" s="466"/>
      <c r="G9" s="140"/>
      <c r="H9" s="140"/>
      <c r="I9" s="141"/>
      <c r="J9" s="141"/>
      <c r="K9" s="21"/>
      <c r="L9" s="21"/>
      <c r="M9" s="21"/>
    </row>
    <row r="10" spans="1:13" ht="37.5" customHeight="1" x14ac:dyDescent="0.25">
      <c r="A10" s="136" t="s">
        <v>15</v>
      </c>
      <c r="B10" s="467" t="s">
        <v>16</v>
      </c>
      <c r="C10" s="467"/>
      <c r="D10" s="467"/>
      <c r="E10" s="467"/>
      <c r="F10" s="467"/>
      <c r="G10" s="140"/>
      <c r="H10" s="140"/>
      <c r="I10" s="141"/>
      <c r="J10" s="141"/>
      <c r="K10" s="21"/>
      <c r="L10" s="21"/>
      <c r="M10" s="21"/>
    </row>
    <row r="11" spans="1:13" ht="37.5" customHeight="1" x14ac:dyDescent="0.25">
      <c r="A11" s="136" t="s">
        <v>17</v>
      </c>
      <c r="B11" s="467" t="s">
        <v>18</v>
      </c>
      <c r="C11" s="467"/>
      <c r="D11" s="467"/>
      <c r="E11" s="467"/>
      <c r="F11" s="467"/>
      <c r="G11" s="140"/>
      <c r="H11" s="140"/>
      <c r="I11" s="141"/>
      <c r="J11" s="141"/>
      <c r="K11" s="21"/>
      <c r="L11" s="21"/>
      <c r="M11" s="21"/>
    </row>
    <row r="12" spans="1:13" ht="20.100000000000001" customHeight="1" x14ac:dyDescent="0.25">
      <c r="A12" s="136" t="s">
        <v>19</v>
      </c>
      <c r="B12" s="466" t="s">
        <v>20</v>
      </c>
      <c r="C12" s="466"/>
      <c r="D12" s="466"/>
      <c r="E12" s="466"/>
      <c r="F12" s="466"/>
      <c r="G12" s="142"/>
      <c r="H12" s="142"/>
      <c r="I12" s="142"/>
      <c r="J12" s="142"/>
      <c r="K12" s="21"/>
      <c r="L12" s="21"/>
      <c r="M12" s="21"/>
    </row>
    <row r="13" spans="1:13" ht="20.100000000000001" customHeight="1" x14ac:dyDescent="0.25">
      <c r="A13" s="136" t="s">
        <v>21</v>
      </c>
      <c r="B13" s="467" t="s">
        <v>22</v>
      </c>
      <c r="C13" s="467"/>
      <c r="D13" s="467"/>
      <c r="E13" s="467"/>
      <c r="F13" s="467"/>
      <c r="G13" s="142"/>
      <c r="H13" s="142"/>
      <c r="I13" s="142"/>
      <c r="J13" s="142"/>
      <c r="K13" s="21"/>
      <c r="L13" s="21"/>
      <c r="M13" s="21"/>
    </row>
    <row r="14" spans="1:13" ht="18.75" customHeight="1" x14ac:dyDescent="0.25">
      <c r="A14" s="136" t="s">
        <v>23</v>
      </c>
      <c r="B14" s="467" t="s">
        <v>24</v>
      </c>
      <c r="C14" s="467"/>
      <c r="D14" s="467"/>
      <c r="E14" s="467"/>
      <c r="F14" s="467"/>
      <c r="G14" s="143"/>
      <c r="H14" s="143"/>
      <c r="I14" s="141"/>
      <c r="J14" s="141"/>
      <c r="K14" s="21"/>
      <c r="L14" s="21"/>
      <c r="M14" s="21"/>
    </row>
    <row r="15" spans="1:13" ht="23.25" customHeight="1" x14ac:dyDescent="0.25">
      <c r="A15" s="136" t="s">
        <v>25</v>
      </c>
      <c r="B15" s="468" t="s">
        <v>26</v>
      </c>
      <c r="C15" s="468"/>
      <c r="D15" s="468"/>
      <c r="E15" s="468"/>
      <c r="F15" s="468"/>
      <c r="G15" s="144"/>
      <c r="H15" s="144"/>
      <c r="I15" s="144"/>
      <c r="J15" s="144"/>
    </row>
    <row r="16" spans="1:13" ht="32.25" customHeight="1" x14ac:dyDescent="0.25">
      <c r="A16" s="136" t="s">
        <v>27</v>
      </c>
      <c r="B16" s="469" t="s">
        <v>28</v>
      </c>
      <c r="C16" s="469"/>
      <c r="D16" s="469"/>
      <c r="E16" s="469"/>
      <c r="F16" s="469"/>
      <c r="G16" s="145"/>
      <c r="H16" s="145"/>
      <c r="I16" s="145"/>
      <c r="J16" s="145"/>
      <c r="K16" s="21"/>
      <c r="L16" s="21"/>
      <c r="M16" s="21"/>
    </row>
    <row r="17" spans="1:19" ht="33.75" customHeight="1" x14ac:dyDescent="0.25">
      <c r="A17" s="136" t="s">
        <v>29</v>
      </c>
      <c r="B17" s="470" t="s">
        <v>30</v>
      </c>
      <c r="C17" s="470"/>
      <c r="D17" s="470"/>
      <c r="E17" s="470"/>
      <c r="F17" s="470"/>
      <c r="G17" s="146"/>
      <c r="H17" s="146"/>
      <c r="I17" s="146"/>
      <c r="J17" s="147"/>
      <c r="K17" s="147"/>
      <c r="L17" s="147"/>
      <c r="M17" s="147"/>
      <c r="N17" s="147"/>
      <c r="O17" s="147"/>
      <c r="P17" s="147"/>
      <c r="Q17" s="147"/>
      <c r="R17" s="147"/>
      <c r="S17" s="147"/>
    </row>
    <row r="18" spans="1:19" ht="22.5" customHeight="1" x14ac:dyDescent="0.25">
      <c r="A18" s="136" t="s">
        <v>31</v>
      </c>
      <c r="B18" s="474" t="s">
        <v>32</v>
      </c>
      <c r="C18" s="474"/>
      <c r="D18" s="474"/>
      <c r="E18" s="474"/>
      <c r="F18" s="474"/>
      <c r="G18" s="148"/>
      <c r="H18" s="148"/>
      <c r="I18" s="148"/>
      <c r="J18" s="148"/>
    </row>
    <row r="19" spans="1:19" ht="20.100000000000001" customHeight="1" x14ac:dyDescent="0.25">
      <c r="A19" s="136" t="s">
        <v>33</v>
      </c>
      <c r="B19" s="474" t="s">
        <v>34</v>
      </c>
      <c r="C19" s="474"/>
      <c r="D19" s="474"/>
      <c r="E19" s="474"/>
      <c r="F19" s="474"/>
      <c r="G19" s="148"/>
      <c r="H19" s="148"/>
      <c r="I19" s="149"/>
      <c r="J19" s="149"/>
    </row>
    <row r="20" spans="1:19" ht="24.75" customHeight="1" x14ac:dyDescent="0.25">
      <c r="A20" s="136" t="s">
        <v>35</v>
      </c>
      <c r="B20" s="471" t="s">
        <v>36</v>
      </c>
      <c r="C20" s="471"/>
      <c r="D20" s="471"/>
      <c r="E20" s="471"/>
      <c r="F20" s="471"/>
      <c r="G20" s="150"/>
      <c r="H20" s="150"/>
      <c r="I20" s="151"/>
      <c r="J20" s="151"/>
    </row>
    <row r="21" spans="1:19" ht="42" customHeight="1" x14ac:dyDescent="0.25">
      <c r="A21" s="136" t="s">
        <v>37</v>
      </c>
      <c r="B21" s="475" t="s">
        <v>38</v>
      </c>
      <c r="C21" s="475"/>
      <c r="D21" s="475"/>
      <c r="E21" s="475"/>
      <c r="F21" s="475"/>
      <c r="G21" s="152"/>
      <c r="H21" s="152"/>
      <c r="I21" s="153"/>
      <c r="J21" s="153"/>
    </row>
    <row r="22" spans="1:19" ht="34.5" customHeight="1" x14ac:dyDescent="0.25">
      <c r="A22" s="136" t="s">
        <v>39</v>
      </c>
      <c r="B22" s="471" t="s">
        <v>40</v>
      </c>
      <c r="C22" s="471"/>
      <c r="D22" s="471"/>
      <c r="E22" s="471"/>
      <c r="F22" s="471"/>
      <c r="G22" s="150"/>
      <c r="H22" s="150"/>
      <c r="I22" s="151"/>
      <c r="J22" s="151"/>
    </row>
    <row r="23" spans="1:19" ht="35.25" customHeight="1" x14ac:dyDescent="0.25">
      <c r="A23" s="136" t="s">
        <v>41</v>
      </c>
      <c r="B23" s="471" t="s">
        <v>42</v>
      </c>
      <c r="C23" s="471"/>
      <c r="D23" s="471"/>
      <c r="E23" s="471"/>
      <c r="F23" s="471"/>
      <c r="G23" s="150"/>
      <c r="H23" s="150"/>
      <c r="I23" s="151"/>
      <c r="J23" s="151"/>
    </row>
    <row r="24" spans="1:19" ht="20.100000000000001" customHeight="1" x14ac:dyDescent="0.25">
      <c r="A24" s="136" t="s">
        <v>43</v>
      </c>
      <c r="B24" s="465" t="s">
        <v>44</v>
      </c>
      <c r="C24" s="465"/>
      <c r="D24" s="465"/>
      <c r="E24" s="465"/>
      <c r="F24" s="465"/>
      <c r="G24" s="154"/>
      <c r="H24" s="154"/>
      <c r="I24" s="155"/>
      <c r="J24" s="155"/>
    </row>
    <row r="25" spans="1:19" ht="20.100000000000001" customHeight="1" x14ac:dyDescent="0.25">
      <c r="A25" s="136" t="s">
        <v>45</v>
      </c>
      <c r="B25" s="466" t="s">
        <v>46</v>
      </c>
      <c r="C25" s="466"/>
      <c r="D25" s="466"/>
      <c r="E25" s="466"/>
      <c r="F25" s="466"/>
      <c r="G25" s="145"/>
      <c r="H25" s="145"/>
      <c r="I25" s="156"/>
      <c r="J25" s="156"/>
    </row>
    <row r="26" spans="1:19" ht="20.100000000000001" customHeight="1" x14ac:dyDescent="0.25">
      <c r="A26" s="136" t="s">
        <v>47</v>
      </c>
      <c r="B26" s="464" t="s">
        <v>48</v>
      </c>
      <c r="C26" s="464"/>
      <c r="D26" s="464"/>
      <c r="E26" s="464"/>
      <c r="F26" s="464"/>
      <c r="G26" s="145"/>
      <c r="H26" s="145"/>
      <c r="I26" s="156"/>
      <c r="J26" s="156"/>
    </row>
  </sheetData>
  <mergeCells count="24">
    <mergeCell ref="B13:F13"/>
    <mergeCell ref="B18:F18"/>
    <mergeCell ref="B19:F19"/>
    <mergeCell ref="B20:F20"/>
    <mergeCell ref="B21:F21"/>
    <mergeCell ref="B8:F8"/>
    <mergeCell ref="B9:F9"/>
    <mergeCell ref="B10:F10"/>
    <mergeCell ref="B11:F11"/>
    <mergeCell ref="B12:F12"/>
    <mergeCell ref="B3:F3"/>
    <mergeCell ref="B4:F4"/>
    <mergeCell ref="B5:F5"/>
    <mergeCell ref="B6:F6"/>
    <mergeCell ref="B7:F7"/>
    <mergeCell ref="B26:F26"/>
    <mergeCell ref="B24:F24"/>
    <mergeCell ref="B25:F25"/>
    <mergeCell ref="B14:F14"/>
    <mergeCell ref="B15:F15"/>
    <mergeCell ref="B16:F16"/>
    <mergeCell ref="B17:F17"/>
    <mergeCell ref="B23:F23"/>
    <mergeCell ref="B22:F22"/>
  </mergeCells>
  <pageMargins left="0.7" right="0.7" top="0.75" bottom="0.75" header="0.3" footer="0.3"/>
  <pageSetup paperSize="9" orientation="portrait" horizontalDpi="300" verticalDpi="30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7"/>
  <sheetViews>
    <sheetView view="pageBreakPreview" zoomScaleNormal="100" zoomScaleSheetLayoutView="100" workbookViewId="0">
      <selection activeCell="H1" sqref="H1:L1048576"/>
    </sheetView>
  </sheetViews>
  <sheetFormatPr defaultRowHeight="15.75" x14ac:dyDescent="0.25"/>
  <cols>
    <col min="1" max="1" width="23.75" customWidth="1"/>
    <col min="2" max="2" width="25.375" customWidth="1"/>
    <col min="3" max="3" width="26.25" customWidth="1"/>
    <col min="4" max="4" width="12.25" customWidth="1"/>
    <col min="5" max="5" width="15" customWidth="1"/>
  </cols>
  <sheetData>
    <row r="1" spans="1:7" ht="41.25" customHeight="1" x14ac:dyDescent="0.25">
      <c r="A1" s="566" t="s">
        <v>222</v>
      </c>
      <c r="B1" s="566"/>
      <c r="C1" s="566"/>
      <c r="D1" s="566"/>
      <c r="E1" s="566"/>
      <c r="F1" s="566"/>
      <c r="G1" s="51"/>
    </row>
    <row r="2" spans="1:7" ht="16.5" thickBot="1" x14ac:dyDescent="0.3">
      <c r="A2" s="443" t="s">
        <v>223</v>
      </c>
      <c r="B2" s="175"/>
      <c r="C2" s="175"/>
      <c r="D2" s="175"/>
      <c r="E2" s="175"/>
      <c r="F2" s="175"/>
      <c r="G2" s="51"/>
    </row>
    <row r="3" spans="1:7" ht="26.25" thickBot="1" x14ac:dyDescent="0.3">
      <c r="A3" s="442" t="s">
        <v>116</v>
      </c>
      <c r="B3" s="182" t="s">
        <v>69</v>
      </c>
      <c r="C3" s="182" t="s">
        <v>224</v>
      </c>
      <c r="D3" s="182" t="s">
        <v>225</v>
      </c>
      <c r="E3" s="182" t="s">
        <v>226</v>
      </c>
      <c r="F3" s="183" t="s">
        <v>227</v>
      </c>
      <c r="G3" s="51"/>
    </row>
    <row r="4" spans="1:7" ht="16.5" thickBot="1" x14ac:dyDescent="0.3">
      <c r="A4" s="411" t="s">
        <v>499</v>
      </c>
      <c r="B4" s="412" t="s">
        <v>325</v>
      </c>
      <c r="C4" s="412" t="s">
        <v>325</v>
      </c>
      <c r="D4" s="411" t="s">
        <v>326</v>
      </c>
      <c r="E4" s="411" t="s">
        <v>327</v>
      </c>
      <c r="F4" s="413" t="s">
        <v>328</v>
      </c>
      <c r="G4" s="51"/>
    </row>
    <row r="5" spans="1:7" ht="16.5" thickBot="1" x14ac:dyDescent="0.3">
      <c r="A5" s="411" t="s">
        <v>499</v>
      </c>
      <c r="B5" s="415" t="s">
        <v>329</v>
      </c>
      <c r="C5" s="415" t="s">
        <v>329</v>
      </c>
      <c r="D5" s="414" t="s">
        <v>326</v>
      </c>
      <c r="E5" s="414" t="s">
        <v>327</v>
      </c>
      <c r="F5" s="416" t="s">
        <v>328</v>
      </c>
      <c r="G5" s="51"/>
    </row>
    <row r="6" spans="1:7" ht="16.5" thickBot="1" x14ac:dyDescent="0.3">
      <c r="A6" s="411" t="s">
        <v>499</v>
      </c>
      <c r="B6" s="418" t="s">
        <v>283</v>
      </c>
      <c r="C6" s="418" t="s">
        <v>330</v>
      </c>
      <c r="D6" s="417" t="s">
        <v>326</v>
      </c>
      <c r="E6" s="417" t="s">
        <v>327</v>
      </c>
      <c r="F6" s="419" t="s">
        <v>328</v>
      </c>
      <c r="G6" s="51"/>
    </row>
    <row r="7" spans="1:7" x14ac:dyDescent="0.25">
      <c r="A7" s="420" t="s">
        <v>512</v>
      </c>
      <c r="B7" s="421" t="s">
        <v>269</v>
      </c>
      <c r="C7" s="421" t="s">
        <v>269</v>
      </c>
      <c r="D7" s="420" t="s">
        <v>326</v>
      </c>
      <c r="E7" s="420" t="s">
        <v>327</v>
      </c>
      <c r="F7" s="420" t="s">
        <v>328</v>
      </c>
      <c r="G7" s="51"/>
    </row>
    <row r="8" spans="1:7" x14ac:dyDescent="0.25">
      <c r="A8" s="420" t="s">
        <v>512</v>
      </c>
      <c r="B8" s="415" t="s">
        <v>269</v>
      </c>
      <c r="C8" s="415" t="s">
        <v>269</v>
      </c>
      <c r="D8" s="414" t="s">
        <v>326</v>
      </c>
      <c r="E8" s="414" t="s">
        <v>331</v>
      </c>
      <c r="F8" s="414" t="s">
        <v>328</v>
      </c>
      <c r="G8" s="51"/>
    </row>
    <row r="9" spans="1:7" x14ac:dyDescent="0.25">
      <c r="A9" s="420" t="s">
        <v>512</v>
      </c>
      <c r="B9" s="415" t="s">
        <v>292</v>
      </c>
      <c r="C9" s="415" t="s">
        <v>332</v>
      </c>
      <c r="D9" s="414" t="s">
        <v>326</v>
      </c>
      <c r="E9" s="414" t="s">
        <v>327</v>
      </c>
      <c r="F9" s="414" t="s">
        <v>328</v>
      </c>
      <c r="G9" s="51"/>
    </row>
    <row r="10" spans="1:7" x14ac:dyDescent="0.25">
      <c r="A10" s="420" t="s">
        <v>512</v>
      </c>
      <c r="B10" s="415" t="s">
        <v>269</v>
      </c>
      <c r="C10" s="415" t="s">
        <v>333</v>
      </c>
      <c r="D10" s="414" t="s">
        <v>326</v>
      </c>
      <c r="E10" s="414" t="s">
        <v>327</v>
      </c>
      <c r="F10" s="414" t="s">
        <v>328</v>
      </c>
      <c r="G10" s="51"/>
    </row>
    <row r="11" spans="1:7" ht="25.5" x14ac:dyDescent="0.25">
      <c r="A11" s="420" t="s">
        <v>512</v>
      </c>
      <c r="B11" s="423" t="s">
        <v>266</v>
      </c>
      <c r="C11" s="423" t="s">
        <v>334</v>
      </c>
      <c r="D11" s="422" t="s">
        <v>326</v>
      </c>
      <c r="E11" s="422" t="s">
        <v>327</v>
      </c>
      <c r="F11" s="422" t="s">
        <v>328</v>
      </c>
      <c r="G11" s="51"/>
    </row>
    <row r="12" spans="1:7" x14ac:dyDescent="0.25">
      <c r="A12" s="420" t="s">
        <v>512</v>
      </c>
      <c r="B12" s="415" t="s">
        <v>265</v>
      </c>
      <c r="C12" s="415" t="s">
        <v>265</v>
      </c>
      <c r="D12" s="414" t="s">
        <v>326</v>
      </c>
      <c r="E12" s="414" t="s">
        <v>327</v>
      </c>
      <c r="F12" s="414" t="s">
        <v>328</v>
      </c>
      <c r="G12" s="51"/>
    </row>
    <row r="13" spans="1:7" x14ac:dyDescent="0.25">
      <c r="A13" s="420" t="s">
        <v>512</v>
      </c>
      <c r="B13" s="415" t="s">
        <v>264</v>
      </c>
      <c r="C13" s="415" t="s">
        <v>264</v>
      </c>
      <c r="D13" s="414" t="s">
        <v>326</v>
      </c>
      <c r="E13" s="414" t="s">
        <v>327</v>
      </c>
      <c r="F13" s="414" t="s">
        <v>328</v>
      </c>
      <c r="G13" s="51"/>
    </row>
    <row r="14" spans="1:7" x14ac:dyDescent="0.25">
      <c r="A14" s="420" t="s">
        <v>512</v>
      </c>
      <c r="B14" s="415" t="s">
        <v>335</v>
      </c>
      <c r="C14" s="415" t="s">
        <v>336</v>
      </c>
      <c r="D14" s="414" t="s">
        <v>326</v>
      </c>
      <c r="E14" s="414" t="s">
        <v>327</v>
      </c>
      <c r="F14" s="414" t="s">
        <v>328</v>
      </c>
      <c r="G14" s="51"/>
    </row>
    <row r="15" spans="1:7" x14ac:dyDescent="0.25">
      <c r="A15" s="420" t="s">
        <v>512</v>
      </c>
      <c r="B15" s="415" t="s">
        <v>335</v>
      </c>
      <c r="C15" s="415" t="s">
        <v>336</v>
      </c>
      <c r="D15" s="414" t="s">
        <v>337</v>
      </c>
      <c r="E15" s="414" t="s">
        <v>327</v>
      </c>
      <c r="F15" s="414" t="s">
        <v>328</v>
      </c>
      <c r="G15" s="51"/>
    </row>
    <row r="16" spans="1:7" x14ac:dyDescent="0.25">
      <c r="A16" s="420" t="s">
        <v>512</v>
      </c>
      <c r="B16" s="415" t="s">
        <v>271</v>
      </c>
      <c r="C16" s="415" t="s">
        <v>271</v>
      </c>
      <c r="D16" s="414" t="s">
        <v>326</v>
      </c>
      <c r="E16" s="414" t="s">
        <v>327</v>
      </c>
      <c r="F16" s="414" t="s">
        <v>328</v>
      </c>
      <c r="G16" s="51"/>
    </row>
    <row r="17" spans="1:7" x14ac:dyDescent="0.25">
      <c r="A17" s="420" t="s">
        <v>512</v>
      </c>
      <c r="B17" s="415" t="s">
        <v>338</v>
      </c>
      <c r="C17" s="415" t="s">
        <v>339</v>
      </c>
      <c r="D17" s="414" t="s">
        <v>326</v>
      </c>
      <c r="E17" s="414" t="s">
        <v>327</v>
      </c>
      <c r="F17" s="414" t="s">
        <v>328</v>
      </c>
      <c r="G17" s="51"/>
    </row>
    <row r="18" spans="1:7" x14ac:dyDescent="0.25">
      <c r="A18" s="420" t="s">
        <v>512</v>
      </c>
      <c r="B18" s="415" t="s">
        <v>338</v>
      </c>
      <c r="C18" s="415" t="s">
        <v>272</v>
      </c>
      <c r="D18" s="414" t="s">
        <v>326</v>
      </c>
      <c r="E18" s="414" t="s">
        <v>327</v>
      </c>
      <c r="F18" s="414" t="s">
        <v>328</v>
      </c>
      <c r="G18" s="51"/>
    </row>
    <row r="19" spans="1:7" x14ac:dyDescent="0.25">
      <c r="A19" s="420" t="s">
        <v>512</v>
      </c>
      <c r="B19" s="415" t="s">
        <v>340</v>
      </c>
      <c r="C19" s="415" t="s">
        <v>340</v>
      </c>
      <c r="D19" s="414" t="s">
        <v>326</v>
      </c>
      <c r="E19" s="414" t="s">
        <v>327</v>
      </c>
      <c r="F19" s="414" t="s">
        <v>328</v>
      </c>
      <c r="G19" s="51"/>
    </row>
    <row r="20" spans="1:7" x14ac:dyDescent="0.25">
      <c r="A20" s="420" t="s">
        <v>512</v>
      </c>
      <c r="B20" s="415" t="s">
        <v>341</v>
      </c>
      <c r="C20" s="415" t="s">
        <v>342</v>
      </c>
      <c r="D20" s="414" t="s">
        <v>326</v>
      </c>
      <c r="E20" s="414" t="s">
        <v>327</v>
      </c>
      <c r="F20" s="414" t="s">
        <v>328</v>
      </c>
      <c r="G20" s="51"/>
    </row>
    <row r="21" spans="1:7" x14ac:dyDescent="0.25">
      <c r="A21" s="420" t="s">
        <v>512</v>
      </c>
      <c r="B21" s="415" t="s">
        <v>343</v>
      </c>
      <c r="C21" s="415" t="s">
        <v>343</v>
      </c>
      <c r="D21" s="414" t="s">
        <v>326</v>
      </c>
      <c r="E21" s="414" t="s">
        <v>327</v>
      </c>
      <c r="F21" s="414" t="s">
        <v>328</v>
      </c>
      <c r="G21" s="51"/>
    </row>
    <row r="22" spans="1:7" x14ac:dyDescent="0.25">
      <c r="A22" s="420" t="s">
        <v>512</v>
      </c>
      <c r="B22" s="415" t="s">
        <v>344</v>
      </c>
      <c r="C22" s="415" t="s">
        <v>344</v>
      </c>
      <c r="D22" s="414" t="s">
        <v>326</v>
      </c>
      <c r="E22" s="414" t="s">
        <v>327</v>
      </c>
      <c r="F22" s="414" t="s">
        <v>328</v>
      </c>
      <c r="G22" s="51"/>
    </row>
    <row r="23" spans="1:7" x14ac:dyDescent="0.25">
      <c r="A23" s="420" t="s">
        <v>512</v>
      </c>
      <c r="B23" s="415" t="s">
        <v>345</v>
      </c>
      <c r="C23" s="415" t="s">
        <v>346</v>
      </c>
      <c r="D23" s="414" t="s">
        <v>326</v>
      </c>
      <c r="E23" s="414" t="s">
        <v>327</v>
      </c>
      <c r="F23" s="414" t="s">
        <v>328</v>
      </c>
      <c r="G23" s="51"/>
    </row>
    <row r="24" spans="1:7" x14ac:dyDescent="0.25">
      <c r="A24" s="420" t="s">
        <v>512</v>
      </c>
      <c r="B24" s="415" t="s">
        <v>347</v>
      </c>
      <c r="C24" s="415" t="s">
        <v>348</v>
      </c>
      <c r="D24" s="414" t="s">
        <v>326</v>
      </c>
      <c r="E24" s="414" t="s">
        <v>327</v>
      </c>
      <c r="F24" s="414" t="s">
        <v>328</v>
      </c>
      <c r="G24" s="51"/>
    </row>
    <row r="25" spans="1:7" x14ac:dyDescent="0.25">
      <c r="A25" s="420" t="s">
        <v>512</v>
      </c>
      <c r="B25" s="415" t="s">
        <v>349</v>
      </c>
      <c r="C25" s="415" t="s">
        <v>350</v>
      </c>
      <c r="D25" s="414" t="s">
        <v>326</v>
      </c>
      <c r="E25" s="414" t="s">
        <v>327</v>
      </c>
      <c r="F25" s="414" t="s">
        <v>328</v>
      </c>
      <c r="G25" s="51"/>
    </row>
    <row r="26" spans="1:7" x14ac:dyDescent="0.25">
      <c r="A26" s="420" t="s">
        <v>512</v>
      </c>
      <c r="B26" s="415" t="s">
        <v>351</v>
      </c>
      <c r="C26" s="415" t="s">
        <v>352</v>
      </c>
      <c r="D26" s="414" t="s">
        <v>326</v>
      </c>
      <c r="E26" s="414" t="s">
        <v>327</v>
      </c>
      <c r="F26" s="414" t="s">
        <v>328</v>
      </c>
      <c r="G26" s="51"/>
    </row>
    <row r="27" spans="1:7" x14ac:dyDescent="0.25">
      <c r="A27" s="420" t="s">
        <v>512</v>
      </c>
      <c r="B27" s="415" t="s">
        <v>353</v>
      </c>
      <c r="C27" s="415" t="s">
        <v>353</v>
      </c>
      <c r="D27" s="414" t="s">
        <v>326</v>
      </c>
      <c r="E27" s="414" t="s">
        <v>327</v>
      </c>
      <c r="F27" s="414" t="s">
        <v>328</v>
      </c>
      <c r="G27" s="51"/>
    </row>
    <row r="28" spans="1:7" x14ac:dyDescent="0.25">
      <c r="A28" s="420" t="s">
        <v>512</v>
      </c>
      <c r="B28" s="415" t="s">
        <v>354</v>
      </c>
      <c r="C28" s="415" t="s">
        <v>355</v>
      </c>
      <c r="D28" s="414" t="s">
        <v>326</v>
      </c>
      <c r="E28" s="414" t="s">
        <v>327</v>
      </c>
      <c r="F28" s="414" t="s">
        <v>328</v>
      </c>
      <c r="G28" s="51"/>
    </row>
    <row r="29" spans="1:7" x14ac:dyDescent="0.25">
      <c r="A29" s="420" t="s">
        <v>512</v>
      </c>
      <c r="B29" s="415" t="s">
        <v>356</v>
      </c>
      <c r="C29" s="415" t="s">
        <v>356</v>
      </c>
      <c r="D29" s="414" t="s">
        <v>326</v>
      </c>
      <c r="E29" s="414" t="s">
        <v>327</v>
      </c>
      <c r="F29" s="414" t="s">
        <v>328</v>
      </c>
      <c r="G29" s="51"/>
    </row>
    <row r="30" spans="1:7" x14ac:dyDescent="0.25">
      <c r="A30" s="420" t="s">
        <v>512</v>
      </c>
      <c r="B30" s="415" t="s">
        <v>357</v>
      </c>
      <c r="C30" s="415" t="s">
        <v>357</v>
      </c>
      <c r="D30" s="414" t="s">
        <v>326</v>
      </c>
      <c r="E30" s="414" t="s">
        <v>327</v>
      </c>
      <c r="F30" s="414" t="s">
        <v>328</v>
      </c>
      <c r="G30" s="51"/>
    </row>
    <row r="31" spans="1:7" x14ac:dyDescent="0.25">
      <c r="A31" s="420" t="s">
        <v>512</v>
      </c>
      <c r="B31" s="415" t="s">
        <v>358</v>
      </c>
      <c r="C31" s="415" t="s">
        <v>358</v>
      </c>
      <c r="D31" s="414" t="s">
        <v>326</v>
      </c>
      <c r="E31" s="414" t="s">
        <v>327</v>
      </c>
      <c r="F31" s="414" t="s">
        <v>328</v>
      </c>
      <c r="G31" s="51"/>
    </row>
    <row r="32" spans="1:7" x14ac:dyDescent="0.25">
      <c r="A32" s="420" t="s">
        <v>512</v>
      </c>
      <c r="B32" s="415" t="s">
        <v>359</v>
      </c>
      <c r="C32" s="415" t="s">
        <v>359</v>
      </c>
      <c r="D32" s="414" t="s">
        <v>326</v>
      </c>
      <c r="E32" s="414" t="s">
        <v>327</v>
      </c>
      <c r="F32" s="414" t="s">
        <v>328</v>
      </c>
      <c r="G32" s="51"/>
    </row>
    <row r="33" spans="1:7" x14ac:dyDescent="0.25">
      <c r="A33" s="420" t="s">
        <v>512</v>
      </c>
      <c r="B33" s="415" t="s">
        <v>360</v>
      </c>
      <c r="C33" s="415" t="s">
        <v>360</v>
      </c>
      <c r="D33" s="414" t="s">
        <v>326</v>
      </c>
      <c r="E33" s="414" t="s">
        <v>327</v>
      </c>
      <c r="F33" s="414" t="s">
        <v>328</v>
      </c>
      <c r="G33" s="51"/>
    </row>
    <row r="34" spans="1:7" x14ac:dyDescent="0.25">
      <c r="A34" s="420" t="s">
        <v>512</v>
      </c>
      <c r="B34" s="415" t="s">
        <v>361</v>
      </c>
      <c r="C34" s="415" t="s">
        <v>362</v>
      </c>
      <c r="D34" s="414" t="s">
        <v>326</v>
      </c>
      <c r="E34" s="414" t="s">
        <v>327</v>
      </c>
      <c r="F34" s="414" t="s">
        <v>328</v>
      </c>
      <c r="G34" s="51"/>
    </row>
    <row r="35" spans="1:7" x14ac:dyDescent="0.25">
      <c r="A35" s="420" t="s">
        <v>512</v>
      </c>
      <c r="B35" s="415" t="s">
        <v>363</v>
      </c>
      <c r="C35" s="415" t="s">
        <v>363</v>
      </c>
      <c r="D35" s="414" t="s">
        <v>326</v>
      </c>
      <c r="E35" s="414" t="s">
        <v>327</v>
      </c>
      <c r="F35" s="414" t="s">
        <v>328</v>
      </c>
      <c r="G35" s="51"/>
    </row>
    <row r="36" spans="1:7" x14ac:dyDescent="0.25">
      <c r="A36" s="420" t="s">
        <v>512</v>
      </c>
      <c r="B36" s="415" t="s">
        <v>364</v>
      </c>
      <c r="C36" s="415" t="s">
        <v>364</v>
      </c>
      <c r="D36" s="414" t="s">
        <v>326</v>
      </c>
      <c r="E36" s="414" t="s">
        <v>327</v>
      </c>
      <c r="F36" s="414" t="s">
        <v>328</v>
      </c>
      <c r="G36" s="51"/>
    </row>
    <row r="37" spans="1:7" x14ac:dyDescent="0.25">
      <c r="A37" s="420" t="s">
        <v>512</v>
      </c>
      <c r="B37" s="415" t="s">
        <v>365</v>
      </c>
      <c r="C37" s="415" t="s">
        <v>365</v>
      </c>
      <c r="D37" s="414" t="s">
        <v>326</v>
      </c>
      <c r="E37" s="414" t="s">
        <v>327</v>
      </c>
      <c r="F37" s="414" t="s">
        <v>328</v>
      </c>
      <c r="G37" s="51"/>
    </row>
    <row r="38" spans="1:7" x14ac:dyDescent="0.25">
      <c r="A38" s="420" t="s">
        <v>512</v>
      </c>
      <c r="B38" s="415" t="s">
        <v>366</v>
      </c>
      <c r="C38" s="415" t="s">
        <v>367</v>
      </c>
      <c r="D38" s="414" t="s">
        <v>326</v>
      </c>
      <c r="E38" s="414" t="s">
        <v>368</v>
      </c>
      <c r="F38" s="414" t="s">
        <v>328</v>
      </c>
      <c r="G38" s="51"/>
    </row>
    <row r="39" spans="1:7" x14ac:dyDescent="0.25">
      <c r="A39" s="420" t="s">
        <v>540</v>
      </c>
      <c r="B39" s="421" t="s">
        <v>276</v>
      </c>
      <c r="C39" s="421" t="s">
        <v>276</v>
      </c>
      <c r="D39" s="420" t="s">
        <v>326</v>
      </c>
      <c r="E39" s="420" t="s">
        <v>327</v>
      </c>
      <c r="F39" s="424" t="s">
        <v>328</v>
      </c>
      <c r="G39" s="51"/>
    </row>
    <row r="40" spans="1:7" x14ac:dyDescent="0.25">
      <c r="A40" s="420" t="s">
        <v>540</v>
      </c>
      <c r="B40" s="415" t="s">
        <v>369</v>
      </c>
      <c r="C40" s="415" t="s">
        <v>276</v>
      </c>
      <c r="D40" s="414" t="s">
        <v>337</v>
      </c>
      <c r="E40" s="414" t="s">
        <v>327</v>
      </c>
      <c r="F40" s="416" t="s">
        <v>328</v>
      </c>
      <c r="G40" s="51"/>
    </row>
    <row r="41" spans="1:7" ht="16.5" thickBot="1" x14ac:dyDescent="0.3">
      <c r="A41" s="420" t="s">
        <v>540</v>
      </c>
      <c r="B41" s="426" t="s">
        <v>369</v>
      </c>
      <c r="C41" s="426" t="s">
        <v>276</v>
      </c>
      <c r="D41" s="425" t="s">
        <v>326</v>
      </c>
      <c r="E41" s="425" t="s">
        <v>370</v>
      </c>
      <c r="F41" s="427" t="s">
        <v>328</v>
      </c>
      <c r="G41" s="51"/>
    </row>
    <row r="42" spans="1:7" ht="16.5" thickBot="1" x14ac:dyDescent="0.3">
      <c r="A42" s="411" t="s">
        <v>547</v>
      </c>
      <c r="B42" s="412" t="s">
        <v>275</v>
      </c>
      <c r="C42" s="412" t="s">
        <v>371</v>
      </c>
      <c r="D42" s="411" t="s">
        <v>326</v>
      </c>
      <c r="E42" s="411" t="s">
        <v>327</v>
      </c>
      <c r="F42" s="413" t="s">
        <v>328</v>
      </c>
      <c r="G42" s="51"/>
    </row>
    <row r="43" spans="1:7" ht="16.5" thickBot="1" x14ac:dyDescent="0.3">
      <c r="A43" s="411" t="s">
        <v>547</v>
      </c>
      <c r="B43" s="429" t="s">
        <v>275</v>
      </c>
      <c r="C43" s="429" t="s">
        <v>371</v>
      </c>
      <c r="D43" s="428" t="s">
        <v>337</v>
      </c>
      <c r="E43" s="428" t="s">
        <v>327</v>
      </c>
      <c r="F43" s="416" t="s">
        <v>328</v>
      </c>
      <c r="G43" s="51"/>
    </row>
    <row r="44" spans="1:7" ht="16.5" thickBot="1" x14ac:dyDescent="0.3">
      <c r="A44" s="411" t="s">
        <v>547</v>
      </c>
      <c r="B44" s="429" t="s">
        <v>275</v>
      </c>
      <c r="C44" s="429" t="s">
        <v>372</v>
      </c>
      <c r="D44" s="428" t="s">
        <v>326</v>
      </c>
      <c r="E44" s="428" t="s">
        <v>327</v>
      </c>
      <c r="F44" s="416" t="s">
        <v>328</v>
      </c>
      <c r="G44" s="51"/>
    </row>
    <row r="45" spans="1:7" ht="16.5" thickBot="1" x14ac:dyDescent="0.3">
      <c r="A45" s="411" t="s">
        <v>547</v>
      </c>
      <c r="B45" s="429" t="s">
        <v>275</v>
      </c>
      <c r="C45" s="429" t="s">
        <v>372</v>
      </c>
      <c r="D45" s="428" t="s">
        <v>326</v>
      </c>
      <c r="E45" s="428" t="s">
        <v>373</v>
      </c>
      <c r="F45" s="416" t="s">
        <v>328</v>
      </c>
      <c r="G45" s="51"/>
    </row>
    <row r="46" spans="1:7" ht="16.5" thickBot="1" x14ac:dyDescent="0.3">
      <c r="A46" s="411" t="s">
        <v>547</v>
      </c>
      <c r="B46" s="418" t="s">
        <v>275</v>
      </c>
      <c r="C46" s="418" t="s">
        <v>374</v>
      </c>
      <c r="D46" s="417" t="s">
        <v>326</v>
      </c>
      <c r="E46" s="430" t="s">
        <v>368</v>
      </c>
      <c r="F46" s="419" t="s">
        <v>328</v>
      </c>
      <c r="G46" s="51"/>
    </row>
    <row r="47" spans="1:7" x14ac:dyDescent="0.25">
      <c r="A47" s="420" t="s">
        <v>550</v>
      </c>
      <c r="B47" s="421" t="s">
        <v>267</v>
      </c>
      <c r="C47" s="421" t="s">
        <v>375</v>
      </c>
      <c r="D47" s="420" t="s">
        <v>326</v>
      </c>
      <c r="E47" s="420" t="s">
        <v>331</v>
      </c>
      <c r="F47" s="420" t="s">
        <v>328</v>
      </c>
      <c r="G47" s="51"/>
    </row>
    <row r="48" spans="1:7" x14ac:dyDescent="0.25">
      <c r="A48" s="420" t="s">
        <v>550</v>
      </c>
      <c r="B48" s="429" t="s">
        <v>275</v>
      </c>
      <c r="C48" s="429" t="s">
        <v>376</v>
      </c>
      <c r="D48" s="428" t="s">
        <v>326</v>
      </c>
      <c r="E48" s="428" t="s">
        <v>327</v>
      </c>
      <c r="F48" s="428" t="s">
        <v>328</v>
      </c>
      <c r="G48" s="51"/>
    </row>
    <row r="49" spans="1:7" x14ac:dyDescent="0.25">
      <c r="A49" s="420" t="s">
        <v>550</v>
      </c>
      <c r="B49" s="429" t="s">
        <v>268</v>
      </c>
      <c r="C49" s="429" t="s">
        <v>377</v>
      </c>
      <c r="D49" s="428" t="s">
        <v>326</v>
      </c>
      <c r="E49" s="428" t="s">
        <v>327</v>
      </c>
      <c r="F49" s="428" t="s">
        <v>328</v>
      </c>
      <c r="G49" s="51"/>
    </row>
    <row r="50" spans="1:7" x14ac:dyDescent="0.25">
      <c r="A50" s="420" t="s">
        <v>550</v>
      </c>
      <c r="B50" s="429" t="s">
        <v>268</v>
      </c>
      <c r="C50" s="429" t="s">
        <v>377</v>
      </c>
      <c r="D50" s="428" t="s">
        <v>337</v>
      </c>
      <c r="E50" s="428" t="s">
        <v>327</v>
      </c>
      <c r="F50" s="428" t="s">
        <v>328</v>
      </c>
      <c r="G50" s="51"/>
    </row>
    <row r="51" spans="1:7" x14ac:dyDescent="0.25">
      <c r="A51" s="420" t="s">
        <v>550</v>
      </c>
      <c r="B51" s="429" t="s">
        <v>268</v>
      </c>
      <c r="C51" s="429" t="s">
        <v>378</v>
      </c>
      <c r="D51" s="428" t="s">
        <v>326</v>
      </c>
      <c r="E51" s="428" t="s">
        <v>327</v>
      </c>
      <c r="F51" s="428" t="s">
        <v>328</v>
      </c>
      <c r="G51" s="51"/>
    </row>
    <row r="52" spans="1:7" x14ac:dyDescent="0.25">
      <c r="A52" s="420" t="s">
        <v>550</v>
      </c>
      <c r="B52" s="429" t="s">
        <v>379</v>
      </c>
      <c r="C52" s="429" t="s">
        <v>380</v>
      </c>
      <c r="D52" s="428" t="s">
        <v>326</v>
      </c>
      <c r="E52" s="428" t="s">
        <v>327</v>
      </c>
      <c r="F52" s="428" t="s">
        <v>328</v>
      </c>
      <c r="G52" s="51"/>
    </row>
    <row r="53" spans="1:7" x14ac:dyDescent="0.25">
      <c r="A53" s="420" t="s">
        <v>550</v>
      </c>
      <c r="B53" s="429" t="s">
        <v>381</v>
      </c>
      <c r="C53" s="429" t="s">
        <v>382</v>
      </c>
      <c r="D53" s="428" t="s">
        <v>326</v>
      </c>
      <c r="E53" s="428" t="s">
        <v>327</v>
      </c>
      <c r="F53" s="428" t="s">
        <v>328</v>
      </c>
      <c r="G53" s="51"/>
    </row>
    <row r="54" spans="1:7" x14ac:dyDescent="0.25">
      <c r="A54" s="420" t="s">
        <v>550</v>
      </c>
      <c r="B54" s="429" t="s">
        <v>383</v>
      </c>
      <c r="C54" s="429" t="s">
        <v>384</v>
      </c>
      <c r="D54" s="428" t="s">
        <v>326</v>
      </c>
      <c r="E54" s="428" t="s">
        <v>327</v>
      </c>
      <c r="F54" s="428" t="s">
        <v>328</v>
      </c>
      <c r="G54" s="51"/>
    </row>
    <row r="55" spans="1:7" x14ac:dyDescent="0.25">
      <c r="A55" s="420" t="s">
        <v>550</v>
      </c>
      <c r="B55" s="429" t="s">
        <v>268</v>
      </c>
      <c r="C55" s="429" t="s">
        <v>385</v>
      </c>
      <c r="D55" s="428" t="s">
        <v>326</v>
      </c>
      <c r="E55" s="428" t="s">
        <v>327</v>
      </c>
      <c r="F55" s="428" t="s">
        <v>328</v>
      </c>
      <c r="G55" s="51"/>
    </row>
    <row r="56" spans="1:7" x14ac:dyDescent="0.25">
      <c r="A56" s="420" t="s">
        <v>550</v>
      </c>
      <c r="B56" s="429" t="s">
        <v>383</v>
      </c>
      <c r="C56" s="429" t="s">
        <v>386</v>
      </c>
      <c r="D56" s="428" t="s">
        <v>326</v>
      </c>
      <c r="E56" s="428" t="s">
        <v>327</v>
      </c>
      <c r="F56" s="428" t="s">
        <v>328</v>
      </c>
      <c r="G56" s="51"/>
    </row>
    <row r="57" spans="1:7" x14ac:dyDescent="0.25">
      <c r="A57" s="420" t="s">
        <v>550</v>
      </c>
      <c r="B57" s="429" t="s">
        <v>387</v>
      </c>
      <c r="C57" s="429" t="s">
        <v>388</v>
      </c>
      <c r="D57" s="428" t="s">
        <v>326</v>
      </c>
      <c r="E57" s="428" t="s">
        <v>327</v>
      </c>
      <c r="F57" s="428" t="s">
        <v>328</v>
      </c>
      <c r="G57" s="51"/>
    </row>
    <row r="58" spans="1:7" x14ac:dyDescent="0.25">
      <c r="A58" s="420" t="s">
        <v>550</v>
      </c>
      <c r="B58" s="429" t="s">
        <v>267</v>
      </c>
      <c r="C58" s="429" t="s">
        <v>389</v>
      </c>
      <c r="D58" s="428" t="s">
        <v>326</v>
      </c>
      <c r="E58" s="428" t="s">
        <v>368</v>
      </c>
      <c r="F58" s="428" t="s">
        <v>328</v>
      </c>
      <c r="G58" s="51"/>
    </row>
    <row r="59" spans="1:7" x14ac:dyDescent="0.25">
      <c r="A59" s="420" t="s">
        <v>550</v>
      </c>
      <c r="B59" s="429" t="s">
        <v>387</v>
      </c>
      <c r="C59" s="429" t="s">
        <v>390</v>
      </c>
      <c r="D59" s="428" t="s">
        <v>326</v>
      </c>
      <c r="E59" s="428" t="s">
        <v>327</v>
      </c>
      <c r="F59" s="428" t="s">
        <v>328</v>
      </c>
      <c r="G59" s="51"/>
    </row>
    <row r="60" spans="1:7" x14ac:dyDescent="0.25">
      <c r="A60" s="420" t="s">
        <v>550</v>
      </c>
      <c r="B60" s="429" t="s">
        <v>391</v>
      </c>
      <c r="C60" s="429" t="s">
        <v>392</v>
      </c>
      <c r="D60" s="428" t="s">
        <v>326</v>
      </c>
      <c r="E60" s="428" t="s">
        <v>327</v>
      </c>
      <c r="F60" s="428" t="s">
        <v>328</v>
      </c>
      <c r="G60" s="51"/>
    </row>
    <row r="61" spans="1:7" x14ac:dyDescent="0.25">
      <c r="A61" s="420" t="s">
        <v>550</v>
      </c>
      <c r="B61" s="429" t="s">
        <v>267</v>
      </c>
      <c r="C61" s="429" t="s">
        <v>393</v>
      </c>
      <c r="D61" s="428" t="s">
        <v>326</v>
      </c>
      <c r="E61" s="428" t="s">
        <v>394</v>
      </c>
      <c r="F61" s="428" t="s">
        <v>328</v>
      </c>
      <c r="G61" s="51"/>
    </row>
    <row r="62" spans="1:7" x14ac:dyDescent="0.25">
      <c r="A62" s="420" t="s">
        <v>550</v>
      </c>
      <c r="B62" s="429" t="s">
        <v>267</v>
      </c>
      <c r="C62" s="429" t="s">
        <v>395</v>
      </c>
      <c r="D62" s="428" t="s">
        <v>326</v>
      </c>
      <c r="E62" s="428" t="s">
        <v>327</v>
      </c>
      <c r="F62" s="428" t="s">
        <v>328</v>
      </c>
      <c r="G62" s="51"/>
    </row>
    <row r="63" spans="1:7" x14ac:dyDescent="0.25">
      <c r="A63" s="420" t="s">
        <v>550</v>
      </c>
      <c r="B63" s="429" t="s">
        <v>273</v>
      </c>
      <c r="C63" s="429" t="s">
        <v>396</v>
      </c>
      <c r="D63" s="428" t="s">
        <v>326</v>
      </c>
      <c r="E63" s="428" t="s">
        <v>327</v>
      </c>
      <c r="F63" s="428" t="s">
        <v>328</v>
      </c>
      <c r="G63" s="51"/>
    </row>
    <row r="64" spans="1:7" x14ac:dyDescent="0.25">
      <c r="A64" s="420" t="s">
        <v>550</v>
      </c>
      <c r="B64" s="429" t="s">
        <v>273</v>
      </c>
      <c r="C64" s="429" t="s">
        <v>396</v>
      </c>
      <c r="D64" s="428" t="s">
        <v>337</v>
      </c>
      <c r="E64" s="428" t="s">
        <v>327</v>
      </c>
      <c r="F64" s="428" t="s">
        <v>328</v>
      </c>
      <c r="G64" s="51"/>
    </row>
    <row r="65" spans="1:7" x14ac:dyDescent="0.25">
      <c r="A65" s="420" t="s">
        <v>550</v>
      </c>
      <c r="B65" s="429" t="s">
        <v>267</v>
      </c>
      <c r="C65" s="429" t="s">
        <v>397</v>
      </c>
      <c r="D65" s="428" t="s">
        <v>326</v>
      </c>
      <c r="E65" s="428" t="s">
        <v>331</v>
      </c>
      <c r="F65" s="428" t="s">
        <v>328</v>
      </c>
      <c r="G65" s="51"/>
    </row>
    <row r="66" spans="1:7" x14ac:dyDescent="0.25">
      <c r="A66" s="420" t="s">
        <v>550</v>
      </c>
      <c r="B66" s="429" t="s">
        <v>267</v>
      </c>
      <c r="C66" s="429" t="s">
        <v>397</v>
      </c>
      <c r="D66" s="428" t="s">
        <v>337</v>
      </c>
      <c r="E66" s="428" t="s">
        <v>331</v>
      </c>
      <c r="F66" s="428" t="s">
        <v>328</v>
      </c>
      <c r="G66" s="51"/>
    </row>
    <row r="67" spans="1:7" x14ac:dyDescent="0.25">
      <c r="A67" s="420" t="s">
        <v>550</v>
      </c>
      <c r="B67" s="429" t="s">
        <v>387</v>
      </c>
      <c r="C67" s="429" t="s">
        <v>398</v>
      </c>
      <c r="D67" s="428" t="s">
        <v>326</v>
      </c>
      <c r="E67" s="428" t="s">
        <v>368</v>
      </c>
      <c r="F67" s="428" t="s">
        <v>328</v>
      </c>
      <c r="G67" s="51"/>
    </row>
    <row r="68" spans="1:7" x14ac:dyDescent="0.25">
      <c r="A68" s="420" t="s">
        <v>550</v>
      </c>
      <c r="B68" s="429" t="s">
        <v>267</v>
      </c>
      <c r="C68" s="429" t="s">
        <v>399</v>
      </c>
      <c r="D68" s="428" t="s">
        <v>326</v>
      </c>
      <c r="E68" s="428" t="s">
        <v>400</v>
      </c>
      <c r="F68" s="428" t="s">
        <v>328</v>
      </c>
      <c r="G68" s="51"/>
    </row>
    <row r="69" spans="1:7" x14ac:dyDescent="0.25">
      <c r="A69" s="420" t="s">
        <v>550</v>
      </c>
      <c r="B69" s="429" t="s">
        <v>401</v>
      </c>
      <c r="C69" s="429" t="s">
        <v>402</v>
      </c>
      <c r="D69" s="428" t="s">
        <v>326</v>
      </c>
      <c r="E69" s="428" t="s">
        <v>368</v>
      </c>
      <c r="F69" s="428" t="s">
        <v>328</v>
      </c>
      <c r="G69" s="51"/>
    </row>
    <row r="70" spans="1:7" x14ac:dyDescent="0.25">
      <c r="A70" s="420" t="s">
        <v>550</v>
      </c>
      <c r="B70" s="429" t="s">
        <v>403</v>
      </c>
      <c r="C70" s="429" t="s">
        <v>404</v>
      </c>
      <c r="D70" s="428" t="s">
        <v>326</v>
      </c>
      <c r="E70" s="428" t="s">
        <v>368</v>
      </c>
      <c r="F70" s="428" t="s">
        <v>328</v>
      </c>
      <c r="G70" s="51"/>
    </row>
    <row r="71" spans="1:7" x14ac:dyDescent="0.25">
      <c r="A71" s="420" t="s">
        <v>550</v>
      </c>
      <c r="B71" s="429" t="s">
        <v>405</v>
      </c>
      <c r="C71" s="429" t="s">
        <v>406</v>
      </c>
      <c r="D71" s="428" t="s">
        <v>326</v>
      </c>
      <c r="E71" s="428" t="s">
        <v>394</v>
      </c>
      <c r="F71" s="428" t="s">
        <v>328</v>
      </c>
      <c r="G71" s="51"/>
    </row>
    <row r="72" spans="1:7" x14ac:dyDescent="0.25">
      <c r="A72" s="420" t="s">
        <v>550</v>
      </c>
      <c r="B72" s="429" t="s">
        <v>401</v>
      </c>
      <c r="C72" s="429" t="s">
        <v>407</v>
      </c>
      <c r="D72" s="428" t="s">
        <v>326</v>
      </c>
      <c r="E72" s="428" t="s">
        <v>394</v>
      </c>
      <c r="F72" s="428" t="s">
        <v>328</v>
      </c>
      <c r="G72" s="51"/>
    </row>
    <row r="73" spans="1:7" x14ac:dyDescent="0.25">
      <c r="A73" s="420" t="s">
        <v>550</v>
      </c>
      <c r="B73" s="429" t="s">
        <v>408</v>
      </c>
      <c r="C73" s="429" t="s">
        <v>409</v>
      </c>
      <c r="D73" s="428" t="s">
        <v>326</v>
      </c>
      <c r="E73" s="428" t="s">
        <v>394</v>
      </c>
      <c r="F73" s="428" t="s">
        <v>328</v>
      </c>
      <c r="G73" s="51"/>
    </row>
    <row r="74" spans="1:7" x14ac:dyDescent="0.25">
      <c r="A74" s="420" t="s">
        <v>550</v>
      </c>
      <c r="B74" s="429" t="s">
        <v>410</v>
      </c>
      <c r="C74" s="429" t="s">
        <v>411</v>
      </c>
      <c r="D74" s="428" t="s">
        <v>326</v>
      </c>
      <c r="E74" s="428" t="s">
        <v>394</v>
      </c>
      <c r="F74" s="428" t="s">
        <v>328</v>
      </c>
      <c r="G74" s="51"/>
    </row>
    <row r="75" spans="1:7" x14ac:dyDescent="0.25">
      <c r="A75" s="420" t="s">
        <v>550</v>
      </c>
      <c r="B75" s="429" t="s">
        <v>412</v>
      </c>
      <c r="C75" s="429" t="s">
        <v>413</v>
      </c>
      <c r="D75" s="428" t="s">
        <v>326</v>
      </c>
      <c r="E75" s="428" t="s">
        <v>394</v>
      </c>
      <c r="F75" s="428" t="s">
        <v>328</v>
      </c>
      <c r="G75" s="51"/>
    </row>
    <row r="76" spans="1:7" x14ac:dyDescent="0.25">
      <c r="A76" s="420" t="s">
        <v>550</v>
      </c>
      <c r="B76" s="429" t="s">
        <v>414</v>
      </c>
      <c r="C76" s="429" t="s">
        <v>415</v>
      </c>
      <c r="D76" s="428" t="s">
        <v>326</v>
      </c>
      <c r="E76" s="428" t="s">
        <v>327</v>
      </c>
      <c r="F76" s="428" t="s">
        <v>328</v>
      </c>
      <c r="G76" s="51"/>
    </row>
    <row r="77" spans="1:7" x14ac:dyDescent="0.25">
      <c r="A77" s="420" t="s">
        <v>550</v>
      </c>
      <c r="B77" s="429" t="s">
        <v>416</v>
      </c>
      <c r="C77" s="429" t="s">
        <v>417</v>
      </c>
      <c r="D77" s="428" t="s">
        <v>326</v>
      </c>
      <c r="E77" s="428" t="s">
        <v>368</v>
      </c>
      <c r="F77" s="428" t="s">
        <v>328</v>
      </c>
      <c r="G77" s="51"/>
    </row>
    <row r="78" spans="1:7" x14ac:dyDescent="0.25">
      <c r="A78" s="420" t="s">
        <v>550</v>
      </c>
      <c r="B78" s="429" t="s">
        <v>418</v>
      </c>
      <c r="C78" s="429" t="s">
        <v>419</v>
      </c>
      <c r="D78" s="428" t="s">
        <v>326</v>
      </c>
      <c r="E78" s="428" t="s">
        <v>368</v>
      </c>
      <c r="F78" s="428" t="s">
        <v>328</v>
      </c>
      <c r="G78" s="51"/>
    </row>
    <row r="79" spans="1:7" x14ac:dyDescent="0.25">
      <c r="A79" s="420" t="s">
        <v>550</v>
      </c>
      <c r="B79" s="429" t="s">
        <v>420</v>
      </c>
      <c r="C79" s="429" t="s">
        <v>421</v>
      </c>
      <c r="D79" s="428" t="s">
        <v>326</v>
      </c>
      <c r="E79" s="428" t="s">
        <v>368</v>
      </c>
      <c r="F79" s="428" t="s">
        <v>328</v>
      </c>
      <c r="G79" s="51"/>
    </row>
    <row r="80" spans="1:7" x14ac:dyDescent="0.25">
      <c r="A80" s="420" t="s">
        <v>550</v>
      </c>
      <c r="B80" s="429" t="s">
        <v>267</v>
      </c>
      <c r="C80" s="429" t="s">
        <v>422</v>
      </c>
      <c r="D80" s="428" t="s">
        <v>326</v>
      </c>
      <c r="E80" s="428" t="s">
        <v>368</v>
      </c>
      <c r="F80" s="428" t="s">
        <v>328</v>
      </c>
      <c r="G80" s="51"/>
    </row>
    <row r="81" spans="1:7" x14ac:dyDescent="0.25">
      <c r="A81" s="420" t="s">
        <v>550</v>
      </c>
      <c r="B81" s="429" t="s">
        <v>267</v>
      </c>
      <c r="C81" s="429" t="s">
        <v>423</v>
      </c>
      <c r="D81" s="428" t="s">
        <v>326</v>
      </c>
      <c r="E81" s="428" t="s">
        <v>370</v>
      </c>
      <c r="F81" s="428" t="s">
        <v>328</v>
      </c>
      <c r="G81" s="51"/>
    </row>
    <row r="82" spans="1:7" x14ac:dyDescent="0.25">
      <c r="A82" s="420" t="s">
        <v>550</v>
      </c>
      <c r="B82" s="429" t="s">
        <v>267</v>
      </c>
      <c r="C82" s="429" t="s">
        <v>424</v>
      </c>
      <c r="D82" s="428" t="s">
        <v>326</v>
      </c>
      <c r="E82" s="428" t="s">
        <v>400</v>
      </c>
      <c r="F82" s="428" t="s">
        <v>328</v>
      </c>
      <c r="G82" s="51"/>
    </row>
    <row r="83" spans="1:7" x14ac:dyDescent="0.25">
      <c r="A83" s="420" t="s">
        <v>550</v>
      </c>
      <c r="B83" s="429" t="s">
        <v>425</v>
      </c>
      <c r="C83" s="429" t="s">
        <v>426</v>
      </c>
      <c r="D83" s="428" t="s">
        <v>326</v>
      </c>
      <c r="E83" s="428" t="s">
        <v>327</v>
      </c>
      <c r="F83" s="428" t="s">
        <v>328</v>
      </c>
      <c r="G83" s="51"/>
    </row>
    <row r="84" spans="1:7" x14ac:dyDescent="0.25">
      <c r="A84" s="420" t="s">
        <v>550</v>
      </c>
      <c r="B84" s="429" t="s">
        <v>267</v>
      </c>
      <c r="C84" s="429" t="s">
        <v>427</v>
      </c>
      <c r="D84" s="428" t="s">
        <v>326</v>
      </c>
      <c r="E84" s="428" t="s">
        <v>368</v>
      </c>
      <c r="F84" s="428" t="s">
        <v>328</v>
      </c>
      <c r="G84" s="51"/>
    </row>
    <row r="85" spans="1:7" x14ac:dyDescent="0.25">
      <c r="A85" s="420" t="s">
        <v>550</v>
      </c>
      <c r="B85" s="429" t="s">
        <v>428</v>
      </c>
      <c r="C85" s="429" t="s">
        <v>429</v>
      </c>
      <c r="D85" s="428" t="s">
        <v>326</v>
      </c>
      <c r="E85" s="428" t="s">
        <v>327</v>
      </c>
      <c r="F85" s="428" t="s">
        <v>328</v>
      </c>
      <c r="G85" s="51"/>
    </row>
    <row r="86" spans="1:7" x14ac:dyDescent="0.25">
      <c r="A86" s="420" t="s">
        <v>550</v>
      </c>
      <c r="B86" s="429" t="s">
        <v>430</v>
      </c>
      <c r="C86" s="429" t="s">
        <v>431</v>
      </c>
      <c r="D86" s="428" t="s">
        <v>326</v>
      </c>
      <c r="E86" s="428" t="s">
        <v>327</v>
      </c>
      <c r="F86" s="428" t="s">
        <v>328</v>
      </c>
      <c r="G86" s="51"/>
    </row>
    <row r="87" spans="1:7" x14ac:dyDescent="0.25">
      <c r="A87" s="420" t="s">
        <v>550</v>
      </c>
      <c r="B87" s="429" t="s">
        <v>267</v>
      </c>
      <c r="C87" s="429" t="s">
        <v>432</v>
      </c>
      <c r="D87" s="428" t="s">
        <v>326</v>
      </c>
      <c r="E87" s="428" t="s">
        <v>394</v>
      </c>
      <c r="F87" s="428" t="s">
        <v>328</v>
      </c>
      <c r="G87" s="51"/>
    </row>
    <row r="88" spans="1:7" x14ac:dyDescent="0.25">
      <c r="A88" s="420" t="s">
        <v>550</v>
      </c>
      <c r="B88" s="429" t="s">
        <v>410</v>
      </c>
      <c r="C88" s="429" t="s">
        <v>433</v>
      </c>
      <c r="D88" s="428" t="s">
        <v>326</v>
      </c>
      <c r="E88" s="428" t="s">
        <v>327</v>
      </c>
      <c r="F88" s="428" t="s">
        <v>328</v>
      </c>
      <c r="G88" s="51"/>
    </row>
    <row r="89" spans="1:7" x14ac:dyDescent="0.25">
      <c r="A89" s="420" t="s">
        <v>550</v>
      </c>
      <c r="B89" s="429" t="s">
        <v>434</v>
      </c>
      <c r="C89" s="429" t="s">
        <v>435</v>
      </c>
      <c r="D89" s="428" t="s">
        <v>326</v>
      </c>
      <c r="E89" s="428" t="s">
        <v>327</v>
      </c>
      <c r="F89" s="428" t="s">
        <v>328</v>
      </c>
      <c r="G89" s="51"/>
    </row>
    <row r="90" spans="1:7" x14ac:dyDescent="0.25">
      <c r="A90" s="420" t="s">
        <v>550</v>
      </c>
      <c r="B90" s="429" t="s">
        <v>436</v>
      </c>
      <c r="C90" s="429" t="s">
        <v>437</v>
      </c>
      <c r="D90" s="428" t="s">
        <v>326</v>
      </c>
      <c r="E90" s="428" t="s">
        <v>327</v>
      </c>
      <c r="F90" s="428" t="s">
        <v>328</v>
      </c>
      <c r="G90" s="51"/>
    </row>
    <row r="91" spans="1:7" x14ac:dyDescent="0.25">
      <c r="A91" s="420" t="s">
        <v>550</v>
      </c>
      <c r="B91" s="429" t="s">
        <v>412</v>
      </c>
      <c r="C91" s="429" t="s">
        <v>438</v>
      </c>
      <c r="D91" s="428" t="s">
        <v>326</v>
      </c>
      <c r="E91" s="428" t="s">
        <v>327</v>
      </c>
      <c r="F91" s="428" t="s">
        <v>328</v>
      </c>
      <c r="G91" s="51"/>
    </row>
    <row r="92" spans="1:7" x14ac:dyDescent="0.25">
      <c r="A92" s="420" t="s">
        <v>550</v>
      </c>
      <c r="B92" s="429" t="s">
        <v>270</v>
      </c>
      <c r="C92" s="429" t="s">
        <v>439</v>
      </c>
      <c r="D92" s="428" t="s">
        <v>326</v>
      </c>
      <c r="E92" s="428" t="s">
        <v>327</v>
      </c>
      <c r="F92" s="428" t="s">
        <v>328</v>
      </c>
      <c r="G92" s="51"/>
    </row>
    <row r="93" spans="1:7" x14ac:dyDescent="0.25">
      <c r="A93" s="420" t="s">
        <v>550</v>
      </c>
      <c r="B93" s="429" t="s">
        <v>440</v>
      </c>
      <c r="C93" s="429" t="s">
        <v>441</v>
      </c>
      <c r="D93" s="428" t="s">
        <v>326</v>
      </c>
      <c r="E93" s="428" t="s">
        <v>327</v>
      </c>
      <c r="F93" s="428" t="s">
        <v>328</v>
      </c>
      <c r="G93" s="51"/>
    </row>
    <row r="94" spans="1:7" x14ac:dyDescent="0.25">
      <c r="A94" s="420" t="s">
        <v>550</v>
      </c>
      <c r="B94" s="429" t="s">
        <v>442</v>
      </c>
      <c r="C94" s="429" t="s">
        <v>443</v>
      </c>
      <c r="D94" s="428" t="s">
        <v>326</v>
      </c>
      <c r="E94" s="428" t="s">
        <v>368</v>
      </c>
      <c r="F94" s="428" t="s">
        <v>328</v>
      </c>
      <c r="G94" s="51"/>
    </row>
    <row r="95" spans="1:7" x14ac:dyDescent="0.25">
      <c r="A95" s="420" t="s">
        <v>550</v>
      </c>
      <c r="B95" s="429" t="s">
        <v>444</v>
      </c>
      <c r="C95" s="429" t="s">
        <v>445</v>
      </c>
      <c r="D95" s="428" t="s">
        <v>326</v>
      </c>
      <c r="E95" s="428" t="s">
        <v>327</v>
      </c>
      <c r="F95" s="428" t="s">
        <v>328</v>
      </c>
      <c r="G95" s="51"/>
    </row>
    <row r="96" spans="1:7" x14ac:dyDescent="0.25">
      <c r="A96" s="420" t="s">
        <v>550</v>
      </c>
      <c r="B96" s="429" t="s">
        <v>440</v>
      </c>
      <c r="C96" s="429" t="s">
        <v>446</v>
      </c>
      <c r="D96" s="428" t="s">
        <v>326</v>
      </c>
      <c r="E96" s="428" t="s">
        <v>327</v>
      </c>
      <c r="F96" s="428" t="s">
        <v>328</v>
      </c>
      <c r="G96" s="51"/>
    </row>
    <row r="97" spans="1:7" x14ac:dyDescent="0.25">
      <c r="A97" s="420" t="s">
        <v>550</v>
      </c>
      <c r="B97" s="429" t="s">
        <v>442</v>
      </c>
      <c r="C97" s="429" t="s">
        <v>447</v>
      </c>
      <c r="D97" s="428" t="s">
        <v>326</v>
      </c>
      <c r="E97" s="428" t="s">
        <v>394</v>
      </c>
      <c r="F97" s="428" t="s">
        <v>328</v>
      </c>
      <c r="G97" s="51"/>
    </row>
    <row r="98" spans="1:7" x14ac:dyDescent="0.25">
      <c r="A98" s="420" t="s">
        <v>550</v>
      </c>
      <c r="B98" s="429" t="s">
        <v>448</v>
      </c>
      <c r="C98" s="429" t="s">
        <v>449</v>
      </c>
      <c r="D98" s="428" t="s">
        <v>326</v>
      </c>
      <c r="E98" s="428" t="s">
        <v>327</v>
      </c>
      <c r="F98" s="428" t="s">
        <v>328</v>
      </c>
      <c r="G98" s="51"/>
    </row>
    <row r="99" spans="1:7" x14ac:dyDescent="0.25">
      <c r="A99" s="420" t="s">
        <v>550</v>
      </c>
      <c r="B99" s="429" t="s">
        <v>442</v>
      </c>
      <c r="C99" s="429" t="s">
        <v>450</v>
      </c>
      <c r="D99" s="428" t="s">
        <v>326</v>
      </c>
      <c r="E99" s="428" t="s">
        <v>327</v>
      </c>
      <c r="F99" s="428" t="s">
        <v>328</v>
      </c>
      <c r="G99" s="51"/>
    </row>
    <row r="100" spans="1:7" x14ac:dyDescent="0.25">
      <c r="A100" s="420" t="s">
        <v>550</v>
      </c>
      <c r="B100" s="429" t="s">
        <v>310</v>
      </c>
      <c r="C100" s="429" t="s">
        <v>451</v>
      </c>
      <c r="D100" s="428" t="s">
        <v>326</v>
      </c>
      <c r="E100" s="428" t="s">
        <v>327</v>
      </c>
      <c r="F100" s="428" t="s">
        <v>328</v>
      </c>
      <c r="G100" s="51"/>
    </row>
    <row r="101" spans="1:7" x14ac:dyDescent="0.25">
      <c r="A101" s="420" t="s">
        <v>550</v>
      </c>
      <c r="B101" s="429" t="s">
        <v>310</v>
      </c>
      <c r="C101" s="429" t="s">
        <v>451</v>
      </c>
      <c r="D101" s="428" t="s">
        <v>337</v>
      </c>
      <c r="E101" s="428" t="s">
        <v>327</v>
      </c>
      <c r="F101" s="428" t="s">
        <v>328</v>
      </c>
      <c r="G101" s="51"/>
    </row>
    <row r="102" spans="1:7" x14ac:dyDescent="0.25">
      <c r="A102" s="420" t="s">
        <v>550</v>
      </c>
      <c r="B102" s="429" t="s">
        <v>277</v>
      </c>
      <c r="C102" s="429" t="s">
        <v>452</v>
      </c>
      <c r="D102" s="428" t="s">
        <v>326</v>
      </c>
      <c r="E102" s="428" t="s">
        <v>327</v>
      </c>
      <c r="F102" s="428" t="s">
        <v>328</v>
      </c>
      <c r="G102" s="51"/>
    </row>
    <row r="103" spans="1:7" x14ac:dyDescent="0.25">
      <c r="A103" s="420" t="s">
        <v>550</v>
      </c>
      <c r="B103" s="429" t="s">
        <v>278</v>
      </c>
      <c r="C103" s="429" t="s">
        <v>453</v>
      </c>
      <c r="D103" s="431" t="s">
        <v>326</v>
      </c>
      <c r="E103" s="431" t="s">
        <v>327</v>
      </c>
      <c r="F103" s="428" t="s">
        <v>328</v>
      </c>
      <c r="G103" s="51"/>
    </row>
    <row r="104" spans="1:7" ht="16.5" thickBot="1" x14ac:dyDescent="0.3">
      <c r="A104" s="420" t="s">
        <v>550</v>
      </c>
      <c r="B104" s="426" t="s">
        <v>278</v>
      </c>
      <c r="C104" s="426" t="s">
        <v>453</v>
      </c>
      <c r="D104" s="432" t="s">
        <v>337</v>
      </c>
      <c r="E104" s="432" t="s">
        <v>327</v>
      </c>
      <c r="F104" s="425" t="s">
        <v>328</v>
      </c>
      <c r="G104" s="51"/>
    </row>
    <row r="105" spans="1:7" ht="16.5" thickBot="1" x14ac:dyDescent="0.3">
      <c r="A105" s="433" t="s">
        <v>1368</v>
      </c>
      <c r="B105" s="434" t="s">
        <v>280</v>
      </c>
      <c r="C105" s="434" t="s">
        <v>454</v>
      </c>
      <c r="D105" s="433" t="s">
        <v>326</v>
      </c>
      <c r="E105" s="433" t="s">
        <v>327</v>
      </c>
      <c r="F105" s="435" t="s">
        <v>328</v>
      </c>
      <c r="G105" s="51"/>
    </row>
    <row r="106" spans="1:7" ht="16.5" thickBot="1" x14ac:dyDescent="0.3">
      <c r="A106" s="443" t="s">
        <v>228</v>
      </c>
      <c r="B106" s="175"/>
      <c r="C106" s="175"/>
      <c r="D106" s="175"/>
      <c r="E106" s="175"/>
      <c r="F106" s="175"/>
      <c r="G106" s="51"/>
    </row>
    <row r="107" spans="1:7" ht="26.25" thickBot="1" x14ac:dyDescent="0.3">
      <c r="A107" s="442" t="s">
        <v>116</v>
      </c>
      <c r="B107" s="182" t="s">
        <v>69</v>
      </c>
      <c r="C107" s="182" t="s">
        <v>224</v>
      </c>
      <c r="D107" s="182" t="s">
        <v>225</v>
      </c>
      <c r="E107" s="182" t="s">
        <v>226</v>
      </c>
      <c r="F107" s="183" t="s">
        <v>227</v>
      </c>
      <c r="G107" s="51"/>
    </row>
    <row r="108" spans="1:7" x14ac:dyDescent="0.25">
      <c r="A108" s="411" t="s">
        <v>499</v>
      </c>
      <c r="B108" s="412" t="s">
        <v>329</v>
      </c>
      <c r="C108" s="412" t="s">
        <v>329</v>
      </c>
      <c r="D108" s="411" t="s">
        <v>326</v>
      </c>
      <c r="E108" s="411" t="s">
        <v>327</v>
      </c>
      <c r="F108" s="413" t="s">
        <v>455</v>
      </c>
      <c r="G108" s="51"/>
    </row>
    <row r="109" spans="1:7" ht="16.5" thickBot="1" x14ac:dyDescent="0.3">
      <c r="A109" s="417" t="s">
        <v>499</v>
      </c>
      <c r="B109" s="418" t="s">
        <v>283</v>
      </c>
      <c r="C109" s="418" t="s">
        <v>330</v>
      </c>
      <c r="D109" s="417" t="s">
        <v>326</v>
      </c>
      <c r="E109" s="417" t="s">
        <v>327</v>
      </c>
      <c r="F109" s="419" t="s">
        <v>455</v>
      </c>
      <c r="G109" s="51"/>
    </row>
    <row r="110" spans="1:7" ht="16.5" thickBot="1" x14ac:dyDescent="0.3">
      <c r="A110" s="411" t="s">
        <v>512</v>
      </c>
      <c r="B110" s="412" t="s">
        <v>285</v>
      </c>
      <c r="C110" s="412" t="s">
        <v>456</v>
      </c>
      <c r="D110" s="411" t="s">
        <v>326</v>
      </c>
      <c r="E110" s="411" t="s">
        <v>327</v>
      </c>
      <c r="F110" s="413" t="s">
        <v>455</v>
      </c>
      <c r="G110" s="51"/>
    </row>
    <row r="111" spans="1:7" ht="16.5" thickBot="1" x14ac:dyDescent="0.3">
      <c r="A111" s="411" t="s">
        <v>512</v>
      </c>
      <c r="B111" s="412" t="s">
        <v>285</v>
      </c>
      <c r="C111" s="429" t="s">
        <v>457</v>
      </c>
      <c r="D111" s="428" t="s">
        <v>326</v>
      </c>
      <c r="E111" s="428" t="s">
        <v>327</v>
      </c>
      <c r="F111" s="416" t="s">
        <v>455</v>
      </c>
      <c r="G111" s="51"/>
    </row>
    <row r="112" spans="1:7" ht="16.5" thickBot="1" x14ac:dyDescent="0.3">
      <c r="A112" s="411" t="s">
        <v>512</v>
      </c>
      <c r="B112" s="412" t="s">
        <v>285</v>
      </c>
      <c r="C112" s="429" t="s">
        <v>458</v>
      </c>
      <c r="D112" s="428" t="s">
        <v>326</v>
      </c>
      <c r="E112" s="428" t="s">
        <v>327</v>
      </c>
      <c r="F112" s="416" t="s">
        <v>455</v>
      </c>
      <c r="G112" s="51"/>
    </row>
    <row r="113" spans="1:7" ht="16.5" thickBot="1" x14ac:dyDescent="0.3">
      <c r="A113" s="411" t="s">
        <v>512</v>
      </c>
      <c r="B113" s="412" t="s">
        <v>285</v>
      </c>
      <c r="C113" s="429" t="s">
        <v>459</v>
      </c>
      <c r="D113" s="428" t="s">
        <v>326</v>
      </c>
      <c r="E113" s="428" t="s">
        <v>327</v>
      </c>
      <c r="F113" s="416" t="s">
        <v>455</v>
      </c>
      <c r="G113" s="51"/>
    </row>
    <row r="114" spans="1:7" ht="16.5" thickBot="1" x14ac:dyDescent="0.3">
      <c r="A114" s="411" t="s">
        <v>512</v>
      </c>
      <c r="B114" s="412" t="s">
        <v>285</v>
      </c>
      <c r="C114" s="429" t="s">
        <v>460</v>
      </c>
      <c r="D114" s="428" t="s">
        <v>326</v>
      </c>
      <c r="E114" s="428" t="s">
        <v>327</v>
      </c>
      <c r="F114" s="416" t="s">
        <v>455</v>
      </c>
      <c r="G114" s="51"/>
    </row>
    <row r="115" spans="1:7" ht="16.5" thickBot="1" x14ac:dyDescent="0.3">
      <c r="A115" s="411" t="s">
        <v>512</v>
      </c>
      <c r="B115" s="412" t="s">
        <v>285</v>
      </c>
      <c r="C115" s="429" t="s">
        <v>461</v>
      </c>
      <c r="D115" s="428" t="s">
        <v>326</v>
      </c>
      <c r="E115" s="428" t="s">
        <v>327</v>
      </c>
      <c r="F115" s="416" t="s">
        <v>455</v>
      </c>
      <c r="G115" s="51"/>
    </row>
    <row r="116" spans="1:7" ht="16.5" thickBot="1" x14ac:dyDescent="0.3">
      <c r="A116" s="411" t="s">
        <v>512</v>
      </c>
      <c r="B116" s="429" t="s">
        <v>269</v>
      </c>
      <c r="C116" s="429" t="s">
        <v>333</v>
      </c>
      <c r="D116" s="428" t="s">
        <v>326</v>
      </c>
      <c r="E116" s="428" t="s">
        <v>327</v>
      </c>
      <c r="F116" s="416" t="s">
        <v>455</v>
      </c>
      <c r="G116" s="51"/>
    </row>
    <row r="117" spans="1:7" ht="16.5" thickBot="1" x14ac:dyDescent="0.3">
      <c r="A117" s="411" t="s">
        <v>512</v>
      </c>
      <c r="B117" s="429" t="s">
        <v>269</v>
      </c>
      <c r="C117" s="429" t="s">
        <v>462</v>
      </c>
      <c r="D117" s="428" t="s">
        <v>326</v>
      </c>
      <c r="E117" s="428" t="s">
        <v>327</v>
      </c>
      <c r="F117" s="416" t="s">
        <v>455</v>
      </c>
      <c r="G117" s="51"/>
    </row>
    <row r="118" spans="1:7" ht="16.5" thickBot="1" x14ac:dyDescent="0.3">
      <c r="A118" s="411" t="s">
        <v>512</v>
      </c>
      <c r="B118" s="429" t="s">
        <v>269</v>
      </c>
      <c r="C118" s="429" t="s">
        <v>462</v>
      </c>
      <c r="D118" s="428" t="s">
        <v>326</v>
      </c>
      <c r="E118" s="428" t="s">
        <v>331</v>
      </c>
      <c r="F118" s="416" t="s">
        <v>455</v>
      </c>
      <c r="G118" s="51"/>
    </row>
    <row r="119" spans="1:7" ht="16.5" thickBot="1" x14ac:dyDescent="0.3">
      <c r="A119" s="411" t="s">
        <v>512</v>
      </c>
      <c r="B119" s="429" t="s">
        <v>269</v>
      </c>
      <c r="C119" s="429" t="s">
        <v>463</v>
      </c>
      <c r="D119" s="428" t="s">
        <v>326</v>
      </c>
      <c r="E119" s="428" t="s">
        <v>327</v>
      </c>
      <c r="F119" s="416" t="s">
        <v>455</v>
      </c>
      <c r="G119" s="51"/>
    </row>
    <row r="120" spans="1:7" ht="16.5" thickBot="1" x14ac:dyDescent="0.3">
      <c r="A120" s="411" t="s">
        <v>512</v>
      </c>
      <c r="B120" s="429" t="s">
        <v>269</v>
      </c>
      <c r="C120" s="429" t="s">
        <v>464</v>
      </c>
      <c r="D120" s="428" t="s">
        <v>326</v>
      </c>
      <c r="E120" s="428" t="s">
        <v>327</v>
      </c>
      <c r="F120" s="416" t="s">
        <v>455</v>
      </c>
      <c r="G120" s="51"/>
    </row>
    <row r="121" spans="1:7" ht="16.5" thickBot="1" x14ac:dyDescent="0.3">
      <c r="A121" s="411" t="s">
        <v>512</v>
      </c>
      <c r="B121" s="429" t="s">
        <v>269</v>
      </c>
      <c r="C121" s="429" t="s">
        <v>464</v>
      </c>
      <c r="D121" s="428" t="s">
        <v>326</v>
      </c>
      <c r="E121" s="428" t="s">
        <v>331</v>
      </c>
      <c r="F121" s="416" t="s">
        <v>455</v>
      </c>
      <c r="G121" s="51"/>
    </row>
    <row r="122" spans="1:7" ht="16.5" thickBot="1" x14ac:dyDescent="0.3">
      <c r="A122" s="411" t="s">
        <v>512</v>
      </c>
      <c r="B122" s="429" t="s">
        <v>279</v>
      </c>
      <c r="C122" s="429" t="s">
        <v>465</v>
      </c>
      <c r="D122" s="428" t="s">
        <v>326</v>
      </c>
      <c r="E122" s="428" t="s">
        <v>327</v>
      </c>
      <c r="F122" s="416" t="s">
        <v>455</v>
      </c>
      <c r="G122" s="51"/>
    </row>
    <row r="123" spans="1:7" ht="16.5" thickBot="1" x14ac:dyDescent="0.3">
      <c r="A123" s="411" t="s">
        <v>512</v>
      </c>
      <c r="B123" s="429" t="s">
        <v>466</v>
      </c>
      <c r="C123" s="429" t="s">
        <v>334</v>
      </c>
      <c r="D123" s="428" t="s">
        <v>326</v>
      </c>
      <c r="E123" s="428" t="s">
        <v>327</v>
      </c>
      <c r="F123" s="416" t="s">
        <v>455</v>
      </c>
      <c r="G123" s="51"/>
    </row>
    <row r="124" spans="1:7" ht="16.5" thickBot="1" x14ac:dyDescent="0.3">
      <c r="A124" s="411" t="s">
        <v>512</v>
      </c>
      <c r="B124" s="429" t="s">
        <v>466</v>
      </c>
      <c r="C124" s="429" t="s">
        <v>334</v>
      </c>
      <c r="D124" s="428" t="s">
        <v>326</v>
      </c>
      <c r="E124" s="428" t="s">
        <v>331</v>
      </c>
      <c r="F124" s="416" t="s">
        <v>455</v>
      </c>
      <c r="G124" s="51"/>
    </row>
    <row r="125" spans="1:7" ht="16.5" thickBot="1" x14ac:dyDescent="0.3">
      <c r="A125" s="411" t="s">
        <v>512</v>
      </c>
      <c r="B125" s="429" t="s">
        <v>265</v>
      </c>
      <c r="C125" s="429" t="s">
        <v>467</v>
      </c>
      <c r="D125" s="428" t="s">
        <v>326</v>
      </c>
      <c r="E125" s="428" t="s">
        <v>327</v>
      </c>
      <c r="F125" s="416" t="s">
        <v>455</v>
      </c>
      <c r="G125" s="51"/>
    </row>
    <row r="126" spans="1:7" ht="16.5" thickBot="1" x14ac:dyDescent="0.3">
      <c r="A126" s="411" t="s">
        <v>512</v>
      </c>
      <c r="B126" s="429" t="s">
        <v>265</v>
      </c>
      <c r="C126" s="429" t="s">
        <v>294</v>
      </c>
      <c r="D126" s="428" t="s">
        <v>326</v>
      </c>
      <c r="E126" s="428" t="s">
        <v>327</v>
      </c>
      <c r="F126" s="416" t="s">
        <v>455</v>
      </c>
      <c r="G126" s="51"/>
    </row>
    <row r="127" spans="1:7" ht="16.5" thickBot="1" x14ac:dyDescent="0.3">
      <c r="A127" s="411" t="s">
        <v>512</v>
      </c>
      <c r="B127" s="429" t="s">
        <v>265</v>
      </c>
      <c r="C127" s="429" t="s">
        <v>294</v>
      </c>
      <c r="D127" s="428" t="s">
        <v>326</v>
      </c>
      <c r="E127" s="428" t="s">
        <v>331</v>
      </c>
      <c r="F127" s="416" t="s">
        <v>455</v>
      </c>
      <c r="G127" s="51"/>
    </row>
    <row r="128" spans="1:7" ht="16.5" thickBot="1" x14ac:dyDescent="0.3">
      <c r="A128" s="411" t="s">
        <v>512</v>
      </c>
      <c r="B128" s="429" t="s">
        <v>265</v>
      </c>
      <c r="C128" s="429" t="s">
        <v>468</v>
      </c>
      <c r="D128" s="428" t="s">
        <v>326</v>
      </c>
      <c r="E128" s="428" t="s">
        <v>327</v>
      </c>
      <c r="F128" s="416" t="s">
        <v>455</v>
      </c>
      <c r="G128" s="51"/>
    </row>
    <row r="129" spans="1:7" ht="16.5" thickBot="1" x14ac:dyDescent="0.3">
      <c r="A129" s="411" t="s">
        <v>512</v>
      </c>
      <c r="B129" s="429" t="s">
        <v>265</v>
      </c>
      <c r="C129" s="429" t="s">
        <v>469</v>
      </c>
      <c r="D129" s="428" t="s">
        <v>326</v>
      </c>
      <c r="E129" s="428" t="s">
        <v>327</v>
      </c>
      <c r="F129" s="416" t="s">
        <v>455</v>
      </c>
      <c r="G129" s="51"/>
    </row>
    <row r="130" spans="1:7" ht="16.5" thickBot="1" x14ac:dyDescent="0.3">
      <c r="A130" s="411" t="s">
        <v>512</v>
      </c>
      <c r="B130" s="429" t="s">
        <v>265</v>
      </c>
      <c r="C130" s="429" t="s">
        <v>470</v>
      </c>
      <c r="D130" s="428" t="s">
        <v>326</v>
      </c>
      <c r="E130" s="428" t="s">
        <v>327</v>
      </c>
      <c r="F130" s="416" t="s">
        <v>455</v>
      </c>
      <c r="G130" s="51"/>
    </row>
    <row r="131" spans="1:7" ht="16.5" thickBot="1" x14ac:dyDescent="0.3">
      <c r="A131" s="411" t="s">
        <v>512</v>
      </c>
      <c r="B131" s="429" t="s">
        <v>264</v>
      </c>
      <c r="C131" s="429" t="s">
        <v>471</v>
      </c>
      <c r="D131" s="428" t="s">
        <v>326</v>
      </c>
      <c r="E131" s="428" t="s">
        <v>327</v>
      </c>
      <c r="F131" s="416" t="s">
        <v>455</v>
      </c>
      <c r="G131" s="51"/>
    </row>
    <row r="132" spans="1:7" ht="16.5" thickBot="1" x14ac:dyDescent="0.3">
      <c r="A132" s="411" t="s">
        <v>512</v>
      </c>
      <c r="B132" s="429" t="s">
        <v>264</v>
      </c>
      <c r="C132" s="429" t="s">
        <v>471</v>
      </c>
      <c r="D132" s="428" t="s">
        <v>326</v>
      </c>
      <c r="E132" s="428" t="s">
        <v>331</v>
      </c>
      <c r="F132" s="416" t="s">
        <v>455</v>
      </c>
      <c r="G132" s="51"/>
    </row>
    <row r="133" spans="1:7" ht="16.5" thickBot="1" x14ac:dyDescent="0.3">
      <c r="A133" s="411" t="s">
        <v>512</v>
      </c>
      <c r="B133" s="429" t="s">
        <v>264</v>
      </c>
      <c r="C133" s="429" t="s">
        <v>472</v>
      </c>
      <c r="D133" s="428" t="s">
        <v>326</v>
      </c>
      <c r="E133" s="428" t="s">
        <v>327</v>
      </c>
      <c r="F133" s="416" t="s">
        <v>455</v>
      </c>
      <c r="G133" s="51"/>
    </row>
    <row r="134" spans="1:7" ht="16.5" thickBot="1" x14ac:dyDescent="0.3">
      <c r="A134" s="411" t="s">
        <v>512</v>
      </c>
      <c r="B134" s="429" t="s">
        <v>264</v>
      </c>
      <c r="C134" s="429" t="s">
        <v>472</v>
      </c>
      <c r="D134" s="428" t="s">
        <v>326</v>
      </c>
      <c r="E134" s="428" t="s">
        <v>331</v>
      </c>
      <c r="F134" s="416" t="s">
        <v>455</v>
      </c>
      <c r="G134" s="51"/>
    </row>
    <row r="135" spans="1:7" ht="16.5" thickBot="1" x14ac:dyDescent="0.3">
      <c r="A135" s="411" t="s">
        <v>512</v>
      </c>
      <c r="B135" s="429" t="s">
        <v>264</v>
      </c>
      <c r="C135" s="429" t="s">
        <v>473</v>
      </c>
      <c r="D135" s="428" t="s">
        <v>326</v>
      </c>
      <c r="E135" s="428" t="s">
        <v>327</v>
      </c>
      <c r="F135" s="416" t="s">
        <v>455</v>
      </c>
      <c r="G135" s="51"/>
    </row>
    <row r="136" spans="1:7" ht="16.5" thickBot="1" x14ac:dyDescent="0.3">
      <c r="A136" s="411" t="s">
        <v>512</v>
      </c>
      <c r="B136" s="429" t="s">
        <v>271</v>
      </c>
      <c r="C136" s="429" t="s">
        <v>271</v>
      </c>
      <c r="D136" s="428" t="s">
        <v>326</v>
      </c>
      <c r="E136" s="428" t="s">
        <v>327</v>
      </c>
      <c r="F136" s="416" t="s">
        <v>455</v>
      </c>
      <c r="G136" s="51"/>
    </row>
    <row r="137" spans="1:7" ht="16.5" thickBot="1" x14ac:dyDescent="0.3">
      <c r="A137" s="411" t="s">
        <v>512</v>
      </c>
      <c r="B137" s="429" t="s">
        <v>271</v>
      </c>
      <c r="C137" s="429" t="s">
        <v>474</v>
      </c>
      <c r="D137" s="428" t="s">
        <v>326</v>
      </c>
      <c r="E137" s="428" t="s">
        <v>327</v>
      </c>
      <c r="F137" s="416" t="s">
        <v>455</v>
      </c>
      <c r="G137" s="51"/>
    </row>
    <row r="138" spans="1:7" ht="16.5" thickBot="1" x14ac:dyDescent="0.3">
      <c r="A138" s="411" t="s">
        <v>512</v>
      </c>
      <c r="B138" s="429" t="s">
        <v>338</v>
      </c>
      <c r="C138" s="429" t="s">
        <v>339</v>
      </c>
      <c r="D138" s="428" t="s">
        <v>326</v>
      </c>
      <c r="E138" s="428" t="s">
        <v>327</v>
      </c>
      <c r="F138" s="416" t="s">
        <v>455</v>
      </c>
      <c r="G138" s="51"/>
    </row>
    <row r="139" spans="1:7" ht="16.5" thickBot="1" x14ac:dyDescent="0.3">
      <c r="A139" s="411" t="s">
        <v>512</v>
      </c>
      <c r="B139" s="429" t="s">
        <v>338</v>
      </c>
      <c r="C139" s="429" t="s">
        <v>475</v>
      </c>
      <c r="D139" s="428" t="s">
        <v>326</v>
      </c>
      <c r="E139" s="428" t="s">
        <v>327</v>
      </c>
      <c r="F139" s="416" t="s">
        <v>455</v>
      </c>
      <c r="G139" s="51"/>
    </row>
    <row r="140" spans="1:7" ht="16.5" thickBot="1" x14ac:dyDescent="0.3">
      <c r="A140" s="411" t="s">
        <v>512</v>
      </c>
      <c r="B140" s="418" t="s">
        <v>338</v>
      </c>
      <c r="C140" s="418" t="s">
        <v>476</v>
      </c>
      <c r="D140" s="417" t="s">
        <v>326</v>
      </c>
      <c r="E140" s="417" t="s">
        <v>327</v>
      </c>
      <c r="F140" s="419" t="s">
        <v>455</v>
      </c>
      <c r="G140" s="51"/>
    </row>
    <row r="141" spans="1:7" ht="16.5" thickBot="1" x14ac:dyDescent="0.3">
      <c r="A141" s="411" t="s">
        <v>512</v>
      </c>
      <c r="B141" s="436" t="s">
        <v>477</v>
      </c>
      <c r="C141" s="436" t="s">
        <v>367</v>
      </c>
      <c r="D141" s="417" t="s">
        <v>326</v>
      </c>
      <c r="E141" s="437" t="s">
        <v>368</v>
      </c>
      <c r="F141" s="419" t="s">
        <v>455</v>
      </c>
      <c r="G141" s="51"/>
    </row>
    <row r="142" spans="1:7" ht="16.5" thickBot="1" x14ac:dyDescent="0.3">
      <c r="A142" s="411" t="s">
        <v>540</v>
      </c>
      <c r="B142" s="412" t="s">
        <v>276</v>
      </c>
      <c r="C142" s="412" t="s">
        <v>276</v>
      </c>
      <c r="D142" s="411" t="s">
        <v>326</v>
      </c>
      <c r="E142" s="411" t="s">
        <v>327</v>
      </c>
      <c r="F142" s="413" t="s">
        <v>455</v>
      </c>
      <c r="G142" s="51"/>
    </row>
    <row r="143" spans="1:7" ht="16.5" thickBot="1" x14ac:dyDescent="0.3">
      <c r="A143" s="411" t="s">
        <v>540</v>
      </c>
      <c r="B143" s="418" t="s">
        <v>369</v>
      </c>
      <c r="C143" s="418" t="s">
        <v>276</v>
      </c>
      <c r="D143" s="417" t="s">
        <v>337</v>
      </c>
      <c r="E143" s="417" t="s">
        <v>327</v>
      </c>
      <c r="F143" s="419" t="s">
        <v>455</v>
      </c>
      <c r="G143" s="51"/>
    </row>
    <row r="144" spans="1:7" ht="16.5" thickBot="1" x14ac:dyDescent="0.3">
      <c r="A144" s="411" t="s">
        <v>547</v>
      </c>
      <c r="B144" s="412" t="s">
        <v>275</v>
      </c>
      <c r="C144" s="412" t="s">
        <v>371</v>
      </c>
      <c r="D144" s="411" t="s">
        <v>326</v>
      </c>
      <c r="E144" s="411" t="s">
        <v>327</v>
      </c>
      <c r="F144" s="413" t="s">
        <v>455</v>
      </c>
      <c r="G144" s="51"/>
    </row>
    <row r="145" spans="1:7" ht="16.5" thickBot="1" x14ac:dyDescent="0.3">
      <c r="A145" s="411" t="s">
        <v>547</v>
      </c>
      <c r="B145" s="412" t="s">
        <v>275</v>
      </c>
      <c r="C145" s="429" t="s">
        <v>371</v>
      </c>
      <c r="D145" s="428" t="s">
        <v>337</v>
      </c>
      <c r="E145" s="428" t="s">
        <v>327</v>
      </c>
      <c r="F145" s="416" t="s">
        <v>455</v>
      </c>
      <c r="G145" s="51"/>
    </row>
    <row r="146" spans="1:7" ht="16.5" thickBot="1" x14ac:dyDescent="0.3">
      <c r="A146" s="411" t="s">
        <v>547</v>
      </c>
      <c r="B146" s="412" t="s">
        <v>275</v>
      </c>
      <c r="C146" s="418" t="s">
        <v>372</v>
      </c>
      <c r="D146" s="417" t="s">
        <v>326</v>
      </c>
      <c r="E146" s="417" t="s">
        <v>327</v>
      </c>
      <c r="F146" s="419" t="s">
        <v>455</v>
      </c>
      <c r="G146" s="51"/>
    </row>
    <row r="147" spans="1:7" x14ac:dyDescent="0.25">
      <c r="A147" s="420" t="s">
        <v>550</v>
      </c>
      <c r="B147" s="421" t="s">
        <v>285</v>
      </c>
      <c r="C147" s="421" t="s">
        <v>478</v>
      </c>
      <c r="D147" s="420" t="s">
        <v>326</v>
      </c>
      <c r="E147" s="420" t="s">
        <v>368</v>
      </c>
      <c r="F147" s="424" t="s">
        <v>455</v>
      </c>
      <c r="G147" s="51"/>
    </row>
    <row r="148" spans="1:7" x14ac:dyDescent="0.25">
      <c r="A148" s="420" t="s">
        <v>550</v>
      </c>
      <c r="B148" s="421" t="s">
        <v>285</v>
      </c>
      <c r="C148" s="429" t="s">
        <v>479</v>
      </c>
      <c r="D148" s="428" t="s">
        <v>326</v>
      </c>
      <c r="E148" s="428" t="s">
        <v>327</v>
      </c>
      <c r="F148" s="416" t="s">
        <v>455</v>
      </c>
      <c r="G148" s="51"/>
    </row>
    <row r="149" spans="1:7" x14ac:dyDescent="0.25">
      <c r="A149" s="420" t="s">
        <v>550</v>
      </c>
      <c r="B149" s="421" t="s">
        <v>285</v>
      </c>
      <c r="C149" s="429" t="s">
        <v>480</v>
      </c>
      <c r="D149" s="428" t="s">
        <v>326</v>
      </c>
      <c r="E149" s="428" t="s">
        <v>394</v>
      </c>
      <c r="F149" s="416" t="s">
        <v>455</v>
      </c>
      <c r="G149" s="51"/>
    </row>
    <row r="150" spans="1:7" x14ac:dyDescent="0.25">
      <c r="A150" s="420" t="s">
        <v>550</v>
      </c>
      <c r="B150" s="421" t="s">
        <v>285</v>
      </c>
      <c r="C150" s="429" t="s">
        <v>481</v>
      </c>
      <c r="D150" s="428" t="s">
        <v>326</v>
      </c>
      <c r="E150" s="428" t="s">
        <v>327</v>
      </c>
      <c r="F150" s="416" t="s">
        <v>455</v>
      </c>
      <c r="G150" s="51"/>
    </row>
    <row r="151" spans="1:7" x14ac:dyDescent="0.25">
      <c r="A151" s="420" t="s">
        <v>550</v>
      </c>
      <c r="B151" s="421" t="s">
        <v>285</v>
      </c>
      <c r="C151" s="429" t="s">
        <v>482</v>
      </c>
      <c r="D151" s="428" t="s">
        <v>326</v>
      </c>
      <c r="E151" s="428" t="s">
        <v>327</v>
      </c>
      <c r="F151" s="416" t="s">
        <v>455</v>
      </c>
      <c r="G151" s="51"/>
    </row>
    <row r="152" spans="1:7" x14ac:dyDescent="0.25">
      <c r="A152" s="420" t="s">
        <v>550</v>
      </c>
      <c r="B152" s="421" t="s">
        <v>285</v>
      </c>
      <c r="C152" s="429" t="s">
        <v>483</v>
      </c>
      <c r="D152" s="428" t="s">
        <v>326</v>
      </c>
      <c r="E152" s="428" t="s">
        <v>327</v>
      </c>
      <c r="F152" s="416" t="s">
        <v>455</v>
      </c>
      <c r="G152" s="51"/>
    </row>
    <row r="153" spans="1:7" x14ac:dyDescent="0.25">
      <c r="A153" s="420" t="s">
        <v>550</v>
      </c>
      <c r="B153" s="421" t="s">
        <v>285</v>
      </c>
      <c r="C153" s="429" t="s">
        <v>484</v>
      </c>
      <c r="D153" s="428" t="s">
        <v>326</v>
      </c>
      <c r="E153" s="428" t="s">
        <v>327</v>
      </c>
      <c r="F153" s="416" t="s">
        <v>455</v>
      </c>
      <c r="G153" s="51"/>
    </row>
    <row r="154" spans="1:7" x14ac:dyDescent="0.25">
      <c r="A154" s="420" t="s">
        <v>550</v>
      </c>
      <c r="B154" s="421" t="s">
        <v>285</v>
      </c>
      <c r="C154" s="429" t="s">
        <v>485</v>
      </c>
      <c r="D154" s="428" t="s">
        <v>326</v>
      </c>
      <c r="E154" s="428" t="s">
        <v>327</v>
      </c>
      <c r="F154" s="416" t="s">
        <v>455</v>
      </c>
      <c r="G154" s="51"/>
    </row>
    <row r="155" spans="1:7" x14ac:dyDescent="0.25">
      <c r="A155" s="420" t="s">
        <v>550</v>
      </c>
      <c r="B155" s="429" t="s">
        <v>268</v>
      </c>
      <c r="C155" s="429" t="s">
        <v>385</v>
      </c>
      <c r="D155" s="428" t="s">
        <v>326</v>
      </c>
      <c r="E155" s="428" t="s">
        <v>327</v>
      </c>
      <c r="F155" s="416" t="s">
        <v>455</v>
      </c>
      <c r="G155" s="51"/>
    </row>
    <row r="156" spans="1:7" x14ac:dyDescent="0.25">
      <c r="A156" s="420" t="s">
        <v>550</v>
      </c>
      <c r="B156" s="429" t="s">
        <v>273</v>
      </c>
      <c r="C156" s="429" t="s">
        <v>396</v>
      </c>
      <c r="D156" s="428" t="s">
        <v>326</v>
      </c>
      <c r="E156" s="428" t="s">
        <v>327</v>
      </c>
      <c r="F156" s="416" t="s">
        <v>455</v>
      </c>
      <c r="G156" s="51"/>
    </row>
    <row r="157" spans="1:7" x14ac:dyDescent="0.25">
      <c r="A157" s="420" t="s">
        <v>550</v>
      </c>
      <c r="B157" s="429" t="s">
        <v>273</v>
      </c>
      <c r="C157" s="429" t="s">
        <v>396</v>
      </c>
      <c r="D157" s="428" t="s">
        <v>337</v>
      </c>
      <c r="E157" s="428" t="s">
        <v>327</v>
      </c>
      <c r="F157" s="416" t="s">
        <v>455</v>
      </c>
      <c r="G157" s="51"/>
    </row>
    <row r="158" spans="1:7" x14ac:dyDescent="0.25">
      <c r="A158" s="420" t="s">
        <v>550</v>
      </c>
      <c r="B158" s="429" t="s">
        <v>267</v>
      </c>
      <c r="C158" s="429" t="s">
        <v>486</v>
      </c>
      <c r="D158" s="428" t="s">
        <v>326</v>
      </c>
      <c r="E158" s="428" t="s">
        <v>487</v>
      </c>
      <c r="F158" s="416" t="s">
        <v>455</v>
      </c>
      <c r="G158" s="51"/>
    </row>
    <row r="159" spans="1:7" x14ac:dyDescent="0.25">
      <c r="A159" s="420" t="s">
        <v>550</v>
      </c>
      <c r="B159" s="429" t="s">
        <v>488</v>
      </c>
      <c r="C159" s="429" t="s">
        <v>397</v>
      </c>
      <c r="D159" s="428" t="s">
        <v>337</v>
      </c>
      <c r="E159" s="428" t="s">
        <v>331</v>
      </c>
      <c r="F159" s="416" t="s">
        <v>455</v>
      </c>
      <c r="G159" s="51"/>
    </row>
    <row r="160" spans="1:7" x14ac:dyDescent="0.25">
      <c r="A160" s="420" t="s">
        <v>550</v>
      </c>
      <c r="B160" s="429" t="s">
        <v>489</v>
      </c>
      <c r="C160" s="429" t="s">
        <v>422</v>
      </c>
      <c r="D160" s="428" t="s">
        <v>326</v>
      </c>
      <c r="E160" s="428" t="s">
        <v>368</v>
      </c>
      <c r="F160" s="416" t="s">
        <v>455</v>
      </c>
      <c r="G160" s="51"/>
    </row>
    <row r="161" spans="1:7" x14ac:dyDescent="0.25">
      <c r="A161" s="420" t="s">
        <v>550</v>
      </c>
      <c r="B161" s="429" t="s">
        <v>489</v>
      </c>
      <c r="C161" s="429" t="s">
        <v>423</v>
      </c>
      <c r="D161" s="428" t="s">
        <v>326</v>
      </c>
      <c r="E161" s="428" t="s">
        <v>370</v>
      </c>
      <c r="F161" s="416" t="s">
        <v>455</v>
      </c>
      <c r="G161" s="51"/>
    </row>
    <row r="162" spans="1:7" x14ac:dyDescent="0.25">
      <c r="A162" s="420" t="s">
        <v>550</v>
      </c>
      <c r="B162" s="429" t="s">
        <v>489</v>
      </c>
      <c r="C162" s="429" t="s">
        <v>490</v>
      </c>
      <c r="D162" s="428" t="s">
        <v>326</v>
      </c>
      <c r="E162" s="428" t="s">
        <v>400</v>
      </c>
      <c r="F162" s="416" t="s">
        <v>455</v>
      </c>
      <c r="G162" s="51"/>
    </row>
    <row r="163" spans="1:7" x14ac:dyDescent="0.25">
      <c r="A163" s="420" t="s">
        <v>550</v>
      </c>
      <c r="B163" s="429" t="s">
        <v>491</v>
      </c>
      <c r="C163" s="429" t="s">
        <v>439</v>
      </c>
      <c r="D163" s="428" t="s">
        <v>326</v>
      </c>
      <c r="E163" s="428" t="s">
        <v>327</v>
      </c>
      <c r="F163" s="416" t="s">
        <v>455</v>
      </c>
      <c r="G163" s="51"/>
    </row>
    <row r="164" spans="1:7" x14ac:dyDescent="0.25">
      <c r="A164" s="420" t="s">
        <v>550</v>
      </c>
      <c r="B164" s="429" t="s">
        <v>310</v>
      </c>
      <c r="C164" s="429" t="s">
        <v>451</v>
      </c>
      <c r="D164" s="428" t="s">
        <v>326</v>
      </c>
      <c r="E164" s="428" t="s">
        <v>327</v>
      </c>
      <c r="F164" s="416" t="s">
        <v>455</v>
      </c>
      <c r="G164" s="51"/>
    </row>
    <row r="165" spans="1:7" x14ac:dyDescent="0.25">
      <c r="A165" s="420" t="s">
        <v>550</v>
      </c>
      <c r="B165" s="429" t="s">
        <v>310</v>
      </c>
      <c r="C165" s="429" t="s">
        <v>451</v>
      </c>
      <c r="D165" s="428" t="s">
        <v>337</v>
      </c>
      <c r="E165" s="428" t="s">
        <v>327</v>
      </c>
      <c r="F165" s="416" t="s">
        <v>455</v>
      </c>
      <c r="G165" s="51"/>
    </row>
    <row r="166" spans="1:7" x14ac:dyDescent="0.25">
      <c r="A166" s="420" t="s">
        <v>550</v>
      </c>
      <c r="B166" s="429" t="s">
        <v>277</v>
      </c>
      <c r="C166" s="429" t="s">
        <v>452</v>
      </c>
      <c r="D166" s="428" t="s">
        <v>326</v>
      </c>
      <c r="E166" s="428" t="s">
        <v>327</v>
      </c>
      <c r="F166" s="416" t="s">
        <v>455</v>
      </c>
      <c r="G166" s="51"/>
    </row>
    <row r="167" spans="1:7" x14ac:dyDescent="0.25">
      <c r="A167" s="420" t="s">
        <v>550</v>
      </c>
      <c r="B167" s="429" t="s">
        <v>277</v>
      </c>
      <c r="C167" s="429" t="s">
        <v>452</v>
      </c>
      <c r="D167" s="428" t="s">
        <v>326</v>
      </c>
      <c r="E167" s="428" t="s">
        <v>331</v>
      </c>
      <c r="F167" s="416" t="s">
        <v>455</v>
      </c>
      <c r="G167" s="51"/>
    </row>
    <row r="168" spans="1:7" x14ac:dyDescent="0.25">
      <c r="A168" s="420" t="s">
        <v>550</v>
      </c>
      <c r="B168" s="429" t="s">
        <v>278</v>
      </c>
      <c r="C168" s="429" t="s">
        <v>453</v>
      </c>
      <c r="D168" s="428" t="s">
        <v>326</v>
      </c>
      <c r="E168" s="428" t="s">
        <v>327</v>
      </c>
      <c r="F168" s="416" t="s">
        <v>455</v>
      </c>
      <c r="G168" s="51"/>
    </row>
    <row r="169" spans="1:7" x14ac:dyDescent="0.25">
      <c r="A169" s="420" t="s">
        <v>550</v>
      </c>
      <c r="B169" s="429" t="s">
        <v>278</v>
      </c>
      <c r="C169" s="429" t="s">
        <v>453</v>
      </c>
      <c r="D169" s="428" t="s">
        <v>337</v>
      </c>
      <c r="E169" s="428" t="s">
        <v>327</v>
      </c>
      <c r="F169" s="416" t="s">
        <v>455</v>
      </c>
      <c r="G169" s="51"/>
    </row>
    <row r="170" spans="1:7" ht="16.5" thickBot="1" x14ac:dyDescent="0.3">
      <c r="A170" s="420" t="s">
        <v>550</v>
      </c>
      <c r="B170" s="418" t="s">
        <v>492</v>
      </c>
      <c r="C170" s="418" t="s">
        <v>493</v>
      </c>
      <c r="D170" s="417" t="s">
        <v>326</v>
      </c>
      <c r="E170" s="417" t="s">
        <v>327</v>
      </c>
      <c r="F170" s="419" t="s">
        <v>455</v>
      </c>
      <c r="G170" s="51"/>
    </row>
    <row r="171" spans="1:7" x14ac:dyDescent="0.25">
      <c r="A171" s="175"/>
      <c r="B171" s="175"/>
      <c r="C171" s="175"/>
      <c r="D171" s="175"/>
      <c r="E171" s="175"/>
      <c r="F171" s="175"/>
      <c r="G171" s="51"/>
    </row>
    <row r="172" spans="1:7" ht="16.5" thickBot="1" x14ac:dyDescent="0.3">
      <c r="A172" s="444" t="s">
        <v>229</v>
      </c>
      <c r="B172" s="174"/>
      <c r="C172" s="174"/>
      <c r="D172" s="174"/>
      <c r="E172" s="174"/>
      <c r="F172" s="174"/>
      <c r="G172" s="51"/>
    </row>
    <row r="173" spans="1:7" ht="26.25" thickBot="1" x14ac:dyDescent="0.3">
      <c r="A173" s="442" t="s">
        <v>116</v>
      </c>
      <c r="B173" s="182" t="s">
        <v>69</v>
      </c>
      <c r="C173" s="182" t="s">
        <v>224</v>
      </c>
      <c r="D173" s="182" t="s">
        <v>225</v>
      </c>
      <c r="E173" s="182" t="s">
        <v>226</v>
      </c>
      <c r="F173" s="183" t="s">
        <v>227</v>
      </c>
      <c r="G173" s="51"/>
    </row>
    <row r="174" spans="1:7" ht="16.5" thickBot="1" x14ac:dyDescent="0.3">
      <c r="A174" s="438" t="s">
        <v>499</v>
      </c>
      <c r="B174" s="412" t="s">
        <v>494</v>
      </c>
      <c r="C174" s="412" t="s">
        <v>494</v>
      </c>
      <c r="D174" s="438" t="s">
        <v>326</v>
      </c>
      <c r="E174" s="438" t="s">
        <v>327</v>
      </c>
      <c r="F174" s="413" t="s">
        <v>495</v>
      </c>
      <c r="G174" s="51"/>
    </row>
    <row r="175" spans="1:7" ht="16.5" thickBot="1" x14ac:dyDescent="0.3">
      <c r="A175" s="438" t="s">
        <v>499</v>
      </c>
      <c r="B175" s="429" t="s">
        <v>494</v>
      </c>
      <c r="C175" s="429" t="s">
        <v>494</v>
      </c>
      <c r="D175" s="431" t="s">
        <v>326</v>
      </c>
      <c r="E175" s="431" t="s">
        <v>331</v>
      </c>
      <c r="F175" s="416" t="s">
        <v>495</v>
      </c>
      <c r="G175" s="51"/>
    </row>
    <row r="176" spans="1:7" ht="16.5" thickBot="1" x14ac:dyDescent="0.3">
      <c r="A176" s="438" t="s">
        <v>499</v>
      </c>
      <c r="B176" s="429" t="s">
        <v>496</v>
      </c>
      <c r="C176" s="429" t="s">
        <v>496</v>
      </c>
      <c r="D176" s="431" t="s">
        <v>326</v>
      </c>
      <c r="E176" s="431" t="s">
        <v>327</v>
      </c>
      <c r="F176" s="416" t="s">
        <v>497</v>
      </c>
      <c r="G176" s="51"/>
    </row>
    <row r="177" spans="1:7" ht="16.5" thickBot="1" x14ac:dyDescent="0.3">
      <c r="A177" s="438" t="s">
        <v>499</v>
      </c>
      <c r="B177" s="418" t="s">
        <v>496</v>
      </c>
      <c r="C177" s="418" t="s">
        <v>496</v>
      </c>
      <c r="D177" s="439" t="s">
        <v>326</v>
      </c>
      <c r="E177" s="439" t="s">
        <v>331</v>
      </c>
      <c r="F177" s="419" t="s">
        <v>497</v>
      </c>
      <c r="G177" s="51"/>
    </row>
    <row r="178" spans="1:7" x14ac:dyDescent="0.25">
      <c r="A178" s="440" t="s">
        <v>1389</v>
      </c>
      <c r="B178" s="441" t="s">
        <v>498</v>
      </c>
      <c r="C178" s="441" t="s">
        <v>286</v>
      </c>
      <c r="D178" s="440" t="s">
        <v>326</v>
      </c>
      <c r="E178" s="440" t="s">
        <v>327</v>
      </c>
      <c r="F178" s="440" t="s">
        <v>455</v>
      </c>
      <c r="G178" s="51"/>
    </row>
    <row r="179" spans="1:7" x14ac:dyDescent="0.25">
      <c r="A179" s="175"/>
      <c r="B179" s="175"/>
      <c r="C179" s="175"/>
      <c r="D179" s="175"/>
      <c r="E179" s="175"/>
      <c r="F179" s="175"/>
      <c r="G179" s="51"/>
    </row>
    <row r="180" spans="1:7" ht="16.5" thickBot="1" x14ac:dyDescent="0.3">
      <c r="A180" s="443" t="s">
        <v>230</v>
      </c>
      <c r="B180" s="175"/>
      <c r="C180" s="175"/>
      <c r="D180" s="175"/>
      <c r="E180" s="175"/>
      <c r="F180" s="175"/>
      <c r="G180" s="51"/>
    </row>
    <row r="181" spans="1:7" s="34" customFormat="1" ht="26.25" thickBot="1" x14ac:dyDescent="0.3">
      <c r="A181" s="41" t="s">
        <v>116</v>
      </c>
      <c r="B181" s="42" t="s">
        <v>69</v>
      </c>
      <c r="C181" s="42" t="s">
        <v>224</v>
      </c>
      <c r="D181" s="42" t="s">
        <v>225</v>
      </c>
      <c r="E181" s="42" t="s">
        <v>226</v>
      </c>
      <c r="F181" s="43" t="s">
        <v>227</v>
      </c>
      <c r="G181" s="64"/>
    </row>
    <row r="182" spans="1:7" ht="21" customHeight="1" x14ac:dyDescent="0.25">
      <c r="A182" s="53" t="s">
        <v>499</v>
      </c>
      <c r="B182" s="231" t="s">
        <v>500</v>
      </c>
      <c r="C182" s="231" t="s">
        <v>501</v>
      </c>
      <c r="D182" s="165" t="s">
        <v>502</v>
      </c>
      <c r="E182" s="165" t="s">
        <v>368</v>
      </c>
      <c r="F182" s="165" t="s">
        <v>503</v>
      </c>
      <c r="G182" s="51"/>
    </row>
    <row r="183" spans="1:7" ht="21.6" customHeight="1" x14ac:dyDescent="0.25">
      <c r="A183" s="53" t="s">
        <v>499</v>
      </c>
      <c r="B183" s="231" t="s">
        <v>494</v>
      </c>
      <c r="C183" s="231" t="s">
        <v>504</v>
      </c>
      <c r="D183" s="165" t="s">
        <v>502</v>
      </c>
      <c r="E183" s="165" t="s">
        <v>368</v>
      </c>
      <c r="F183" s="165" t="s">
        <v>503</v>
      </c>
      <c r="G183" s="51"/>
    </row>
    <row r="184" spans="1:7" x14ac:dyDescent="0.25">
      <c r="A184" s="53" t="s">
        <v>499</v>
      </c>
      <c r="B184" s="231" t="s">
        <v>494</v>
      </c>
      <c r="C184" s="231" t="s">
        <v>505</v>
      </c>
      <c r="D184" s="165" t="s">
        <v>502</v>
      </c>
      <c r="E184" s="165" t="s">
        <v>368</v>
      </c>
      <c r="F184" s="165" t="s">
        <v>503</v>
      </c>
      <c r="G184" s="51"/>
    </row>
    <row r="185" spans="1:7" ht="20.45" customHeight="1" x14ac:dyDescent="0.25">
      <c r="A185" s="53" t="s">
        <v>499</v>
      </c>
      <c r="B185" s="231" t="s">
        <v>494</v>
      </c>
      <c r="C185" s="231" t="s">
        <v>506</v>
      </c>
      <c r="D185" s="165" t="s">
        <v>502</v>
      </c>
      <c r="E185" s="165" t="s">
        <v>368</v>
      </c>
      <c r="F185" s="165" t="s">
        <v>503</v>
      </c>
      <c r="G185" s="51"/>
    </row>
    <row r="186" spans="1:7" x14ac:dyDescent="0.25">
      <c r="A186" s="53" t="s">
        <v>499</v>
      </c>
      <c r="B186" s="231" t="s">
        <v>494</v>
      </c>
      <c r="C186" s="231" t="s">
        <v>507</v>
      </c>
      <c r="D186" s="165" t="s">
        <v>502</v>
      </c>
      <c r="E186" s="165" t="s">
        <v>368</v>
      </c>
      <c r="F186" s="165" t="s">
        <v>503</v>
      </c>
      <c r="G186" s="51"/>
    </row>
    <row r="187" spans="1:7" ht="19.149999999999999" customHeight="1" x14ac:dyDescent="0.25">
      <c r="A187" s="53" t="s">
        <v>499</v>
      </c>
      <c r="B187" s="231" t="s">
        <v>494</v>
      </c>
      <c r="C187" s="231" t="s">
        <v>508</v>
      </c>
      <c r="D187" s="165" t="s">
        <v>502</v>
      </c>
      <c r="E187" s="165" t="s">
        <v>368</v>
      </c>
      <c r="F187" s="165" t="s">
        <v>503</v>
      </c>
      <c r="G187" s="51"/>
    </row>
    <row r="188" spans="1:7" x14ac:dyDescent="0.25">
      <c r="A188" s="53" t="s">
        <v>499</v>
      </c>
      <c r="B188" s="231" t="s">
        <v>494</v>
      </c>
      <c r="C188" s="231" t="s">
        <v>509</v>
      </c>
      <c r="D188" s="165" t="s">
        <v>502</v>
      </c>
      <c r="E188" s="165" t="s">
        <v>368</v>
      </c>
      <c r="F188" s="165" t="s">
        <v>503</v>
      </c>
      <c r="G188" s="51"/>
    </row>
    <row r="189" spans="1:7" x14ac:dyDescent="0.25">
      <c r="A189" s="53" t="s">
        <v>499</v>
      </c>
      <c r="B189" s="231" t="s">
        <v>494</v>
      </c>
      <c r="C189" s="231" t="s">
        <v>510</v>
      </c>
      <c r="D189" s="165" t="s">
        <v>502</v>
      </c>
      <c r="E189" s="165" t="s">
        <v>368</v>
      </c>
      <c r="F189" s="165" t="s">
        <v>503</v>
      </c>
      <c r="G189" s="51"/>
    </row>
    <row r="190" spans="1:7" x14ac:dyDescent="0.25">
      <c r="A190" s="53" t="s">
        <v>499</v>
      </c>
      <c r="B190" s="231" t="s">
        <v>494</v>
      </c>
      <c r="C190" s="231" t="s">
        <v>511</v>
      </c>
      <c r="D190" s="165" t="s">
        <v>502</v>
      </c>
      <c r="E190" s="165" t="s">
        <v>368</v>
      </c>
      <c r="F190" s="165" t="s">
        <v>503</v>
      </c>
      <c r="G190" s="51"/>
    </row>
    <row r="191" spans="1:7" x14ac:dyDescent="0.25">
      <c r="A191" s="53" t="s">
        <v>499</v>
      </c>
      <c r="B191" s="231" t="s">
        <v>329</v>
      </c>
      <c r="C191" s="231" t="s">
        <v>329</v>
      </c>
      <c r="D191" s="165" t="s">
        <v>502</v>
      </c>
      <c r="E191" s="165" t="s">
        <v>368</v>
      </c>
      <c r="F191" s="165" t="s">
        <v>503</v>
      </c>
      <c r="G191" s="51"/>
    </row>
    <row r="192" spans="1:7" x14ac:dyDescent="0.25">
      <c r="A192" s="53" t="s">
        <v>499</v>
      </c>
      <c r="B192" s="231" t="s">
        <v>496</v>
      </c>
      <c r="C192" s="231" t="s">
        <v>496</v>
      </c>
      <c r="D192" s="165" t="s">
        <v>502</v>
      </c>
      <c r="E192" s="165" t="s">
        <v>368</v>
      </c>
      <c r="F192" s="165" t="s">
        <v>503</v>
      </c>
      <c r="G192" s="51"/>
    </row>
    <row r="193" spans="1:7" x14ac:dyDescent="0.25">
      <c r="A193" s="53" t="s">
        <v>512</v>
      </c>
      <c r="B193" s="231" t="s">
        <v>513</v>
      </c>
      <c r="C193" s="231" t="s">
        <v>514</v>
      </c>
      <c r="D193" s="165" t="s">
        <v>502</v>
      </c>
      <c r="E193" s="165" t="s">
        <v>327</v>
      </c>
      <c r="F193" s="165" t="s">
        <v>503</v>
      </c>
      <c r="G193" s="51"/>
    </row>
    <row r="194" spans="1:7" x14ac:dyDescent="0.25">
      <c r="A194" s="53" t="s">
        <v>512</v>
      </c>
      <c r="B194" s="231" t="s">
        <v>513</v>
      </c>
      <c r="C194" s="231" t="s">
        <v>515</v>
      </c>
      <c r="D194" s="165" t="s">
        <v>502</v>
      </c>
      <c r="E194" s="165" t="s">
        <v>368</v>
      </c>
      <c r="F194" s="165" t="s">
        <v>503</v>
      </c>
      <c r="G194" s="51"/>
    </row>
    <row r="195" spans="1:7" x14ac:dyDescent="0.25">
      <c r="A195" s="53" t="s">
        <v>512</v>
      </c>
      <c r="B195" s="231" t="s">
        <v>513</v>
      </c>
      <c r="C195" s="231" t="s">
        <v>516</v>
      </c>
      <c r="D195" s="165" t="s">
        <v>502</v>
      </c>
      <c r="E195" s="165" t="s">
        <v>368</v>
      </c>
      <c r="F195" s="165" t="s">
        <v>503</v>
      </c>
      <c r="G195" s="51"/>
    </row>
    <row r="196" spans="1:7" x14ac:dyDescent="0.25">
      <c r="A196" s="53" t="s">
        <v>512</v>
      </c>
      <c r="B196" s="231" t="s">
        <v>513</v>
      </c>
      <c r="C196" s="231" t="s">
        <v>517</v>
      </c>
      <c r="D196" s="165" t="s">
        <v>502</v>
      </c>
      <c r="E196" s="165" t="s">
        <v>368</v>
      </c>
      <c r="F196" s="165" t="s">
        <v>503</v>
      </c>
      <c r="G196" s="51"/>
    </row>
    <row r="197" spans="1:7" ht="30.6" customHeight="1" x14ac:dyDescent="0.25">
      <c r="A197" s="53" t="s">
        <v>512</v>
      </c>
      <c r="B197" s="231" t="s">
        <v>518</v>
      </c>
      <c r="C197" s="231" t="s">
        <v>519</v>
      </c>
      <c r="D197" s="165" t="s">
        <v>502</v>
      </c>
      <c r="E197" s="165" t="s">
        <v>368</v>
      </c>
      <c r="F197" s="165" t="s">
        <v>503</v>
      </c>
      <c r="G197" s="51"/>
    </row>
    <row r="198" spans="1:7" x14ac:dyDescent="0.25">
      <c r="A198" s="53" t="s">
        <v>512</v>
      </c>
      <c r="B198" s="231" t="s">
        <v>520</v>
      </c>
      <c r="C198" s="267" t="s">
        <v>521</v>
      </c>
      <c r="D198" s="165" t="s">
        <v>502</v>
      </c>
      <c r="E198" s="165" t="s">
        <v>368</v>
      </c>
      <c r="F198" s="165" t="s">
        <v>503</v>
      </c>
      <c r="G198" s="51"/>
    </row>
    <row r="199" spans="1:7" x14ac:dyDescent="0.25">
      <c r="A199" s="53" t="s">
        <v>512</v>
      </c>
      <c r="B199" s="231" t="s">
        <v>520</v>
      </c>
      <c r="C199" s="231" t="s">
        <v>522</v>
      </c>
      <c r="D199" s="165" t="s">
        <v>502</v>
      </c>
      <c r="E199" s="165" t="s">
        <v>368</v>
      </c>
      <c r="F199" s="165" t="s">
        <v>503</v>
      </c>
      <c r="G199" s="51"/>
    </row>
    <row r="200" spans="1:7" x14ac:dyDescent="0.25">
      <c r="A200" s="53" t="s">
        <v>512</v>
      </c>
      <c r="B200" s="231" t="s">
        <v>520</v>
      </c>
      <c r="C200" s="231" t="s">
        <v>523</v>
      </c>
      <c r="D200" s="165" t="s">
        <v>502</v>
      </c>
      <c r="E200" s="165" t="s">
        <v>368</v>
      </c>
      <c r="F200" s="165" t="s">
        <v>503</v>
      </c>
      <c r="G200" s="51"/>
    </row>
    <row r="201" spans="1:7" x14ac:dyDescent="0.25">
      <c r="A201" s="53" t="s">
        <v>512</v>
      </c>
      <c r="B201" s="231" t="s">
        <v>520</v>
      </c>
      <c r="C201" s="231" t="s">
        <v>524</v>
      </c>
      <c r="D201" s="165" t="s">
        <v>502</v>
      </c>
      <c r="E201" s="165" t="s">
        <v>368</v>
      </c>
      <c r="F201" s="165" t="s">
        <v>503</v>
      </c>
      <c r="G201" s="51"/>
    </row>
    <row r="202" spans="1:7" x14ac:dyDescent="0.25">
      <c r="A202" s="53" t="s">
        <v>512</v>
      </c>
      <c r="B202" s="231" t="s">
        <v>520</v>
      </c>
      <c r="C202" s="231" t="s">
        <v>525</v>
      </c>
      <c r="D202" s="165" t="s">
        <v>502</v>
      </c>
      <c r="E202" s="165" t="s">
        <v>368</v>
      </c>
      <c r="F202" s="165" t="s">
        <v>503</v>
      </c>
      <c r="G202" s="51"/>
    </row>
    <row r="203" spans="1:7" x14ac:dyDescent="0.25">
      <c r="A203" s="53" t="s">
        <v>512</v>
      </c>
      <c r="B203" s="231" t="s">
        <v>520</v>
      </c>
      <c r="C203" s="231" t="s">
        <v>526</v>
      </c>
      <c r="D203" s="165" t="s">
        <v>502</v>
      </c>
      <c r="E203" s="165" t="s">
        <v>368</v>
      </c>
      <c r="F203" s="165" t="s">
        <v>503</v>
      </c>
      <c r="G203" s="51"/>
    </row>
    <row r="204" spans="1:7" x14ac:dyDescent="0.25">
      <c r="A204" s="53" t="s">
        <v>512</v>
      </c>
      <c r="B204" s="231" t="s">
        <v>520</v>
      </c>
      <c r="C204" s="231" t="s">
        <v>527</v>
      </c>
      <c r="D204" s="165" t="s">
        <v>502</v>
      </c>
      <c r="E204" s="165" t="s">
        <v>368</v>
      </c>
      <c r="F204" s="165" t="s">
        <v>503</v>
      </c>
      <c r="G204" s="51"/>
    </row>
    <row r="205" spans="1:7" x14ac:dyDescent="0.25">
      <c r="A205" s="53" t="s">
        <v>512</v>
      </c>
      <c r="B205" s="231" t="s">
        <v>528</v>
      </c>
      <c r="C205" s="231" t="s">
        <v>529</v>
      </c>
      <c r="D205" s="165" t="s">
        <v>502</v>
      </c>
      <c r="E205" s="165" t="s">
        <v>327</v>
      </c>
      <c r="F205" s="165" t="s">
        <v>503</v>
      </c>
      <c r="G205" s="51"/>
    </row>
    <row r="206" spans="1:7" x14ac:dyDescent="0.25">
      <c r="A206" s="53" t="s">
        <v>512</v>
      </c>
      <c r="B206" s="231" t="s">
        <v>528</v>
      </c>
      <c r="C206" s="231" t="s">
        <v>530</v>
      </c>
      <c r="D206" s="165" t="s">
        <v>502</v>
      </c>
      <c r="E206" s="165" t="s">
        <v>368</v>
      </c>
      <c r="F206" s="165" t="s">
        <v>503</v>
      </c>
      <c r="G206" s="51"/>
    </row>
    <row r="207" spans="1:7" x14ac:dyDescent="0.25">
      <c r="A207" s="53" t="s">
        <v>512</v>
      </c>
      <c r="B207" s="231" t="s">
        <v>528</v>
      </c>
      <c r="C207" s="231" t="s">
        <v>299</v>
      </c>
      <c r="D207" s="165" t="s">
        <v>502</v>
      </c>
      <c r="E207" s="165" t="s">
        <v>368</v>
      </c>
      <c r="F207" s="165" t="s">
        <v>503</v>
      </c>
      <c r="G207" s="51"/>
    </row>
    <row r="208" spans="1:7" x14ac:dyDescent="0.25">
      <c r="A208" s="53" t="s">
        <v>512</v>
      </c>
      <c r="B208" s="231" t="s">
        <v>528</v>
      </c>
      <c r="C208" s="231" t="s">
        <v>531</v>
      </c>
      <c r="D208" s="165" t="s">
        <v>502</v>
      </c>
      <c r="E208" s="165" t="s">
        <v>327</v>
      </c>
      <c r="F208" s="165" t="s">
        <v>503</v>
      </c>
      <c r="G208" s="51"/>
    </row>
    <row r="209" spans="1:7" x14ac:dyDescent="0.25">
      <c r="A209" s="53" t="s">
        <v>512</v>
      </c>
      <c r="B209" s="231" t="s">
        <v>528</v>
      </c>
      <c r="C209" s="231" t="s">
        <v>532</v>
      </c>
      <c r="D209" s="165" t="s">
        <v>502</v>
      </c>
      <c r="E209" s="165" t="s">
        <v>327</v>
      </c>
      <c r="F209" s="165" t="s">
        <v>503</v>
      </c>
      <c r="G209" s="51"/>
    </row>
    <row r="210" spans="1:7" x14ac:dyDescent="0.25">
      <c r="A210" s="53" t="s">
        <v>512</v>
      </c>
      <c r="B210" s="231" t="s">
        <v>533</v>
      </c>
      <c r="C210" s="231" t="s">
        <v>533</v>
      </c>
      <c r="D210" s="165" t="s">
        <v>502</v>
      </c>
      <c r="E210" s="165" t="s">
        <v>368</v>
      </c>
      <c r="F210" s="165" t="s">
        <v>503</v>
      </c>
      <c r="G210" s="51"/>
    </row>
    <row r="211" spans="1:7" x14ac:dyDescent="0.25">
      <c r="A211" s="53" t="s">
        <v>512</v>
      </c>
      <c r="B211" s="231" t="s">
        <v>534</v>
      </c>
      <c r="C211" s="231" t="s">
        <v>535</v>
      </c>
      <c r="D211" s="165" t="s">
        <v>502</v>
      </c>
      <c r="E211" s="165" t="s">
        <v>368</v>
      </c>
      <c r="F211" s="165" t="s">
        <v>503</v>
      </c>
      <c r="G211" s="51"/>
    </row>
    <row r="212" spans="1:7" x14ac:dyDescent="0.25">
      <c r="A212" s="53" t="s">
        <v>512</v>
      </c>
      <c r="B212" s="231" t="s">
        <v>534</v>
      </c>
      <c r="C212" s="231" t="s">
        <v>536</v>
      </c>
      <c r="D212" s="165" t="s">
        <v>502</v>
      </c>
      <c r="E212" s="165" t="s">
        <v>368</v>
      </c>
      <c r="F212" s="165" t="s">
        <v>503</v>
      </c>
      <c r="G212" s="51"/>
    </row>
    <row r="213" spans="1:7" x14ac:dyDescent="0.25">
      <c r="A213" s="53" t="s">
        <v>512</v>
      </c>
      <c r="B213" s="231" t="s">
        <v>534</v>
      </c>
      <c r="C213" s="231" t="s">
        <v>537</v>
      </c>
      <c r="D213" s="165" t="s">
        <v>502</v>
      </c>
      <c r="E213" s="165" t="s">
        <v>368</v>
      </c>
      <c r="F213" s="165" t="s">
        <v>503</v>
      </c>
      <c r="G213" s="51"/>
    </row>
    <row r="214" spans="1:7" ht="26.25" x14ac:dyDescent="0.25">
      <c r="A214" s="53" t="s">
        <v>512</v>
      </c>
      <c r="B214" s="231" t="s">
        <v>538</v>
      </c>
      <c r="C214" s="231" t="s">
        <v>539</v>
      </c>
      <c r="D214" s="165" t="s">
        <v>502</v>
      </c>
      <c r="E214" s="165" t="s">
        <v>368</v>
      </c>
      <c r="F214" s="165" t="s">
        <v>503</v>
      </c>
      <c r="G214" s="51"/>
    </row>
    <row r="215" spans="1:7" x14ac:dyDescent="0.25">
      <c r="A215" s="53" t="s">
        <v>540</v>
      </c>
      <c r="B215" s="231" t="s">
        <v>541</v>
      </c>
      <c r="C215" s="231" t="s">
        <v>542</v>
      </c>
      <c r="D215" s="165" t="s">
        <v>502</v>
      </c>
      <c r="E215" s="165" t="s">
        <v>327</v>
      </c>
      <c r="F215" s="165" t="s">
        <v>503</v>
      </c>
      <c r="G215" s="51"/>
    </row>
    <row r="216" spans="1:7" x14ac:dyDescent="0.25">
      <c r="A216" s="53" t="s">
        <v>540</v>
      </c>
      <c r="B216" s="231" t="s">
        <v>541</v>
      </c>
      <c r="C216" s="231" t="s">
        <v>543</v>
      </c>
      <c r="D216" s="165" t="s">
        <v>502</v>
      </c>
      <c r="E216" s="165" t="s">
        <v>327</v>
      </c>
      <c r="F216" s="165" t="s">
        <v>503</v>
      </c>
      <c r="G216" s="51"/>
    </row>
    <row r="217" spans="1:7" x14ac:dyDescent="0.25">
      <c r="A217" s="53" t="s">
        <v>540</v>
      </c>
      <c r="B217" s="231" t="s">
        <v>541</v>
      </c>
      <c r="C217" s="231" t="s">
        <v>544</v>
      </c>
      <c r="D217" s="165" t="s">
        <v>502</v>
      </c>
      <c r="E217" s="165" t="s">
        <v>327</v>
      </c>
      <c r="F217" s="165" t="s">
        <v>503</v>
      </c>
      <c r="G217" s="51"/>
    </row>
    <row r="218" spans="1:7" x14ac:dyDescent="0.25">
      <c r="A218" s="53" t="s">
        <v>540</v>
      </c>
      <c r="B218" s="231" t="s">
        <v>541</v>
      </c>
      <c r="C218" s="231" t="s">
        <v>545</v>
      </c>
      <c r="D218" s="165" t="s">
        <v>502</v>
      </c>
      <c r="E218" s="165" t="s">
        <v>327</v>
      </c>
      <c r="F218" s="165" t="s">
        <v>503</v>
      </c>
      <c r="G218" s="51"/>
    </row>
    <row r="219" spans="1:7" x14ac:dyDescent="0.25">
      <c r="A219" s="53" t="s">
        <v>540</v>
      </c>
      <c r="B219" s="231" t="s">
        <v>541</v>
      </c>
      <c r="C219" s="231" t="s">
        <v>546</v>
      </c>
      <c r="D219" s="165" t="s">
        <v>502</v>
      </c>
      <c r="E219" s="165" t="s">
        <v>327</v>
      </c>
      <c r="F219" s="165" t="s">
        <v>503</v>
      </c>
      <c r="G219" s="51"/>
    </row>
    <row r="220" spans="1:7" x14ac:dyDescent="0.25">
      <c r="A220" s="53" t="s">
        <v>547</v>
      </c>
      <c r="B220" s="231" t="s">
        <v>548</v>
      </c>
      <c r="C220" s="231" t="s">
        <v>549</v>
      </c>
      <c r="D220" s="165" t="s">
        <v>502</v>
      </c>
      <c r="E220" s="165" t="s">
        <v>327</v>
      </c>
      <c r="F220" s="165" t="s">
        <v>503</v>
      </c>
      <c r="G220" s="51"/>
    </row>
    <row r="221" spans="1:7" x14ac:dyDescent="0.25">
      <c r="A221" s="53" t="s">
        <v>550</v>
      </c>
      <c r="B221" s="231" t="s">
        <v>551</v>
      </c>
      <c r="C221" s="231" t="s">
        <v>552</v>
      </c>
      <c r="D221" s="165" t="s">
        <v>502</v>
      </c>
      <c r="E221" s="165" t="s">
        <v>368</v>
      </c>
      <c r="F221" s="165" t="s">
        <v>503</v>
      </c>
      <c r="G221" s="51"/>
    </row>
    <row r="222" spans="1:7" x14ac:dyDescent="0.25">
      <c r="A222" s="53" t="s">
        <v>550</v>
      </c>
      <c r="B222" s="231" t="s">
        <v>551</v>
      </c>
      <c r="C222" s="231" t="s">
        <v>486</v>
      </c>
      <c r="D222" s="165" t="s">
        <v>502</v>
      </c>
      <c r="E222" s="165" t="s">
        <v>331</v>
      </c>
      <c r="F222" s="165" t="s">
        <v>503</v>
      </c>
      <c r="G222" s="51"/>
    </row>
    <row r="223" spans="1:7" x14ac:dyDescent="0.25">
      <c r="A223" s="53" t="s">
        <v>550</v>
      </c>
      <c r="B223" s="231" t="s">
        <v>385</v>
      </c>
      <c r="C223" s="231" t="s">
        <v>553</v>
      </c>
      <c r="D223" s="165" t="s">
        <v>502</v>
      </c>
      <c r="E223" s="165" t="s">
        <v>327</v>
      </c>
      <c r="F223" s="165" t="s">
        <v>503</v>
      </c>
      <c r="G223" s="51"/>
    </row>
    <row r="224" spans="1:7" x14ac:dyDescent="0.25">
      <c r="A224" s="53" t="s">
        <v>550</v>
      </c>
      <c r="B224" s="231" t="s">
        <v>554</v>
      </c>
      <c r="C224" s="231" t="s">
        <v>555</v>
      </c>
      <c r="D224" s="165" t="s">
        <v>502</v>
      </c>
      <c r="E224" s="165" t="s">
        <v>327</v>
      </c>
      <c r="F224" s="165" t="s">
        <v>503</v>
      </c>
      <c r="G224" s="51"/>
    </row>
    <row r="225" spans="1:7" x14ac:dyDescent="0.25">
      <c r="A225" s="53" t="s">
        <v>550</v>
      </c>
      <c r="B225" s="231" t="s">
        <v>548</v>
      </c>
      <c r="C225" s="231" t="s">
        <v>451</v>
      </c>
      <c r="D225" s="165" t="s">
        <v>502</v>
      </c>
      <c r="E225" s="165" t="s">
        <v>327</v>
      </c>
      <c r="F225" s="165" t="s">
        <v>503</v>
      </c>
      <c r="G225" s="51"/>
    </row>
    <row r="226" spans="1:7" ht="26.25" x14ac:dyDescent="0.25">
      <c r="A226" s="53" t="s">
        <v>550</v>
      </c>
      <c r="B226" s="231" t="s">
        <v>452</v>
      </c>
      <c r="C226" s="231" t="s">
        <v>556</v>
      </c>
      <c r="D226" s="165" t="s">
        <v>502</v>
      </c>
      <c r="E226" s="165" t="s">
        <v>368</v>
      </c>
      <c r="F226" s="165" t="s">
        <v>503</v>
      </c>
      <c r="G226" s="51"/>
    </row>
    <row r="227" spans="1:7" x14ac:dyDescent="0.25">
      <c r="A227" s="53" t="s">
        <v>550</v>
      </c>
      <c r="B227" s="231" t="s">
        <v>453</v>
      </c>
      <c r="C227" s="231" t="s">
        <v>557</v>
      </c>
      <c r="D227" s="165" t="s">
        <v>502</v>
      </c>
      <c r="E227" s="165" t="s">
        <v>327</v>
      </c>
      <c r="F227" s="165" t="s">
        <v>503</v>
      </c>
      <c r="G227" s="51"/>
    </row>
  </sheetData>
  <mergeCells count="1">
    <mergeCell ref="A1:F1"/>
  </mergeCells>
  <phoneticPr fontId="2" type="noConversion"/>
  <pageMargins left="0.75" right="0.75" top="1" bottom="1" header="0.4921259845" footer="0.4921259845"/>
  <pageSetup paperSize="9" orientation="landscape" r:id="rId1"/>
  <headerFooter alignWithMargins="0"/>
  <rowBreaks count="1" manualBreakCount="1">
    <brk id="19" max="16383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view="pageBreakPreview" zoomScaleNormal="130" zoomScaleSheetLayoutView="100" workbookViewId="0">
      <selection sqref="A1:H1"/>
    </sheetView>
  </sheetViews>
  <sheetFormatPr defaultRowHeight="15.75" x14ac:dyDescent="0.25"/>
  <cols>
    <col min="1" max="1" width="19.375" customWidth="1"/>
    <col min="2" max="2" width="15.125" customWidth="1"/>
    <col min="3" max="3" width="19.875" customWidth="1"/>
    <col min="4" max="5" width="9.125" customWidth="1"/>
    <col min="6" max="6" width="9.5" customWidth="1"/>
    <col min="7" max="7" width="12" customWidth="1"/>
    <col min="8" max="8" width="12.875" customWidth="1"/>
    <col min="9" max="9" width="10.875" customWidth="1"/>
  </cols>
  <sheetData>
    <row r="1" spans="1:9" ht="45" customHeight="1" x14ac:dyDescent="0.3">
      <c r="A1" s="503" t="s">
        <v>231</v>
      </c>
      <c r="B1" s="503"/>
      <c r="C1" s="503"/>
      <c r="D1" s="503"/>
      <c r="E1" s="503"/>
      <c r="F1" s="503"/>
      <c r="G1" s="503"/>
      <c r="H1" s="503"/>
      <c r="I1" s="22"/>
    </row>
    <row r="2" spans="1:9" ht="76.5" x14ac:dyDescent="0.25">
      <c r="A2" s="41" t="s">
        <v>116</v>
      </c>
      <c r="B2" s="42" t="s">
        <v>62</v>
      </c>
      <c r="C2" s="42" t="s">
        <v>69</v>
      </c>
      <c r="D2" s="42" t="s">
        <v>224</v>
      </c>
      <c r="E2" s="42" t="s">
        <v>225</v>
      </c>
      <c r="F2" s="42" t="s">
        <v>226</v>
      </c>
      <c r="G2" s="42" t="s">
        <v>227</v>
      </c>
      <c r="H2" s="43" t="s">
        <v>232</v>
      </c>
      <c r="I2" s="20"/>
    </row>
    <row r="3" spans="1:9" x14ac:dyDescent="0.25">
      <c r="A3" s="30"/>
      <c r="B3" s="30"/>
      <c r="C3" s="30"/>
      <c r="D3" s="30"/>
      <c r="E3" s="30"/>
      <c r="F3" s="30"/>
      <c r="G3" s="30"/>
      <c r="H3" s="30"/>
      <c r="I3" s="20"/>
    </row>
    <row r="4" spans="1:9" x14ac:dyDescent="0.25">
      <c r="A4" s="23"/>
      <c r="B4" s="23"/>
      <c r="C4" s="23"/>
      <c r="D4" s="23"/>
      <c r="E4" s="23"/>
      <c r="F4" s="23"/>
      <c r="G4" s="23"/>
      <c r="H4" s="23"/>
      <c r="I4" s="20"/>
    </row>
    <row r="5" spans="1:9" x14ac:dyDescent="0.25">
      <c r="A5" s="23"/>
      <c r="B5" s="23"/>
      <c r="C5" s="23"/>
      <c r="D5" s="23"/>
      <c r="E5" s="23"/>
      <c r="F5" s="23"/>
      <c r="G5" s="23"/>
      <c r="H5" s="23"/>
      <c r="I5" s="20"/>
    </row>
    <row r="6" spans="1:9" x14ac:dyDescent="0.25">
      <c r="A6" s="23"/>
      <c r="B6" s="23"/>
      <c r="C6" s="23"/>
      <c r="D6" s="23"/>
      <c r="E6" s="23"/>
      <c r="F6" s="23"/>
      <c r="G6" s="23"/>
      <c r="H6" s="23"/>
      <c r="I6" s="20"/>
    </row>
    <row r="7" spans="1:9" x14ac:dyDescent="0.25">
      <c r="A7" s="23"/>
      <c r="B7" s="23"/>
      <c r="C7" s="23"/>
      <c r="D7" s="23"/>
      <c r="E7" s="23"/>
      <c r="F7" s="23"/>
      <c r="G7" s="23"/>
      <c r="H7" s="23"/>
      <c r="I7" s="20"/>
    </row>
    <row r="8" spans="1:9" x14ac:dyDescent="0.25">
      <c r="A8" s="2"/>
      <c r="B8" s="2"/>
      <c r="C8" s="2"/>
      <c r="D8" s="10"/>
      <c r="E8" s="10"/>
      <c r="F8" s="10"/>
      <c r="G8" s="2"/>
      <c r="H8" s="2"/>
      <c r="I8" s="5"/>
    </row>
    <row r="9" spans="1:9" x14ac:dyDescent="0.25">
      <c r="H9" s="12"/>
      <c r="I9" s="5"/>
    </row>
  </sheetData>
  <mergeCells count="1">
    <mergeCell ref="A1:H1"/>
  </mergeCells>
  <pageMargins left="0.7" right="0.7" top="0.75" bottom="0.75" header="0.3" footer="0.3"/>
  <pageSetup paperSize="9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5"/>
  <sheetViews>
    <sheetView view="pageBreakPreview" zoomScaleNormal="100" zoomScaleSheetLayoutView="100" workbookViewId="0">
      <selection activeCell="A3" sqref="A3"/>
    </sheetView>
  </sheetViews>
  <sheetFormatPr defaultRowHeight="15.75" x14ac:dyDescent="0.25"/>
  <cols>
    <col min="1" max="1" width="31.5" customWidth="1"/>
    <col min="2" max="2" width="48.125" customWidth="1"/>
  </cols>
  <sheetData>
    <row r="1" spans="1:2" ht="50.25" customHeight="1" thickBot="1" x14ac:dyDescent="0.3">
      <c r="A1" s="527" t="s">
        <v>233</v>
      </c>
      <c r="B1" s="527"/>
    </row>
    <row r="2" spans="1:2" s="1" customFormat="1" ht="16.5" thickBot="1" x14ac:dyDescent="0.3">
      <c r="A2" s="445" t="s">
        <v>116</v>
      </c>
      <c r="B2" s="446" t="s">
        <v>234</v>
      </c>
    </row>
    <row r="3" spans="1:2" x14ac:dyDescent="0.25">
      <c r="A3" s="278" t="s">
        <v>499</v>
      </c>
      <c r="B3" s="278" t="s">
        <v>558</v>
      </c>
    </row>
    <row r="4" spans="1:2" x14ac:dyDescent="0.25">
      <c r="A4" s="278"/>
      <c r="B4" s="278" t="s">
        <v>559</v>
      </c>
    </row>
    <row r="5" spans="1:2" x14ac:dyDescent="0.25">
      <c r="A5" s="278"/>
      <c r="B5" s="278" t="s">
        <v>560</v>
      </c>
    </row>
    <row r="6" spans="1:2" x14ac:dyDescent="0.25">
      <c r="A6" s="278"/>
      <c r="B6" s="278" t="s">
        <v>505</v>
      </c>
    </row>
    <row r="7" spans="1:2" x14ac:dyDescent="0.25">
      <c r="A7" s="278"/>
      <c r="B7" s="278" t="s">
        <v>561</v>
      </c>
    </row>
    <row r="8" spans="1:2" x14ac:dyDescent="0.25">
      <c r="A8" s="278"/>
      <c r="B8" s="278" t="s">
        <v>562</v>
      </c>
    </row>
    <row r="9" spans="1:2" x14ac:dyDescent="0.25">
      <c r="A9" s="278"/>
      <c r="B9" s="278" t="s">
        <v>509</v>
      </c>
    </row>
    <row r="10" spans="1:2" x14ac:dyDescent="0.25">
      <c r="A10" s="278"/>
      <c r="B10" s="278" t="s">
        <v>563</v>
      </c>
    </row>
    <row r="11" spans="1:2" x14ac:dyDescent="0.25">
      <c r="A11" s="278"/>
      <c r="B11" s="278" t="s">
        <v>564</v>
      </c>
    </row>
    <row r="12" spans="1:2" x14ac:dyDescent="0.25">
      <c r="A12" s="278" t="s">
        <v>512</v>
      </c>
      <c r="B12" s="278" t="s">
        <v>520</v>
      </c>
    </row>
    <row r="13" spans="1:2" x14ac:dyDescent="0.25">
      <c r="A13" s="278"/>
      <c r="B13" s="278" t="s">
        <v>565</v>
      </c>
    </row>
    <row r="14" spans="1:2" x14ac:dyDescent="0.25">
      <c r="A14" s="278"/>
      <c r="B14" s="278" t="s">
        <v>524</v>
      </c>
    </row>
    <row r="15" spans="1:2" x14ac:dyDescent="0.25">
      <c r="A15" s="278"/>
      <c r="B15" s="278" t="s">
        <v>522</v>
      </c>
    </row>
    <row r="16" spans="1:2" x14ac:dyDescent="0.25">
      <c r="A16" s="278"/>
      <c r="B16" s="278" t="s">
        <v>530</v>
      </c>
    </row>
    <row r="17" spans="1:2" x14ac:dyDescent="0.25">
      <c r="A17" s="278"/>
      <c r="B17" s="278" t="s">
        <v>532</v>
      </c>
    </row>
    <row r="18" spans="1:2" x14ac:dyDescent="0.25">
      <c r="A18" s="278"/>
      <c r="B18" s="278" t="s">
        <v>529</v>
      </c>
    </row>
    <row r="19" spans="1:2" x14ac:dyDescent="0.25">
      <c r="A19" s="278"/>
      <c r="B19" s="278" t="s">
        <v>299</v>
      </c>
    </row>
    <row r="20" spans="1:2" x14ac:dyDescent="0.25">
      <c r="A20" s="278"/>
      <c r="B20" s="278" t="s">
        <v>513</v>
      </c>
    </row>
    <row r="21" spans="1:2" x14ac:dyDescent="0.25">
      <c r="A21" s="278"/>
      <c r="B21" s="278" t="s">
        <v>516</v>
      </c>
    </row>
    <row r="22" spans="1:2" x14ac:dyDescent="0.25">
      <c r="A22" s="278"/>
      <c r="B22" s="278" t="s">
        <v>514</v>
      </c>
    </row>
    <row r="23" spans="1:2" x14ac:dyDescent="0.25">
      <c r="A23" s="278"/>
      <c r="B23" s="278" t="s">
        <v>515</v>
      </c>
    </row>
    <row r="24" spans="1:2" x14ac:dyDescent="0.25">
      <c r="A24" s="278"/>
      <c r="B24" s="278" t="s">
        <v>534</v>
      </c>
    </row>
    <row r="25" spans="1:2" x14ac:dyDescent="0.25">
      <c r="A25" s="278"/>
      <c r="B25" s="278" t="s">
        <v>537</v>
      </c>
    </row>
    <row r="26" spans="1:2" x14ac:dyDescent="0.25">
      <c r="A26" s="278"/>
      <c r="B26" s="278" t="s">
        <v>533</v>
      </c>
    </row>
    <row r="27" spans="1:2" x14ac:dyDescent="0.25">
      <c r="A27" s="278" t="s">
        <v>540</v>
      </c>
      <c r="B27" s="278" t="s">
        <v>566</v>
      </c>
    </row>
    <row r="28" spans="1:2" x14ac:dyDescent="0.25">
      <c r="A28" s="278"/>
      <c r="B28" s="278" t="s">
        <v>542</v>
      </c>
    </row>
    <row r="29" spans="1:2" x14ac:dyDescent="0.25">
      <c r="A29" s="278"/>
      <c r="B29" s="278" t="s">
        <v>567</v>
      </c>
    </row>
    <row r="30" spans="1:2" x14ac:dyDescent="0.25">
      <c r="A30" s="278"/>
      <c r="B30" s="278" t="s">
        <v>568</v>
      </c>
    </row>
    <row r="31" spans="1:2" x14ac:dyDescent="0.25">
      <c r="A31" s="278" t="s">
        <v>550</v>
      </c>
      <c r="B31" s="278" t="s">
        <v>569</v>
      </c>
    </row>
    <row r="32" spans="1:2" x14ac:dyDescent="0.25">
      <c r="A32" s="278"/>
      <c r="B32" s="278" t="s">
        <v>570</v>
      </c>
    </row>
    <row r="33" spans="1:2" x14ac:dyDescent="0.25">
      <c r="A33" s="278"/>
      <c r="B33" s="278" t="s">
        <v>571</v>
      </c>
    </row>
    <row r="34" spans="1:2" x14ac:dyDescent="0.25">
      <c r="A34" s="278"/>
      <c r="B34" s="278" t="s">
        <v>572</v>
      </c>
    </row>
    <row r="35" spans="1:2" x14ac:dyDescent="0.25">
      <c r="A35" s="278"/>
      <c r="B35" s="278" t="s">
        <v>573</v>
      </c>
    </row>
    <row r="36" spans="1:2" x14ac:dyDescent="0.25">
      <c r="A36" s="278"/>
      <c r="B36" s="278" t="s">
        <v>574</v>
      </c>
    </row>
    <row r="37" spans="1:2" x14ac:dyDescent="0.25">
      <c r="A37" s="278"/>
      <c r="B37" s="278" t="s">
        <v>575</v>
      </c>
    </row>
    <row r="38" spans="1:2" x14ac:dyDescent="0.25">
      <c r="A38" s="66"/>
      <c r="B38" s="67"/>
    </row>
    <row r="39" spans="1:2" x14ac:dyDescent="0.25">
      <c r="A39" s="33"/>
      <c r="B39" s="33"/>
    </row>
    <row r="40" spans="1:2" x14ac:dyDescent="0.25">
      <c r="A40" s="62"/>
      <c r="B40" s="62"/>
    </row>
    <row r="41" spans="1:2" x14ac:dyDescent="0.25">
      <c r="A41" s="62"/>
      <c r="B41" s="62"/>
    </row>
    <row r="42" spans="1:2" x14ac:dyDescent="0.25">
      <c r="A42" s="62"/>
      <c r="B42" s="62"/>
    </row>
    <row r="43" spans="1:2" x14ac:dyDescent="0.25">
      <c r="A43" s="62"/>
      <c r="B43" s="62"/>
    </row>
    <row r="44" spans="1:2" x14ac:dyDescent="0.25">
      <c r="A44" s="62"/>
      <c r="B44" s="62"/>
    </row>
    <row r="45" spans="1:2" x14ac:dyDescent="0.25">
      <c r="A45" s="62"/>
      <c r="B45" s="62"/>
    </row>
  </sheetData>
  <mergeCells count="1">
    <mergeCell ref="A1:B1"/>
  </mergeCells>
  <pageMargins left="0.7" right="0.7" top="0.75" bottom="0.75" header="0.3" footer="0.3"/>
  <pageSetup paperSize="9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"/>
  <sheetViews>
    <sheetView view="pageBreakPreview" zoomScaleNormal="100" zoomScaleSheetLayoutView="100" workbookViewId="0">
      <selection activeCell="A2" sqref="A2:C2"/>
    </sheetView>
  </sheetViews>
  <sheetFormatPr defaultRowHeight="15.75" x14ac:dyDescent="0.25"/>
  <cols>
    <col min="1" max="1" width="25.375" customWidth="1"/>
    <col min="2" max="2" width="26.375" customWidth="1"/>
    <col min="3" max="3" width="34.75" customWidth="1"/>
    <col min="4" max="4" width="30.75" customWidth="1"/>
  </cols>
  <sheetData>
    <row r="1" spans="1:3" ht="78.75" customHeight="1" x14ac:dyDescent="0.25">
      <c r="A1" s="527" t="s">
        <v>235</v>
      </c>
      <c r="B1" s="527"/>
      <c r="C1" s="527"/>
    </row>
    <row r="2" spans="1:3" ht="26.25" x14ac:dyDescent="0.25">
      <c r="A2" s="184" t="s">
        <v>116</v>
      </c>
      <c r="B2" s="185" t="s">
        <v>234</v>
      </c>
      <c r="C2" s="195" t="s">
        <v>236</v>
      </c>
    </row>
    <row r="3" spans="1:3" x14ac:dyDescent="0.25">
      <c r="A3" s="165"/>
      <c r="B3" s="165"/>
      <c r="C3" s="165"/>
    </row>
    <row r="4" spans="1:3" x14ac:dyDescent="0.25">
      <c r="A4" s="57"/>
      <c r="B4" s="57"/>
      <c r="C4" s="57"/>
    </row>
    <row r="5" spans="1:3" x14ac:dyDescent="0.25">
      <c r="A5" s="57"/>
      <c r="B5" s="57"/>
      <c r="C5" s="57"/>
    </row>
    <row r="6" spans="1:3" x14ac:dyDescent="0.25">
      <c r="A6" s="57"/>
      <c r="B6" s="57"/>
      <c r="C6" s="57"/>
    </row>
    <row r="7" spans="1:3" x14ac:dyDescent="0.25">
      <c r="A7" s="57"/>
      <c r="B7" s="57"/>
      <c r="C7" s="57"/>
    </row>
    <row r="8" spans="1:3" x14ac:dyDescent="0.25">
      <c r="C8" s="12"/>
    </row>
  </sheetData>
  <mergeCells count="1">
    <mergeCell ref="A1:C1"/>
  </mergeCells>
  <pageMargins left="0.7" right="0.7" top="0.75" bottom="0.75" header="0.3" footer="0.3"/>
  <pageSetup paperSize="9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52"/>
  <sheetViews>
    <sheetView view="pageBreakPreview" zoomScaleNormal="100" zoomScaleSheetLayoutView="100" workbookViewId="0">
      <selection activeCell="I2" sqref="I2"/>
    </sheetView>
  </sheetViews>
  <sheetFormatPr defaultRowHeight="15.75" x14ac:dyDescent="0.25"/>
  <cols>
    <col min="1" max="1" width="3.75" customWidth="1"/>
    <col min="2" max="2" width="16.625" customWidth="1"/>
    <col min="3" max="3" width="12.75" customWidth="1"/>
    <col min="4" max="4" width="7.5" customWidth="1"/>
    <col min="5" max="5" width="8.5" style="1" customWidth="1"/>
    <col min="6" max="6" width="12.125" customWidth="1"/>
    <col min="7" max="7" width="14.75" customWidth="1"/>
    <col min="8" max="8" width="11.625" customWidth="1"/>
    <col min="9" max="9" width="10.125" customWidth="1"/>
    <col min="10" max="10" width="11.25" customWidth="1"/>
    <col min="11" max="11" width="14.75" customWidth="1"/>
    <col min="12" max="12" width="10.5" customWidth="1"/>
  </cols>
  <sheetData>
    <row r="1" spans="1:12" ht="21" customHeight="1" thickBot="1" x14ac:dyDescent="0.35">
      <c r="A1" s="567" t="s">
        <v>237</v>
      </c>
      <c r="B1" s="567"/>
      <c r="C1" s="567"/>
      <c r="D1" s="567"/>
      <c r="E1" s="567"/>
      <c r="F1" s="567"/>
      <c r="G1" s="567"/>
      <c r="H1" s="567"/>
      <c r="I1" s="567"/>
      <c r="J1" s="567"/>
      <c r="K1" s="567"/>
      <c r="L1" s="567"/>
    </row>
    <row r="2" spans="1:12" ht="148.9" customHeight="1" thickBot="1" x14ac:dyDescent="0.3">
      <c r="A2" s="36" t="s">
        <v>238</v>
      </c>
      <c r="B2" s="37" t="s">
        <v>116</v>
      </c>
      <c r="C2" s="37" t="s">
        <v>239</v>
      </c>
      <c r="D2" s="37" t="s">
        <v>240</v>
      </c>
      <c r="E2" s="37" t="s">
        <v>241</v>
      </c>
      <c r="F2" s="37" t="s">
        <v>242</v>
      </c>
      <c r="G2" s="37" t="s">
        <v>243</v>
      </c>
      <c r="H2" s="37" t="s">
        <v>244</v>
      </c>
      <c r="I2" s="37" t="s">
        <v>245</v>
      </c>
      <c r="J2" s="37" t="s">
        <v>246</v>
      </c>
      <c r="K2" s="37" t="s">
        <v>247</v>
      </c>
      <c r="L2" s="38" t="s">
        <v>248</v>
      </c>
    </row>
    <row r="3" spans="1:12" ht="69" customHeight="1" x14ac:dyDescent="0.25">
      <c r="A3" s="68">
        <v>1</v>
      </c>
      <c r="B3" s="69" t="s">
        <v>1390</v>
      </c>
      <c r="C3" s="70" t="s">
        <v>576</v>
      </c>
      <c r="D3" s="68"/>
      <c r="E3" s="305" t="s">
        <v>577</v>
      </c>
      <c r="F3" s="71" t="s">
        <v>578</v>
      </c>
      <c r="G3" s="71" t="s">
        <v>579</v>
      </c>
      <c r="H3" s="71" t="s">
        <v>580</v>
      </c>
      <c r="I3" s="72" t="s">
        <v>581</v>
      </c>
      <c r="J3" s="73">
        <v>3000</v>
      </c>
      <c r="K3" s="68"/>
      <c r="L3" s="69"/>
    </row>
    <row r="4" spans="1:12" ht="179.25" x14ac:dyDescent="0.25">
      <c r="A4" s="74">
        <v>2</v>
      </c>
      <c r="B4" s="75" t="s">
        <v>1390</v>
      </c>
      <c r="C4" s="76" t="s">
        <v>582</v>
      </c>
      <c r="D4" s="74"/>
      <c r="E4" s="307" t="s">
        <v>577</v>
      </c>
      <c r="F4" s="77" t="s">
        <v>583</v>
      </c>
      <c r="G4" s="77" t="s">
        <v>584</v>
      </c>
      <c r="H4" s="77" t="s">
        <v>585</v>
      </c>
      <c r="I4" s="78" t="s">
        <v>581</v>
      </c>
      <c r="J4" s="79">
        <v>3000</v>
      </c>
      <c r="K4" s="74"/>
      <c r="L4" s="75"/>
    </row>
    <row r="5" spans="1:12" ht="77.25" x14ac:dyDescent="0.25">
      <c r="A5" s="68">
        <v>3</v>
      </c>
      <c r="B5" s="75" t="s">
        <v>499</v>
      </c>
      <c r="C5" s="76" t="s">
        <v>587</v>
      </c>
      <c r="D5" s="74"/>
      <c r="E5" s="307" t="s">
        <v>577</v>
      </c>
      <c r="F5" s="77" t="s">
        <v>588</v>
      </c>
      <c r="G5" s="77" t="s">
        <v>589</v>
      </c>
      <c r="H5" s="77" t="s">
        <v>590</v>
      </c>
      <c r="I5" s="78"/>
      <c r="J5" s="79">
        <v>5000</v>
      </c>
      <c r="K5" s="74"/>
      <c r="L5" s="75"/>
    </row>
    <row r="6" spans="1:12" ht="102.75" x14ac:dyDescent="0.25">
      <c r="A6" s="74">
        <v>4</v>
      </c>
      <c r="B6" s="75" t="s">
        <v>512</v>
      </c>
      <c r="C6" s="76" t="s">
        <v>592</v>
      </c>
      <c r="D6" s="74"/>
      <c r="E6" s="307" t="s">
        <v>577</v>
      </c>
      <c r="F6" s="77" t="s">
        <v>593</v>
      </c>
      <c r="G6" s="77" t="s">
        <v>594</v>
      </c>
      <c r="H6" s="77" t="s">
        <v>595</v>
      </c>
      <c r="I6" s="78" t="s">
        <v>596</v>
      </c>
      <c r="J6" s="80">
        <v>21000</v>
      </c>
      <c r="K6" s="74"/>
      <c r="L6" s="75"/>
    </row>
    <row r="7" spans="1:12" ht="77.25" x14ac:dyDescent="0.25">
      <c r="A7" s="68">
        <v>5</v>
      </c>
      <c r="B7" s="75" t="s">
        <v>550</v>
      </c>
      <c r="C7" s="76" t="s">
        <v>597</v>
      </c>
      <c r="D7" s="74"/>
      <c r="E7" s="307" t="s">
        <v>577</v>
      </c>
      <c r="F7" s="77" t="s">
        <v>598</v>
      </c>
      <c r="G7" s="77" t="s">
        <v>599</v>
      </c>
      <c r="H7" s="77" t="s">
        <v>600</v>
      </c>
      <c r="I7" s="78" t="s">
        <v>596</v>
      </c>
      <c r="J7" s="79">
        <v>30957</v>
      </c>
      <c r="K7" s="74"/>
      <c r="L7" s="75"/>
    </row>
    <row r="8" spans="1:12" ht="141" x14ac:dyDescent="0.25">
      <c r="A8" s="74">
        <v>6</v>
      </c>
      <c r="B8" s="75" t="s">
        <v>550</v>
      </c>
      <c r="C8" s="76" t="s">
        <v>597</v>
      </c>
      <c r="D8" s="74"/>
      <c r="E8" s="307" t="s">
        <v>577</v>
      </c>
      <c r="F8" s="77" t="s">
        <v>601</v>
      </c>
      <c r="G8" s="77" t="s">
        <v>602</v>
      </c>
      <c r="H8" s="77" t="s">
        <v>603</v>
      </c>
      <c r="I8" s="78" t="s">
        <v>596</v>
      </c>
      <c r="J8" s="79">
        <v>15260</v>
      </c>
      <c r="K8" s="74"/>
      <c r="L8" s="75"/>
    </row>
    <row r="9" spans="1:12" ht="153.75" x14ac:dyDescent="0.25">
      <c r="A9" s="68">
        <v>7</v>
      </c>
      <c r="B9" s="75" t="s">
        <v>550</v>
      </c>
      <c r="C9" s="76" t="s">
        <v>597</v>
      </c>
      <c r="D9" s="74"/>
      <c r="E9" s="307" t="s">
        <v>577</v>
      </c>
      <c r="F9" s="77" t="s">
        <v>604</v>
      </c>
      <c r="G9" s="77" t="s">
        <v>605</v>
      </c>
      <c r="H9" s="77" t="s">
        <v>606</v>
      </c>
      <c r="I9" s="78" t="s">
        <v>596</v>
      </c>
      <c r="J9" s="79">
        <v>26721</v>
      </c>
      <c r="K9" s="74"/>
      <c r="L9" s="75"/>
    </row>
    <row r="10" spans="1:12" ht="90" x14ac:dyDescent="0.25">
      <c r="A10" s="74">
        <v>8</v>
      </c>
      <c r="B10" s="75" t="s">
        <v>550</v>
      </c>
      <c r="C10" s="76" t="s">
        <v>597</v>
      </c>
      <c r="D10" s="74"/>
      <c r="E10" s="307" t="s">
        <v>577</v>
      </c>
      <c r="F10" s="77" t="s">
        <v>607</v>
      </c>
      <c r="G10" s="77" t="s">
        <v>608</v>
      </c>
      <c r="H10" s="77" t="s">
        <v>609</v>
      </c>
      <c r="I10" s="78" t="s">
        <v>610</v>
      </c>
      <c r="J10" s="79">
        <v>16961</v>
      </c>
      <c r="K10" s="74"/>
      <c r="L10" s="75"/>
    </row>
    <row r="11" spans="1:12" ht="90" x14ac:dyDescent="0.25">
      <c r="A11" s="68">
        <v>9</v>
      </c>
      <c r="B11" s="75" t="s">
        <v>550</v>
      </c>
      <c r="C11" s="76" t="s">
        <v>597</v>
      </c>
      <c r="D11" s="74"/>
      <c r="E11" s="307" t="s">
        <v>577</v>
      </c>
      <c r="F11" s="77" t="s">
        <v>611</v>
      </c>
      <c r="G11" s="77" t="s">
        <v>612</v>
      </c>
      <c r="H11" s="77" t="s">
        <v>613</v>
      </c>
      <c r="I11" s="78" t="s">
        <v>610</v>
      </c>
      <c r="J11" s="79">
        <v>41800</v>
      </c>
      <c r="K11" s="74"/>
      <c r="L11" s="75"/>
    </row>
    <row r="12" spans="1:12" ht="90" x14ac:dyDescent="0.25">
      <c r="A12" s="74">
        <v>10</v>
      </c>
      <c r="B12" s="75" t="s">
        <v>550</v>
      </c>
      <c r="C12" s="76" t="s">
        <v>597</v>
      </c>
      <c r="D12" s="74"/>
      <c r="E12" s="307" t="s">
        <v>577</v>
      </c>
      <c r="F12" s="77" t="s">
        <v>614</v>
      </c>
      <c r="G12" s="77" t="s">
        <v>615</v>
      </c>
      <c r="H12" s="77" t="s">
        <v>616</v>
      </c>
      <c r="I12" s="78" t="s">
        <v>617</v>
      </c>
      <c r="J12" s="79">
        <v>52528</v>
      </c>
      <c r="K12" s="74"/>
      <c r="L12" s="75"/>
    </row>
    <row r="13" spans="1:12" ht="39" x14ac:dyDescent="0.25">
      <c r="A13" s="68">
        <v>11</v>
      </c>
      <c r="B13" s="75" t="s">
        <v>550</v>
      </c>
      <c r="C13" s="76" t="s">
        <v>597</v>
      </c>
      <c r="D13" s="74"/>
      <c r="E13" s="307" t="s">
        <v>577</v>
      </c>
      <c r="F13" s="77" t="s">
        <v>618</v>
      </c>
      <c r="G13" s="77" t="s">
        <v>619</v>
      </c>
      <c r="H13" s="77" t="s">
        <v>620</v>
      </c>
      <c r="I13" s="78" t="s">
        <v>621</v>
      </c>
      <c r="J13" s="79">
        <v>16426</v>
      </c>
      <c r="K13" s="74"/>
      <c r="L13" s="75"/>
    </row>
    <row r="14" spans="1:12" ht="77.25" x14ac:dyDescent="0.25">
      <c r="A14" s="74">
        <v>12</v>
      </c>
      <c r="B14" s="75" t="s">
        <v>550</v>
      </c>
      <c r="C14" s="76" t="s">
        <v>597</v>
      </c>
      <c r="D14" s="74"/>
      <c r="E14" s="307" t="s">
        <v>577</v>
      </c>
      <c r="F14" s="77" t="s">
        <v>622</v>
      </c>
      <c r="G14" s="77" t="s">
        <v>623</v>
      </c>
      <c r="H14" s="77" t="s">
        <v>624</v>
      </c>
      <c r="I14" s="78" t="s">
        <v>621</v>
      </c>
      <c r="J14" s="79">
        <v>27366</v>
      </c>
      <c r="K14" s="74"/>
      <c r="L14" s="75"/>
    </row>
    <row r="15" spans="1:12" ht="90" x14ac:dyDescent="0.25">
      <c r="A15" s="68">
        <v>13</v>
      </c>
      <c r="B15" s="75" t="s">
        <v>550</v>
      </c>
      <c r="C15" s="76" t="s">
        <v>597</v>
      </c>
      <c r="D15" s="74"/>
      <c r="E15" s="307" t="s">
        <v>577</v>
      </c>
      <c r="F15" s="77" t="s">
        <v>625</v>
      </c>
      <c r="G15" s="77" t="s">
        <v>626</v>
      </c>
      <c r="H15" s="77" t="s">
        <v>627</v>
      </c>
      <c r="I15" s="78" t="s">
        <v>621</v>
      </c>
      <c r="J15" s="79">
        <v>19132</v>
      </c>
      <c r="K15" s="74"/>
      <c r="L15" s="75"/>
    </row>
    <row r="16" spans="1:12" ht="102.75" x14ac:dyDescent="0.25">
      <c r="A16" s="74">
        <v>14</v>
      </c>
      <c r="B16" s="75" t="s">
        <v>550</v>
      </c>
      <c r="C16" s="76" t="s">
        <v>597</v>
      </c>
      <c r="D16" s="74"/>
      <c r="E16" s="307" t="s">
        <v>577</v>
      </c>
      <c r="F16" s="77" t="s">
        <v>628</v>
      </c>
      <c r="G16" s="77" t="s">
        <v>629</v>
      </c>
      <c r="H16" s="77" t="s">
        <v>630</v>
      </c>
      <c r="I16" s="78" t="s">
        <v>621</v>
      </c>
      <c r="J16" s="79">
        <v>4175</v>
      </c>
      <c r="K16" s="74"/>
      <c r="L16" s="75"/>
    </row>
    <row r="17" spans="1:12" ht="115.5" x14ac:dyDescent="0.25">
      <c r="A17" s="68">
        <v>15</v>
      </c>
      <c r="B17" s="75" t="s">
        <v>499</v>
      </c>
      <c r="C17" s="76" t="s">
        <v>597</v>
      </c>
      <c r="D17" s="74"/>
      <c r="E17" s="307" t="s">
        <v>577</v>
      </c>
      <c r="F17" s="77" t="s">
        <v>631</v>
      </c>
      <c r="G17" s="77" t="s">
        <v>632</v>
      </c>
      <c r="H17" s="77" t="s">
        <v>633</v>
      </c>
      <c r="I17" s="78" t="s">
        <v>610</v>
      </c>
      <c r="J17" s="79">
        <v>46746</v>
      </c>
      <c r="K17" s="74"/>
      <c r="L17" s="75"/>
    </row>
    <row r="18" spans="1:12" ht="90" x14ac:dyDescent="0.25">
      <c r="A18" s="74">
        <v>16</v>
      </c>
      <c r="B18" s="75" t="s">
        <v>499</v>
      </c>
      <c r="C18" s="76" t="s">
        <v>597</v>
      </c>
      <c r="D18" s="74"/>
      <c r="E18" s="307" t="s">
        <v>577</v>
      </c>
      <c r="F18" s="77" t="s">
        <v>634</v>
      </c>
      <c r="G18" s="77" t="s">
        <v>635</v>
      </c>
      <c r="H18" s="77" t="s">
        <v>636</v>
      </c>
      <c r="I18" s="78" t="s">
        <v>596</v>
      </c>
      <c r="J18" s="79">
        <v>24953</v>
      </c>
      <c r="K18" s="74"/>
      <c r="L18" s="75"/>
    </row>
    <row r="19" spans="1:12" ht="128.25" x14ac:dyDescent="0.25">
      <c r="A19" s="68">
        <v>17</v>
      </c>
      <c r="B19" s="75" t="s">
        <v>499</v>
      </c>
      <c r="C19" s="76" t="s">
        <v>597</v>
      </c>
      <c r="D19" s="74"/>
      <c r="E19" s="307" t="s">
        <v>577</v>
      </c>
      <c r="F19" s="77" t="s">
        <v>637</v>
      </c>
      <c r="G19" s="77" t="s">
        <v>638</v>
      </c>
      <c r="H19" s="77" t="s">
        <v>639</v>
      </c>
      <c r="I19" s="78" t="s">
        <v>596</v>
      </c>
      <c r="J19" s="79">
        <v>29593</v>
      </c>
      <c r="K19" s="74"/>
      <c r="L19" s="75"/>
    </row>
    <row r="20" spans="1:12" ht="77.25" x14ac:dyDescent="0.25">
      <c r="A20" s="74">
        <v>18</v>
      </c>
      <c r="B20" s="75" t="s">
        <v>499</v>
      </c>
      <c r="C20" s="76" t="s">
        <v>597</v>
      </c>
      <c r="D20" s="74"/>
      <c r="E20" s="307" t="s">
        <v>577</v>
      </c>
      <c r="F20" s="77" t="s">
        <v>640</v>
      </c>
      <c r="G20" s="77" t="s">
        <v>641</v>
      </c>
      <c r="H20" s="77" t="s">
        <v>642</v>
      </c>
      <c r="I20" s="78" t="s">
        <v>610</v>
      </c>
      <c r="J20" s="79">
        <v>21988</v>
      </c>
      <c r="K20" s="74"/>
      <c r="L20" s="75"/>
    </row>
    <row r="21" spans="1:12" ht="217.5" x14ac:dyDescent="0.25">
      <c r="A21" s="68">
        <v>19</v>
      </c>
      <c r="B21" s="75" t="s">
        <v>499</v>
      </c>
      <c r="C21" s="76" t="s">
        <v>597</v>
      </c>
      <c r="D21" s="74"/>
      <c r="E21" s="307" t="s">
        <v>577</v>
      </c>
      <c r="F21" s="77" t="s">
        <v>643</v>
      </c>
      <c r="G21" s="77" t="s">
        <v>644</v>
      </c>
      <c r="H21" s="77" t="s">
        <v>645</v>
      </c>
      <c r="I21" s="78" t="s">
        <v>610</v>
      </c>
      <c r="J21" s="79">
        <v>51674</v>
      </c>
      <c r="K21" s="74"/>
      <c r="L21" s="75"/>
    </row>
    <row r="22" spans="1:12" ht="90" x14ac:dyDescent="0.25">
      <c r="A22" s="74">
        <v>20</v>
      </c>
      <c r="B22" s="75" t="s">
        <v>499</v>
      </c>
      <c r="C22" s="76" t="s">
        <v>597</v>
      </c>
      <c r="D22" s="74"/>
      <c r="E22" s="307" t="s">
        <v>577</v>
      </c>
      <c r="F22" s="77" t="s">
        <v>646</v>
      </c>
      <c r="G22" s="77" t="s">
        <v>647</v>
      </c>
      <c r="H22" s="77" t="s">
        <v>648</v>
      </c>
      <c r="I22" s="78" t="s">
        <v>610</v>
      </c>
      <c r="J22" s="79">
        <v>62280</v>
      </c>
      <c r="K22" s="74"/>
      <c r="L22" s="75"/>
    </row>
    <row r="23" spans="1:12" ht="90" x14ac:dyDescent="0.25">
      <c r="A23" s="68">
        <v>21</v>
      </c>
      <c r="B23" s="75" t="s">
        <v>499</v>
      </c>
      <c r="C23" s="76" t="s">
        <v>597</v>
      </c>
      <c r="D23" s="74"/>
      <c r="E23" s="307" t="s">
        <v>577</v>
      </c>
      <c r="F23" s="77" t="s">
        <v>649</v>
      </c>
      <c r="G23" s="77" t="s">
        <v>650</v>
      </c>
      <c r="H23" s="77" t="s">
        <v>651</v>
      </c>
      <c r="I23" s="78" t="s">
        <v>610</v>
      </c>
      <c r="J23" s="79">
        <v>56764</v>
      </c>
      <c r="K23" s="74"/>
      <c r="L23" s="75"/>
    </row>
    <row r="24" spans="1:12" ht="64.5" x14ac:dyDescent="0.25">
      <c r="A24" s="74">
        <v>22</v>
      </c>
      <c r="B24" s="75" t="s">
        <v>499</v>
      </c>
      <c r="C24" s="76" t="s">
        <v>597</v>
      </c>
      <c r="D24" s="74"/>
      <c r="E24" s="307" t="s">
        <v>577</v>
      </c>
      <c r="F24" s="77" t="s">
        <v>652</v>
      </c>
      <c r="G24" s="77" t="s">
        <v>653</v>
      </c>
      <c r="H24" s="77" t="s">
        <v>654</v>
      </c>
      <c r="I24" s="78" t="s">
        <v>617</v>
      </c>
      <c r="J24" s="79">
        <v>3125</v>
      </c>
      <c r="K24" s="74"/>
      <c r="L24" s="75"/>
    </row>
    <row r="25" spans="1:12" ht="115.5" x14ac:dyDescent="0.25">
      <c r="A25" s="68">
        <v>23</v>
      </c>
      <c r="B25" s="75" t="s">
        <v>499</v>
      </c>
      <c r="C25" s="76" t="s">
        <v>597</v>
      </c>
      <c r="D25" s="74"/>
      <c r="E25" s="307" t="s">
        <v>577</v>
      </c>
      <c r="F25" s="77" t="s">
        <v>655</v>
      </c>
      <c r="G25" s="77" t="s">
        <v>656</v>
      </c>
      <c r="H25" s="77" t="s">
        <v>657</v>
      </c>
      <c r="I25" s="78" t="s">
        <v>617</v>
      </c>
      <c r="J25" s="79">
        <v>68396</v>
      </c>
      <c r="K25" s="74"/>
      <c r="L25" s="75"/>
    </row>
    <row r="26" spans="1:12" ht="166.5" x14ac:dyDescent="0.25">
      <c r="A26" s="74">
        <v>24</v>
      </c>
      <c r="B26" s="75" t="s">
        <v>499</v>
      </c>
      <c r="C26" s="76" t="s">
        <v>597</v>
      </c>
      <c r="D26" s="74"/>
      <c r="E26" s="307" t="s">
        <v>577</v>
      </c>
      <c r="F26" s="77" t="s">
        <v>658</v>
      </c>
      <c r="G26" s="77" t="s">
        <v>659</v>
      </c>
      <c r="H26" s="77" t="s">
        <v>660</v>
      </c>
      <c r="I26" s="78" t="s">
        <v>617</v>
      </c>
      <c r="J26" s="79">
        <v>43657</v>
      </c>
      <c r="K26" s="74"/>
      <c r="L26" s="75"/>
    </row>
    <row r="27" spans="1:12" ht="39" x14ac:dyDescent="0.25">
      <c r="A27" s="68">
        <v>25</v>
      </c>
      <c r="B27" s="75" t="s">
        <v>499</v>
      </c>
      <c r="C27" s="76" t="s">
        <v>597</v>
      </c>
      <c r="D27" s="74"/>
      <c r="E27" s="307" t="s">
        <v>577</v>
      </c>
      <c r="F27" s="77" t="s">
        <v>661</v>
      </c>
      <c r="G27" s="77" t="s">
        <v>662</v>
      </c>
      <c r="H27" s="77" t="s">
        <v>663</v>
      </c>
      <c r="I27" s="78" t="s">
        <v>664</v>
      </c>
      <c r="J27" s="79">
        <v>45474</v>
      </c>
      <c r="K27" s="74"/>
      <c r="L27" s="75"/>
    </row>
    <row r="28" spans="1:12" ht="128.25" x14ac:dyDescent="0.25">
      <c r="A28" s="74">
        <v>26</v>
      </c>
      <c r="B28" s="75" t="s">
        <v>499</v>
      </c>
      <c r="C28" s="76" t="s">
        <v>597</v>
      </c>
      <c r="D28" s="74"/>
      <c r="E28" s="307" t="s">
        <v>577</v>
      </c>
      <c r="F28" s="77" t="s">
        <v>665</v>
      </c>
      <c r="G28" s="77" t="s">
        <v>666</v>
      </c>
      <c r="H28" s="77" t="s">
        <v>667</v>
      </c>
      <c r="I28" s="78" t="s">
        <v>664</v>
      </c>
      <c r="J28" s="79">
        <v>46607</v>
      </c>
      <c r="K28" s="74"/>
      <c r="L28" s="75"/>
    </row>
    <row r="29" spans="1:12" ht="64.5" x14ac:dyDescent="0.25">
      <c r="A29" s="68">
        <v>27</v>
      </c>
      <c r="B29" s="75" t="s">
        <v>499</v>
      </c>
      <c r="C29" s="76" t="s">
        <v>597</v>
      </c>
      <c r="D29" s="74"/>
      <c r="E29" s="307" t="s">
        <v>577</v>
      </c>
      <c r="F29" s="77" t="s">
        <v>668</v>
      </c>
      <c r="G29" s="77" t="s">
        <v>669</v>
      </c>
      <c r="H29" s="77" t="s">
        <v>670</v>
      </c>
      <c r="I29" s="78" t="s">
        <v>664</v>
      </c>
      <c r="J29" s="79">
        <v>63564</v>
      </c>
      <c r="K29" s="74"/>
      <c r="L29" s="75"/>
    </row>
    <row r="30" spans="1:12" ht="128.25" x14ac:dyDescent="0.25">
      <c r="A30" s="74">
        <v>28</v>
      </c>
      <c r="B30" s="75" t="s">
        <v>499</v>
      </c>
      <c r="C30" s="76" t="s">
        <v>597</v>
      </c>
      <c r="D30" s="74"/>
      <c r="E30" s="307" t="s">
        <v>577</v>
      </c>
      <c r="F30" s="77" t="s">
        <v>671</v>
      </c>
      <c r="G30" s="77" t="s">
        <v>672</v>
      </c>
      <c r="H30" s="77" t="s">
        <v>673</v>
      </c>
      <c r="I30" s="78" t="s">
        <v>621</v>
      </c>
      <c r="J30" s="79">
        <v>23703</v>
      </c>
      <c r="K30" s="74"/>
      <c r="L30" s="75"/>
    </row>
    <row r="31" spans="1:12" ht="141" x14ac:dyDescent="0.25">
      <c r="A31" s="68">
        <v>29</v>
      </c>
      <c r="B31" s="75" t="s">
        <v>499</v>
      </c>
      <c r="C31" s="76" t="s">
        <v>597</v>
      </c>
      <c r="D31" s="74"/>
      <c r="E31" s="307" t="s">
        <v>577</v>
      </c>
      <c r="F31" s="77" t="s">
        <v>674</v>
      </c>
      <c r="G31" s="77" t="s">
        <v>638</v>
      </c>
      <c r="H31" s="77" t="s">
        <v>675</v>
      </c>
      <c r="I31" s="78" t="s">
        <v>621</v>
      </c>
      <c r="J31" s="79">
        <v>46998</v>
      </c>
      <c r="K31" s="74"/>
      <c r="L31" s="75"/>
    </row>
    <row r="32" spans="1:12" ht="102.75" x14ac:dyDescent="0.25">
      <c r="A32" s="74">
        <v>30</v>
      </c>
      <c r="B32" s="75" t="s">
        <v>512</v>
      </c>
      <c r="C32" s="76" t="s">
        <v>597</v>
      </c>
      <c r="D32" s="74"/>
      <c r="E32" s="307" t="s">
        <v>577</v>
      </c>
      <c r="F32" s="77" t="s">
        <v>676</v>
      </c>
      <c r="G32" s="77" t="s">
        <v>677</v>
      </c>
      <c r="H32" s="77" t="s">
        <v>678</v>
      </c>
      <c r="I32" s="78" t="s">
        <v>610</v>
      </c>
      <c r="J32" s="79">
        <v>5537</v>
      </c>
      <c r="K32" s="74"/>
      <c r="L32" s="75"/>
    </row>
    <row r="33" spans="1:12" ht="115.5" x14ac:dyDescent="0.25">
      <c r="A33" s="68">
        <v>31</v>
      </c>
      <c r="B33" s="75" t="s">
        <v>512</v>
      </c>
      <c r="C33" s="76" t="s">
        <v>597</v>
      </c>
      <c r="D33" s="74"/>
      <c r="E33" s="307" t="s">
        <v>577</v>
      </c>
      <c r="F33" s="77" t="s">
        <v>679</v>
      </c>
      <c r="G33" s="77" t="s">
        <v>680</v>
      </c>
      <c r="H33" s="77" t="s">
        <v>681</v>
      </c>
      <c r="I33" s="78" t="s">
        <v>610</v>
      </c>
      <c r="J33" s="79">
        <v>5772</v>
      </c>
      <c r="K33" s="74"/>
      <c r="L33" s="75"/>
    </row>
    <row r="34" spans="1:12" ht="90" x14ac:dyDescent="0.25">
      <c r="A34" s="74">
        <v>32</v>
      </c>
      <c r="B34" s="75" t="s">
        <v>512</v>
      </c>
      <c r="C34" s="76" t="s">
        <v>597</v>
      </c>
      <c r="D34" s="74"/>
      <c r="E34" s="307" t="s">
        <v>577</v>
      </c>
      <c r="F34" s="77" t="s">
        <v>682</v>
      </c>
      <c r="G34" s="77" t="s">
        <v>683</v>
      </c>
      <c r="H34" s="77" t="s">
        <v>684</v>
      </c>
      <c r="I34" s="78" t="s">
        <v>596</v>
      </c>
      <c r="J34" s="79">
        <v>13705</v>
      </c>
      <c r="K34" s="74"/>
      <c r="L34" s="75"/>
    </row>
    <row r="35" spans="1:12" ht="77.25" x14ac:dyDescent="0.25">
      <c r="A35" s="68">
        <v>33</v>
      </c>
      <c r="B35" s="75" t="s">
        <v>512</v>
      </c>
      <c r="C35" s="76" t="s">
        <v>597</v>
      </c>
      <c r="D35" s="74"/>
      <c r="E35" s="307" t="s">
        <v>577</v>
      </c>
      <c r="F35" s="77" t="s">
        <v>685</v>
      </c>
      <c r="G35" s="77" t="s">
        <v>686</v>
      </c>
      <c r="H35" s="77" t="s">
        <v>687</v>
      </c>
      <c r="I35" s="78" t="s">
        <v>617</v>
      </c>
      <c r="J35" s="79">
        <v>25000</v>
      </c>
      <c r="K35" s="74"/>
      <c r="L35" s="75"/>
    </row>
    <row r="36" spans="1:12" ht="51.75" x14ac:dyDescent="0.25">
      <c r="A36" s="74">
        <v>34</v>
      </c>
      <c r="B36" s="75" t="s">
        <v>512</v>
      </c>
      <c r="C36" s="76" t="s">
        <v>597</v>
      </c>
      <c r="D36" s="74"/>
      <c r="E36" s="307" t="s">
        <v>577</v>
      </c>
      <c r="F36" s="77" t="s">
        <v>688</v>
      </c>
      <c r="G36" s="77" t="s">
        <v>689</v>
      </c>
      <c r="H36" s="77" t="s">
        <v>690</v>
      </c>
      <c r="I36" s="78" t="s">
        <v>617</v>
      </c>
      <c r="J36" s="79">
        <v>35845</v>
      </c>
      <c r="K36" s="74"/>
      <c r="L36" s="75"/>
    </row>
    <row r="37" spans="1:12" ht="77.25" x14ac:dyDescent="0.25">
      <c r="A37" s="68">
        <v>35</v>
      </c>
      <c r="B37" s="75" t="s">
        <v>512</v>
      </c>
      <c r="C37" s="76" t="s">
        <v>597</v>
      </c>
      <c r="D37" s="74"/>
      <c r="E37" s="307" t="s">
        <v>577</v>
      </c>
      <c r="F37" s="77" t="s">
        <v>691</v>
      </c>
      <c r="G37" s="77" t="s">
        <v>692</v>
      </c>
      <c r="H37" s="77" t="s">
        <v>693</v>
      </c>
      <c r="I37" s="78" t="s">
        <v>664</v>
      </c>
      <c r="J37" s="79">
        <v>48548</v>
      </c>
      <c r="K37" s="74"/>
      <c r="L37" s="75"/>
    </row>
    <row r="38" spans="1:12" ht="166.5" x14ac:dyDescent="0.25">
      <c r="A38" s="74">
        <v>36</v>
      </c>
      <c r="B38" s="75" t="s">
        <v>512</v>
      </c>
      <c r="C38" s="76" t="s">
        <v>597</v>
      </c>
      <c r="D38" s="74"/>
      <c r="E38" s="307" t="s">
        <v>577</v>
      </c>
      <c r="F38" s="77" t="s">
        <v>694</v>
      </c>
      <c r="G38" s="77" t="s">
        <v>683</v>
      </c>
      <c r="H38" s="77" t="s">
        <v>695</v>
      </c>
      <c r="I38" s="78" t="s">
        <v>621</v>
      </c>
      <c r="J38" s="79">
        <v>6000</v>
      </c>
      <c r="K38" s="74"/>
      <c r="L38" s="75"/>
    </row>
    <row r="39" spans="1:12" ht="102.75" x14ac:dyDescent="0.25">
      <c r="A39" s="68">
        <v>37</v>
      </c>
      <c r="B39" s="75" t="s">
        <v>512</v>
      </c>
      <c r="C39" s="76" t="s">
        <v>597</v>
      </c>
      <c r="D39" s="74"/>
      <c r="E39" s="307" t="s">
        <v>577</v>
      </c>
      <c r="F39" s="77" t="s">
        <v>696</v>
      </c>
      <c r="G39" s="77" t="s">
        <v>697</v>
      </c>
      <c r="H39" s="77" t="s">
        <v>698</v>
      </c>
      <c r="I39" s="78" t="s">
        <v>621</v>
      </c>
      <c r="J39" s="79">
        <v>15625</v>
      </c>
      <c r="K39" s="74"/>
      <c r="L39" s="75"/>
    </row>
    <row r="40" spans="1:12" ht="77.25" x14ac:dyDescent="0.25">
      <c r="A40" s="74">
        <v>38</v>
      </c>
      <c r="B40" s="75" t="s">
        <v>512</v>
      </c>
      <c r="C40" s="76" t="s">
        <v>597</v>
      </c>
      <c r="D40" s="74"/>
      <c r="E40" s="307" t="s">
        <v>577</v>
      </c>
      <c r="F40" s="77" t="s">
        <v>699</v>
      </c>
      <c r="G40" s="77" t="s">
        <v>700</v>
      </c>
      <c r="H40" s="77" t="s">
        <v>701</v>
      </c>
      <c r="I40" s="78" t="s">
        <v>596</v>
      </c>
      <c r="J40" s="79">
        <v>3440</v>
      </c>
      <c r="K40" s="74"/>
      <c r="L40" s="75"/>
    </row>
    <row r="41" spans="1:12" ht="90" x14ac:dyDescent="0.25">
      <c r="A41" s="68">
        <v>39</v>
      </c>
      <c r="B41" s="75" t="s">
        <v>512</v>
      </c>
      <c r="C41" s="76" t="s">
        <v>597</v>
      </c>
      <c r="D41" s="74"/>
      <c r="E41" s="307" t="s">
        <v>577</v>
      </c>
      <c r="F41" s="77" t="s">
        <v>702</v>
      </c>
      <c r="G41" s="77" t="s">
        <v>703</v>
      </c>
      <c r="H41" s="77" t="s">
        <v>704</v>
      </c>
      <c r="I41" s="78" t="s">
        <v>705</v>
      </c>
      <c r="J41" s="79">
        <v>28660</v>
      </c>
      <c r="K41" s="74"/>
      <c r="L41" s="75"/>
    </row>
    <row r="42" spans="1:12" ht="64.5" x14ac:dyDescent="0.25">
      <c r="A42" s="74">
        <v>40</v>
      </c>
      <c r="B42" s="75" t="s">
        <v>512</v>
      </c>
      <c r="C42" s="76" t="s">
        <v>597</v>
      </c>
      <c r="D42" s="74"/>
      <c r="E42" s="307" t="s">
        <v>577</v>
      </c>
      <c r="F42" s="77" t="s">
        <v>706</v>
      </c>
      <c r="G42" s="77" t="s">
        <v>707</v>
      </c>
      <c r="H42" s="77" t="s">
        <v>708</v>
      </c>
      <c r="I42" s="78" t="s">
        <v>596</v>
      </c>
      <c r="J42" s="79">
        <v>15521</v>
      </c>
      <c r="K42" s="74"/>
      <c r="L42" s="75"/>
    </row>
    <row r="43" spans="1:12" ht="51.75" x14ac:dyDescent="0.25">
      <c r="A43" s="68">
        <v>41</v>
      </c>
      <c r="B43" s="75" t="s">
        <v>512</v>
      </c>
      <c r="C43" s="76" t="s">
        <v>597</v>
      </c>
      <c r="D43" s="74"/>
      <c r="E43" s="307" t="s">
        <v>577</v>
      </c>
      <c r="F43" s="77" t="s">
        <v>709</v>
      </c>
      <c r="G43" s="77" t="s">
        <v>710</v>
      </c>
      <c r="H43" s="77" t="s">
        <v>711</v>
      </c>
      <c r="I43" s="78" t="s">
        <v>610</v>
      </c>
      <c r="J43" s="79">
        <v>39024</v>
      </c>
      <c r="K43" s="74"/>
      <c r="L43" s="75"/>
    </row>
    <row r="44" spans="1:12" ht="51.75" x14ac:dyDescent="0.25">
      <c r="A44" s="74">
        <v>42</v>
      </c>
      <c r="B44" s="75" t="s">
        <v>512</v>
      </c>
      <c r="C44" s="76" t="s">
        <v>597</v>
      </c>
      <c r="D44" s="74"/>
      <c r="E44" s="307" t="s">
        <v>577</v>
      </c>
      <c r="F44" s="77" t="s">
        <v>712</v>
      </c>
      <c r="G44" s="77" t="s">
        <v>713</v>
      </c>
      <c r="H44" s="77" t="s">
        <v>714</v>
      </c>
      <c r="I44" s="78" t="s">
        <v>596</v>
      </c>
      <c r="J44" s="79">
        <v>18635</v>
      </c>
      <c r="K44" s="74"/>
      <c r="L44" s="75"/>
    </row>
    <row r="45" spans="1:12" ht="77.25" x14ac:dyDescent="0.25">
      <c r="A45" s="68">
        <v>43</v>
      </c>
      <c r="B45" s="75" t="s">
        <v>512</v>
      </c>
      <c r="C45" s="76" t="s">
        <v>597</v>
      </c>
      <c r="D45" s="74"/>
      <c r="E45" s="307" t="s">
        <v>577</v>
      </c>
      <c r="F45" s="77" t="s">
        <v>715</v>
      </c>
      <c r="G45" s="77" t="s">
        <v>716</v>
      </c>
      <c r="H45" s="77" t="s">
        <v>717</v>
      </c>
      <c r="I45" s="78" t="s">
        <v>617</v>
      </c>
      <c r="J45" s="79">
        <v>45681</v>
      </c>
      <c r="K45" s="74"/>
      <c r="L45" s="75"/>
    </row>
    <row r="46" spans="1:12" ht="39" x14ac:dyDescent="0.25">
      <c r="A46" s="74">
        <v>44</v>
      </c>
      <c r="B46" s="75" t="s">
        <v>512</v>
      </c>
      <c r="C46" s="76" t="s">
        <v>597</v>
      </c>
      <c r="D46" s="74"/>
      <c r="E46" s="307" t="s">
        <v>577</v>
      </c>
      <c r="F46" s="77" t="s">
        <v>718</v>
      </c>
      <c r="G46" s="77" t="s">
        <v>713</v>
      </c>
      <c r="H46" s="77" t="s">
        <v>719</v>
      </c>
      <c r="I46" s="78" t="s">
        <v>621</v>
      </c>
      <c r="J46" s="79">
        <v>9370</v>
      </c>
      <c r="K46" s="74"/>
      <c r="L46" s="75"/>
    </row>
    <row r="47" spans="1:12" ht="64.5" x14ac:dyDescent="0.25">
      <c r="A47" s="68">
        <v>45</v>
      </c>
      <c r="B47" s="75" t="s">
        <v>512</v>
      </c>
      <c r="C47" s="76" t="s">
        <v>597</v>
      </c>
      <c r="D47" s="74"/>
      <c r="E47" s="307" t="s">
        <v>577</v>
      </c>
      <c r="F47" s="77" t="s">
        <v>720</v>
      </c>
      <c r="G47" s="77" t="s">
        <v>721</v>
      </c>
      <c r="H47" s="77" t="s">
        <v>722</v>
      </c>
      <c r="I47" s="78" t="s">
        <v>723</v>
      </c>
      <c r="J47" s="79">
        <v>29108</v>
      </c>
      <c r="K47" s="74"/>
      <c r="L47" s="75"/>
    </row>
    <row r="48" spans="1:12" ht="51.75" x14ac:dyDescent="0.25">
      <c r="A48" s="74">
        <v>46</v>
      </c>
      <c r="B48" s="75" t="s">
        <v>512</v>
      </c>
      <c r="C48" s="76" t="s">
        <v>597</v>
      </c>
      <c r="D48" s="74"/>
      <c r="E48" s="307" t="s">
        <v>577</v>
      </c>
      <c r="F48" s="77" t="s">
        <v>724</v>
      </c>
      <c r="G48" s="77" t="s">
        <v>725</v>
      </c>
      <c r="H48" s="77" t="s">
        <v>726</v>
      </c>
      <c r="I48" s="78" t="s">
        <v>596</v>
      </c>
      <c r="J48" s="79">
        <v>16371</v>
      </c>
      <c r="K48" s="74"/>
      <c r="L48" s="75"/>
    </row>
    <row r="49" spans="1:12" ht="77.25" x14ac:dyDescent="0.25">
      <c r="A49" s="68">
        <v>47</v>
      </c>
      <c r="B49" s="75" t="s">
        <v>512</v>
      </c>
      <c r="C49" s="76" t="s">
        <v>597</v>
      </c>
      <c r="D49" s="74"/>
      <c r="E49" s="307" t="s">
        <v>577</v>
      </c>
      <c r="F49" s="77" t="s">
        <v>727</v>
      </c>
      <c r="G49" s="77" t="s">
        <v>728</v>
      </c>
      <c r="H49" s="77" t="s">
        <v>729</v>
      </c>
      <c r="I49" s="78" t="s">
        <v>664</v>
      </c>
      <c r="J49" s="79">
        <v>18000</v>
      </c>
      <c r="K49" s="74"/>
      <c r="L49" s="75"/>
    </row>
    <row r="50" spans="1:12" ht="77.25" x14ac:dyDescent="0.25">
      <c r="A50" s="74">
        <v>48</v>
      </c>
      <c r="B50" s="75" t="s">
        <v>512</v>
      </c>
      <c r="C50" s="76" t="s">
        <v>597</v>
      </c>
      <c r="D50" s="74"/>
      <c r="E50" s="307" t="s">
        <v>577</v>
      </c>
      <c r="F50" s="77" t="s">
        <v>730</v>
      </c>
      <c r="G50" s="77" t="s">
        <v>731</v>
      </c>
      <c r="H50" s="77" t="s">
        <v>732</v>
      </c>
      <c r="I50" s="78" t="s">
        <v>610</v>
      </c>
      <c r="J50" s="79">
        <v>31740</v>
      </c>
      <c r="K50" s="74"/>
      <c r="L50" s="75"/>
    </row>
    <row r="51" spans="1:12" ht="51.75" x14ac:dyDescent="0.25">
      <c r="A51" s="68">
        <v>49</v>
      </c>
      <c r="B51" s="75" t="s">
        <v>512</v>
      </c>
      <c r="C51" s="76" t="s">
        <v>597</v>
      </c>
      <c r="D51" s="74"/>
      <c r="E51" s="307" t="s">
        <v>577</v>
      </c>
      <c r="F51" s="77" t="s">
        <v>733</v>
      </c>
      <c r="G51" s="77" t="s">
        <v>734</v>
      </c>
      <c r="H51" s="77" t="s">
        <v>735</v>
      </c>
      <c r="I51" s="78" t="s">
        <v>723</v>
      </c>
      <c r="J51" s="79">
        <v>17000</v>
      </c>
      <c r="K51" s="74"/>
      <c r="L51" s="75"/>
    </row>
    <row r="52" spans="1:12" ht="64.5" x14ac:dyDescent="0.25">
      <c r="A52" s="74">
        <v>50</v>
      </c>
      <c r="B52" s="75" t="s">
        <v>512</v>
      </c>
      <c r="C52" s="76" t="s">
        <v>597</v>
      </c>
      <c r="D52" s="74"/>
      <c r="E52" s="307" t="s">
        <v>577</v>
      </c>
      <c r="F52" s="77" t="s">
        <v>736</v>
      </c>
      <c r="G52" s="77" t="s">
        <v>737</v>
      </c>
      <c r="H52" s="77" t="s">
        <v>738</v>
      </c>
      <c r="I52" s="78" t="s">
        <v>596</v>
      </c>
      <c r="J52" s="79">
        <v>9000</v>
      </c>
      <c r="K52" s="74"/>
      <c r="L52" s="75"/>
    </row>
    <row r="53" spans="1:12" ht="115.5" x14ac:dyDescent="0.25">
      <c r="A53" s="68">
        <v>51</v>
      </c>
      <c r="B53" s="75" t="s">
        <v>512</v>
      </c>
      <c r="C53" s="76" t="s">
        <v>597</v>
      </c>
      <c r="D53" s="74"/>
      <c r="E53" s="307" t="s">
        <v>577</v>
      </c>
      <c r="F53" s="77" t="s">
        <v>739</v>
      </c>
      <c r="G53" s="77" t="s">
        <v>740</v>
      </c>
      <c r="H53" s="77" t="s">
        <v>741</v>
      </c>
      <c r="I53" s="78" t="s">
        <v>617</v>
      </c>
      <c r="J53" s="79">
        <v>24446</v>
      </c>
      <c r="K53" s="74"/>
      <c r="L53" s="75"/>
    </row>
    <row r="54" spans="1:12" ht="90" x14ac:dyDescent="0.25">
      <c r="A54" s="74">
        <v>52</v>
      </c>
      <c r="B54" s="75" t="s">
        <v>512</v>
      </c>
      <c r="C54" s="76" t="s">
        <v>597</v>
      </c>
      <c r="D54" s="74"/>
      <c r="E54" s="307" t="s">
        <v>577</v>
      </c>
      <c r="F54" s="77" t="s">
        <v>742</v>
      </c>
      <c r="G54" s="77" t="s">
        <v>743</v>
      </c>
      <c r="H54" s="77" t="s">
        <v>744</v>
      </c>
      <c r="I54" s="78" t="s">
        <v>617</v>
      </c>
      <c r="J54" s="79">
        <v>15602</v>
      </c>
      <c r="K54" s="74"/>
      <c r="L54" s="75"/>
    </row>
    <row r="55" spans="1:12" ht="51.75" x14ac:dyDescent="0.25">
      <c r="A55" s="68">
        <v>53</v>
      </c>
      <c r="B55" s="75" t="s">
        <v>512</v>
      </c>
      <c r="C55" s="76" t="s">
        <v>597</v>
      </c>
      <c r="D55" s="74"/>
      <c r="E55" s="307" t="s">
        <v>577</v>
      </c>
      <c r="F55" s="77" t="s">
        <v>745</v>
      </c>
      <c r="G55" s="77" t="s">
        <v>734</v>
      </c>
      <c r="H55" s="77" t="s">
        <v>746</v>
      </c>
      <c r="I55" s="78" t="s">
        <v>617</v>
      </c>
      <c r="J55" s="79">
        <v>4916</v>
      </c>
      <c r="K55" s="74"/>
      <c r="L55" s="75"/>
    </row>
    <row r="56" spans="1:12" ht="102.75" x14ac:dyDescent="0.25">
      <c r="A56" s="74">
        <v>54</v>
      </c>
      <c r="B56" s="75" t="s">
        <v>512</v>
      </c>
      <c r="C56" s="76" t="s">
        <v>597</v>
      </c>
      <c r="D56" s="74"/>
      <c r="E56" s="307" t="s">
        <v>577</v>
      </c>
      <c r="F56" s="77" t="s">
        <v>747</v>
      </c>
      <c r="G56" s="77" t="s">
        <v>748</v>
      </c>
      <c r="H56" s="77" t="s">
        <v>749</v>
      </c>
      <c r="I56" s="78" t="s">
        <v>750</v>
      </c>
      <c r="J56" s="79">
        <v>22094</v>
      </c>
      <c r="K56" s="74"/>
      <c r="L56" s="75"/>
    </row>
    <row r="57" spans="1:12" ht="64.5" x14ac:dyDescent="0.25">
      <c r="A57" s="68">
        <v>55</v>
      </c>
      <c r="B57" s="75" t="s">
        <v>512</v>
      </c>
      <c r="C57" s="76" t="s">
        <v>597</v>
      </c>
      <c r="D57" s="74"/>
      <c r="E57" s="307" t="s">
        <v>577</v>
      </c>
      <c r="F57" s="77" t="s">
        <v>751</v>
      </c>
      <c r="G57" s="77" t="s">
        <v>752</v>
      </c>
      <c r="H57" s="77" t="s">
        <v>753</v>
      </c>
      <c r="I57" s="78" t="s">
        <v>664</v>
      </c>
      <c r="J57" s="79">
        <v>41317</v>
      </c>
      <c r="K57" s="74"/>
      <c r="L57" s="75"/>
    </row>
    <row r="58" spans="1:12" ht="77.25" x14ac:dyDescent="0.25">
      <c r="A58" s="74">
        <v>56</v>
      </c>
      <c r="B58" s="75" t="s">
        <v>512</v>
      </c>
      <c r="C58" s="76" t="s">
        <v>597</v>
      </c>
      <c r="D58" s="74"/>
      <c r="E58" s="307" t="s">
        <v>577</v>
      </c>
      <c r="F58" s="77" t="s">
        <v>754</v>
      </c>
      <c r="G58" s="77" t="s">
        <v>755</v>
      </c>
      <c r="H58" s="77" t="s">
        <v>756</v>
      </c>
      <c r="I58" s="78" t="s">
        <v>705</v>
      </c>
      <c r="J58" s="79">
        <v>17787</v>
      </c>
      <c r="K58" s="74"/>
      <c r="L58" s="75"/>
    </row>
    <row r="59" spans="1:12" ht="64.5" x14ac:dyDescent="0.25">
      <c r="A59" s="68">
        <v>57</v>
      </c>
      <c r="B59" s="75" t="s">
        <v>512</v>
      </c>
      <c r="C59" s="76" t="s">
        <v>597</v>
      </c>
      <c r="D59" s="74"/>
      <c r="E59" s="307" t="s">
        <v>577</v>
      </c>
      <c r="F59" s="77" t="s">
        <v>757</v>
      </c>
      <c r="G59" s="77" t="s">
        <v>740</v>
      </c>
      <c r="H59" s="77" t="s">
        <v>758</v>
      </c>
      <c r="I59" s="78" t="s">
        <v>664</v>
      </c>
      <c r="J59" s="79">
        <v>9450</v>
      </c>
      <c r="K59" s="74"/>
      <c r="L59" s="75"/>
    </row>
    <row r="60" spans="1:12" ht="128.25" x14ac:dyDescent="0.25">
      <c r="A60" s="74">
        <v>58</v>
      </c>
      <c r="B60" s="75" t="s">
        <v>512</v>
      </c>
      <c r="C60" s="76" t="s">
        <v>597</v>
      </c>
      <c r="D60" s="74"/>
      <c r="E60" s="307" t="s">
        <v>577</v>
      </c>
      <c r="F60" s="77" t="s">
        <v>759</v>
      </c>
      <c r="G60" s="77" t="s">
        <v>760</v>
      </c>
      <c r="H60" s="77" t="s">
        <v>761</v>
      </c>
      <c r="I60" s="78" t="s">
        <v>621</v>
      </c>
      <c r="J60" s="79">
        <v>14408</v>
      </c>
      <c r="K60" s="74"/>
      <c r="L60" s="75"/>
    </row>
    <row r="61" spans="1:12" ht="51.75" x14ac:dyDescent="0.25">
      <c r="A61" s="68">
        <v>59</v>
      </c>
      <c r="B61" s="75" t="s">
        <v>540</v>
      </c>
      <c r="C61" s="76" t="s">
        <v>597</v>
      </c>
      <c r="D61" s="74"/>
      <c r="E61" s="307" t="s">
        <v>577</v>
      </c>
      <c r="F61" s="77" t="s">
        <v>762</v>
      </c>
      <c r="G61" s="77" t="s">
        <v>763</v>
      </c>
      <c r="H61" s="77" t="s">
        <v>764</v>
      </c>
      <c r="I61" s="78" t="s">
        <v>617</v>
      </c>
      <c r="J61" s="79">
        <v>53042</v>
      </c>
      <c r="K61" s="74"/>
      <c r="L61" s="75"/>
    </row>
    <row r="62" spans="1:12" ht="90" x14ac:dyDescent="0.25">
      <c r="A62" s="74">
        <v>60</v>
      </c>
      <c r="B62" s="75" t="s">
        <v>540</v>
      </c>
      <c r="C62" s="76" t="s">
        <v>597</v>
      </c>
      <c r="D62" s="74"/>
      <c r="E62" s="307" t="s">
        <v>577</v>
      </c>
      <c r="F62" s="77" t="s">
        <v>765</v>
      </c>
      <c r="G62" s="77" t="s">
        <v>766</v>
      </c>
      <c r="H62" s="77" t="s">
        <v>767</v>
      </c>
      <c r="I62" s="78" t="s">
        <v>610</v>
      </c>
      <c r="J62" s="79">
        <v>40040</v>
      </c>
      <c r="K62" s="74"/>
      <c r="L62" s="75"/>
    </row>
    <row r="63" spans="1:12" ht="128.25" x14ac:dyDescent="0.25">
      <c r="A63" s="68">
        <v>61</v>
      </c>
      <c r="B63" s="75" t="s">
        <v>540</v>
      </c>
      <c r="C63" s="76" t="s">
        <v>597</v>
      </c>
      <c r="D63" s="74"/>
      <c r="E63" s="307" t="s">
        <v>577</v>
      </c>
      <c r="F63" s="77" t="s">
        <v>768</v>
      </c>
      <c r="G63" s="77" t="s">
        <v>769</v>
      </c>
      <c r="H63" s="77" t="s">
        <v>770</v>
      </c>
      <c r="I63" s="78" t="s">
        <v>610</v>
      </c>
      <c r="J63" s="79">
        <v>41820</v>
      </c>
      <c r="K63" s="74"/>
      <c r="L63" s="75"/>
    </row>
    <row r="64" spans="1:12" ht="90" x14ac:dyDescent="0.25">
      <c r="A64" s="74">
        <v>62</v>
      </c>
      <c r="B64" s="75" t="s">
        <v>540</v>
      </c>
      <c r="C64" s="76" t="s">
        <v>597</v>
      </c>
      <c r="D64" s="74"/>
      <c r="E64" s="307" t="s">
        <v>577</v>
      </c>
      <c r="F64" s="77" t="s">
        <v>771</v>
      </c>
      <c r="G64" s="77" t="s">
        <v>772</v>
      </c>
      <c r="H64" s="77" t="s">
        <v>773</v>
      </c>
      <c r="I64" s="78" t="s">
        <v>723</v>
      </c>
      <c r="J64" s="79">
        <v>29344</v>
      </c>
      <c r="K64" s="74"/>
      <c r="L64" s="75"/>
    </row>
    <row r="65" spans="1:12" ht="153.75" x14ac:dyDescent="0.25">
      <c r="A65" s="68">
        <v>63</v>
      </c>
      <c r="B65" s="75" t="s">
        <v>540</v>
      </c>
      <c r="C65" s="76" t="s">
        <v>597</v>
      </c>
      <c r="D65" s="74"/>
      <c r="E65" s="307" t="s">
        <v>577</v>
      </c>
      <c r="F65" s="77" t="s">
        <v>774</v>
      </c>
      <c r="G65" s="77" t="s">
        <v>775</v>
      </c>
      <c r="H65" s="77" t="s">
        <v>776</v>
      </c>
      <c r="I65" s="78" t="s">
        <v>664</v>
      </c>
      <c r="J65" s="79">
        <v>43784</v>
      </c>
      <c r="K65" s="74"/>
      <c r="L65" s="75"/>
    </row>
    <row r="66" spans="1:12" ht="90" x14ac:dyDescent="0.25">
      <c r="A66" s="74">
        <v>64</v>
      </c>
      <c r="B66" s="75" t="s">
        <v>540</v>
      </c>
      <c r="C66" s="76" t="s">
        <v>597</v>
      </c>
      <c r="D66" s="74"/>
      <c r="E66" s="307" t="s">
        <v>577</v>
      </c>
      <c r="F66" s="77" t="s">
        <v>777</v>
      </c>
      <c r="G66" s="77" t="s">
        <v>778</v>
      </c>
      <c r="H66" s="77" t="s">
        <v>779</v>
      </c>
      <c r="I66" s="78" t="s">
        <v>780</v>
      </c>
      <c r="J66" s="79">
        <v>17111</v>
      </c>
      <c r="K66" s="74"/>
      <c r="L66" s="75"/>
    </row>
    <row r="67" spans="1:12" ht="39" x14ac:dyDescent="0.25">
      <c r="A67" s="68">
        <v>65</v>
      </c>
      <c r="B67" s="75" t="s">
        <v>540</v>
      </c>
      <c r="C67" s="76" t="s">
        <v>597</v>
      </c>
      <c r="D67" s="74"/>
      <c r="E67" s="307" t="s">
        <v>577</v>
      </c>
      <c r="F67" s="77" t="s">
        <v>781</v>
      </c>
      <c r="G67" s="77" t="s">
        <v>782</v>
      </c>
      <c r="H67" s="77" t="s">
        <v>783</v>
      </c>
      <c r="I67" s="78" t="s">
        <v>621</v>
      </c>
      <c r="J67" s="79">
        <v>24540</v>
      </c>
      <c r="K67" s="74"/>
      <c r="L67" s="75"/>
    </row>
    <row r="68" spans="1:12" ht="102.75" x14ac:dyDescent="0.25">
      <c r="A68" s="74">
        <v>66</v>
      </c>
      <c r="B68" s="75" t="s">
        <v>540</v>
      </c>
      <c r="C68" s="76" t="s">
        <v>597</v>
      </c>
      <c r="D68" s="74"/>
      <c r="E68" s="307" t="s">
        <v>577</v>
      </c>
      <c r="F68" s="77" t="s">
        <v>784</v>
      </c>
      <c r="G68" s="77" t="s">
        <v>785</v>
      </c>
      <c r="H68" s="77" t="s">
        <v>786</v>
      </c>
      <c r="I68" s="78" t="s">
        <v>621</v>
      </c>
      <c r="J68" s="79">
        <v>20289</v>
      </c>
      <c r="K68" s="74"/>
      <c r="L68" s="75"/>
    </row>
    <row r="69" spans="1:12" ht="90" x14ac:dyDescent="0.25">
      <c r="A69" s="68">
        <v>67</v>
      </c>
      <c r="B69" s="69" t="s">
        <v>1390</v>
      </c>
      <c r="C69" s="76" t="s">
        <v>597</v>
      </c>
      <c r="D69" s="74"/>
      <c r="E69" s="307" t="s">
        <v>577</v>
      </c>
      <c r="F69" s="77" t="s">
        <v>787</v>
      </c>
      <c r="G69" s="77" t="s">
        <v>788</v>
      </c>
      <c r="H69" s="77" t="s">
        <v>789</v>
      </c>
      <c r="I69" s="78" t="s">
        <v>610</v>
      </c>
      <c r="J69" s="79">
        <v>21460</v>
      </c>
      <c r="K69" s="74"/>
      <c r="L69" s="75"/>
    </row>
    <row r="70" spans="1:12" ht="192" x14ac:dyDescent="0.25">
      <c r="A70" s="74">
        <v>68</v>
      </c>
      <c r="B70" s="69" t="s">
        <v>1390</v>
      </c>
      <c r="C70" s="76" t="s">
        <v>597</v>
      </c>
      <c r="D70" s="74"/>
      <c r="E70" s="307" t="s">
        <v>577</v>
      </c>
      <c r="F70" s="77" t="s">
        <v>790</v>
      </c>
      <c r="G70" s="77" t="s">
        <v>791</v>
      </c>
      <c r="H70" s="77" t="s">
        <v>792</v>
      </c>
      <c r="I70" s="78" t="s">
        <v>596</v>
      </c>
      <c r="J70" s="79">
        <v>13828</v>
      </c>
      <c r="K70" s="74"/>
      <c r="L70" s="75"/>
    </row>
    <row r="71" spans="1:12" ht="90" x14ac:dyDescent="0.25">
      <c r="A71" s="68">
        <v>69</v>
      </c>
      <c r="B71" s="69" t="s">
        <v>1390</v>
      </c>
      <c r="C71" s="76" t="s">
        <v>597</v>
      </c>
      <c r="D71" s="74"/>
      <c r="E71" s="307" t="s">
        <v>577</v>
      </c>
      <c r="F71" s="77" t="s">
        <v>793</v>
      </c>
      <c r="G71" s="77" t="s">
        <v>579</v>
      </c>
      <c r="H71" s="77" t="s">
        <v>794</v>
      </c>
      <c r="I71" s="78" t="s">
        <v>596</v>
      </c>
      <c r="J71" s="79">
        <v>24322</v>
      </c>
      <c r="K71" s="74"/>
      <c r="L71" s="75"/>
    </row>
    <row r="72" spans="1:12" ht="115.5" x14ac:dyDescent="0.25">
      <c r="A72" s="74">
        <v>70</v>
      </c>
      <c r="B72" s="69" t="s">
        <v>1390</v>
      </c>
      <c r="C72" s="76" t="s">
        <v>597</v>
      </c>
      <c r="D72" s="74"/>
      <c r="E72" s="307" t="s">
        <v>577</v>
      </c>
      <c r="F72" s="77" t="s">
        <v>795</v>
      </c>
      <c r="G72" s="77" t="s">
        <v>796</v>
      </c>
      <c r="H72" s="77" t="s">
        <v>797</v>
      </c>
      <c r="I72" s="78" t="s">
        <v>664</v>
      </c>
      <c r="J72" s="79">
        <v>53066</v>
      </c>
      <c r="K72" s="74"/>
      <c r="L72" s="75"/>
    </row>
    <row r="73" spans="1:12" ht="166.5" x14ac:dyDescent="0.25">
      <c r="A73" s="68">
        <v>71</v>
      </c>
      <c r="B73" s="69" t="s">
        <v>1390</v>
      </c>
      <c r="C73" s="76" t="s">
        <v>597</v>
      </c>
      <c r="D73" s="74"/>
      <c r="E73" s="307" t="s">
        <v>577</v>
      </c>
      <c r="F73" s="77" t="s">
        <v>798</v>
      </c>
      <c r="G73" s="77" t="s">
        <v>799</v>
      </c>
      <c r="H73" s="77" t="s">
        <v>800</v>
      </c>
      <c r="I73" s="78" t="s">
        <v>664</v>
      </c>
      <c r="J73" s="79">
        <v>74897</v>
      </c>
      <c r="K73" s="74"/>
      <c r="L73" s="75"/>
    </row>
    <row r="74" spans="1:12" ht="141" x14ac:dyDescent="0.25">
      <c r="A74" s="74">
        <v>72</v>
      </c>
      <c r="B74" s="75" t="s">
        <v>512</v>
      </c>
      <c r="C74" s="76" t="s">
        <v>597</v>
      </c>
      <c r="D74" s="74"/>
      <c r="E74" s="307" t="s">
        <v>577</v>
      </c>
      <c r="F74" s="77" t="s">
        <v>801</v>
      </c>
      <c r="G74" s="77" t="s">
        <v>802</v>
      </c>
      <c r="H74" s="77" t="s">
        <v>803</v>
      </c>
      <c r="I74" s="78" t="s">
        <v>750</v>
      </c>
      <c r="J74" s="79">
        <v>31704</v>
      </c>
      <c r="K74" s="74"/>
      <c r="L74" s="75"/>
    </row>
    <row r="75" spans="1:12" ht="204.75" x14ac:dyDescent="0.25">
      <c r="A75" s="68">
        <v>73</v>
      </c>
      <c r="B75" s="75" t="s">
        <v>512</v>
      </c>
      <c r="C75" s="76" t="s">
        <v>597</v>
      </c>
      <c r="D75" s="74"/>
      <c r="E75" s="307" t="s">
        <v>577</v>
      </c>
      <c r="F75" s="77" t="s">
        <v>804</v>
      </c>
      <c r="G75" s="77" t="s">
        <v>805</v>
      </c>
      <c r="H75" s="77" t="s">
        <v>806</v>
      </c>
      <c r="I75" s="78" t="s">
        <v>664</v>
      </c>
      <c r="J75" s="79">
        <v>58565</v>
      </c>
      <c r="K75" s="74"/>
      <c r="L75" s="75"/>
    </row>
    <row r="76" spans="1:12" ht="90" x14ac:dyDescent="0.25">
      <c r="A76" s="74">
        <v>74</v>
      </c>
      <c r="B76" s="75" t="s">
        <v>512</v>
      </c>
      <c r="C76" s="76" t="s">
        <v>597</v>
      </c>
      <c r="D76" s="74"/>
      <c r="E76" s="307" t="s">
        <v>577</v>
      </c>
      <c r="F76" s="77" t="s">
        <v>807</v>
      </c>
      <c r="G76" s="77" t="s">
        <v>680</v>
      </c>
      <c r="H76" s="77" t="s">
        <v>808</v>
      </c>
      <c r="I76" s="78" t="s">
        <v>809</v>
      </c>
      <c r="J76" s="79">
        <v>4956</v>
      </c>
      <c r="K76" s="74"/>
      <c r="L76" s="75"/>
    </row>
    <row r="77" spans="1:12" ht="39" x14ac:dyDescent="0.25">
      <c r="A77" s="68">
        <v>75</v>
      </c>
      <c r="B77" s="75" t="s">
        <v>512</v>
      </c>
      <c r="C77" s="76" t="s">
        <v>597</v>
      </c>
      <c r="D77" s="74"/>
      <c r="E77" s="307" t="s">
        <v>577</v>
      </c>
      <c r="F77" s="77" t="s">
        <v>810</v>
      </c>
      <c r="G77" s="77" t="s">
        <v>811</v>
      </c>
      <c r="H77" s="77" t="s">
        <v>812</v>
      </c>
      <c r="I77" s="78" t="s">
        <v>809</v>
      </c>
      <c r="J77" s="79">
        <v>4990</v>
      </c>
      <c r="K77" s="74"/>
      <c r="L77" s="75"/>
    </row>
    <row r="78" spans="1:12" ht="39" x14ac:dyDescent="0.25">
      <c r="A78" s="74">
        <v>76</v>
      </c>
      <c r="B78" s="75" t="s">
        <v>499</v>
      </c>
      <c r="C78" s="76" t="s">
        <v>597</v>
      </c>
      <c r="D78" s="74"/>
      <c r="E78" s="307" t="s">
        <v>577</v>
      </c>
      <c r="F78" s="77" t="s">
        <v>813</v>
      </c>
      <c r="G78" s="77" t="s">
        <v>814</v>
      </c>
      <c r="H78" s="77" t="s">
        <v>815</v>
      </c>
      <c r="I78" s="78" t="s">
        <v>809</v>
      </c>
      <c r="J78" s="79">
        <v>231280</v>
      </c>
      <c r="K78" s="74"/>
      <c r="L78" s="75"/>
    </row>
    <row r="79" spans="1:12" ht="102.75" x14ac:dyDescent="0.25">
      <c r="A79" s="68">
        <v>77</v>
      </c>
      <c r="B79" s="75" t="s">
        <v>499</v>
      </c>
      <c r="C79" s="76" t="s">
        <v>597</v>
      </c>
      <c r="D79" s="74"/>
      <c r="E79" s="307" t="s">
        <v>577</v>
      </c>
      <c r="F79" s="77" t="s">
        <v>816</v>
      </c>
      <c r="G79" s="77" t="s">
        <v>817</v>
      </c>
      <c r="H79" s="77" t="s">
        <v>818</v>
      </c>
      <c r="I79" s="78" t="s">
        <v>809</v>
      </c>
      <c r="J79" s="79">
        <v>81310</v>
      </c>
      <c r="K79" s="74"/>
      <c r="L79" s="75"/>
    </row>
    <row r="80" spans="1:12" ht="192" x14ac:dyDescent="0.25">
      <c r="A80" s="74">
        <v>78</v>
      </c>
      <c r="B80" s="75" t="s">
        <v>512</v>
      </c>
      <c r="C80" s="76" t="s">
        <v>819</v>
      </c>
      <c r="D80" s="74"/>
      <c r="E80" s="307" t="s">
        <v>820</v>
      </c>
      <c r="F80" s="77" t="s">
        <v>821</v>
      </c>
      <c r="G80" s="77" t="s">
        <v>802</v>
      </c>
      <c r="H80" s="77" t="s">
        <v>822</v>
      </c>
      <c r="I80" s="78" t="s">
        <v>823</v>
      </c>
      <c r="J80" s="79">
        <v>71757.27</v>
      </c>
      <c r="K80" s="74"/>
      <c r="L80" s="75"/>
    </row>
    <row r="81" spans="1:12" ht="64.5" x14ac:dyDescent="0.25">
      <c r="A81" s="68">
        <v>79</v>
      </c>
      <c r="B81" s="75" t="s">
        <v>499</v>
      </c>
      <c r="C81" s="76" t="s">
        <v>824</v>
      </c>
      <c r="D81" s="74"/>
      <c r="E81" s="307" t="s">
        <v>820</v>
      </c>
      <c r="F81" s="77" t="s">
        <v>825</v>
      </c>
      <c r="G81" s="77" t="s">
        <v>662</v>
      </c>
      <c r="H81" s="77" t="s">
        <v>826</v>
      </c>
      <c r="I81" s="78" t="s">
        <v>621</v>
      </c>
      <c r="J81" s="79">
        <v>0</v>
      </c>
      <c r="K81" s="74"/>
      <c r="L81" s="75"/>
    </row>
    <row r="82" spans="1:12" ht="77.25" x14ac:dyDescent="0.25">
      <c r="A82" s="74">
        <v>80</v>
      </c>
      <c r="B82" s="75" t="s">
        <v>499</v>
      </c>
      <c r="C82" s="76" t="s">
        <v>824</v>
      </c>
      <c r="D82" s="74"/>
      <c r="E82" s="307" t="s">
        <v>820</v>
      </c>
      <c r="F82" s="77" t="s">
        <v>827</v>
      </c>
      <c r="G82" s="77" t="s">
        <v>828</v>
      </c>
      <c r="H82" s="77" t="s">
        <v>829</v>
      </c>
      <c r="I82" s="78" t="s">
        <v>610</v>
      </c>
      <c r="J82" s="79">
        <v>0</v>
      </c>
      <c r="K82" s="74"/>
      <c r="L82" s="75"/>
    </row>
    <row r="83" spans="1:12" ht="77.25" x14ac:dyDescent="0.25">
      <c r="A83" s="68">
        <v>81</v>
      </c>
      <c r="B83" s="75" t="s">
        <v>499</v>
      </c>
      <c r="C83" s="76" t="s">
        <v>824</v>
      </c>
      <c r="D83" s="74"/>
      <c r="E83" s="307" t="s">
        <v>820</v>
      </c>
      <c r="F83" s="77" t="s">
        <v>830</v>
      </c>
      <c r="G83" s="77" t="s">
        <v>831</v>
      </c>
      <c r="H83" s="77" t="s">
        <v>832</v>
      </c>
      <c r="I83" s="78" t="s">
        <v>833</v>
      </c>
      <c r="J83" s="79">
        <v>0</v>
      </c>
      <c r="K83" s="74"/>
      <c r="L83" s="75"/>
    </row>
    <row r="84" spans="1:12" ht="64.5" x14ac:dyDescent="0.25">
      <c r="A84" s="74">
        <v>82</v>
      </c>
      <c r="B84" s="75" t="s">
        <v>512</v>
      </c>
      <c r="C84" s="76" t="s">
        <v>824</v>
      </c>
      <c r="D84" s="74"/>
      <c r="E84" s="307" t="s">
        <v>820</v>
      </c>
      <c r="F84" s="77" t="s">
        <v>834</v>
      </c>
      <c r="G84" s="77" t="s">
        <v>680</v>
      </c>
      <c r="H84" s="77" t="s">
        <v>835</v>
      </c>
      <c r="I84" s="78" t="s">
        <v>664</v>
      </c>
      <c r="J84" s="79">
        <v>0</v>
      </c>
      <c r="K84" s="74"/>
      <c r="L84" s="75"/>
    </row>
    <row r="85" spans="1:12" ht="90" x14ac:dyDescent="0.25">
      <c r="A85" s="68">
        <v>83</v>
      </c>
      <c r="B85" s="75" t="s">
        <v>512</v>
      </c>
      <c r="C85" s="76" t="s">
        <v>824</v>
      </c>
      <c r="D85" s="74"/>
      <c r="E85" s="307" t="s">
        <v>820</v>
      </c>
      <c r="F85" s="77" t="s">
        <v>836</v>
      </c>
      <c r="G85" s="77" t="s">
        <v>837</v>
      </c>
      <c r="H85" s="77" t="s">
        <v>838</v>
      </c>
      <c r="I85" s="78" t="s">
        <v>664</v>
      </c>
      <c r="J85" s="79">
        <v>0</v>
      </c>
      <c r="K85" s="74"/>
      <c r="L85" s="75"/>
    </row>
    <row r="86" spans="1:12" ht="51.75" x14ac:dyDescent="0.25">
      <c r="A86" s="74">
        <v>84</v>
      </c>
      <c r="B86" s="75" t="s">
        <v>512</v>
      </c>
      <c r="C86" s="76" t="s">
        <v>824</v>
      </c>
      <c r="D86" s="74"/>
      <c r="E86" s="307" t="s">
        <v>820</v>
      </c>
      <c r="F86" s="77" t="s">
        <v>839</v>
      </c>
      <c r="G86" s="77" t="s">
        <v>840</v>
      </c>
      <c r="H86" s="77" t="s">
        <v>841</v>
      </c>
      <c r="I86" s="78" t="s">
        <v>664</v>
      </c>
      <c r="J86" s="79">
        <v>0</v>
      </c>
      <c r="K86" s="74"/>
      <c r="L86" s="75"/>
    </row>
    <row r="87" spans="1:12" ht="51.75" x14ac:dyDescent="0.25">
      <c r="A87" s="68">
        <v>85</v>
      </c>
      <c r="B87" s="75" t="s">
        <v>512</v>
      </c>
      <c r="C87" s="76" t="s">
        <v>824</v>
      </c>
      <c r="D87" s="74"/>
      <c r="E87" s="307" t="s">
        <v>820</v>
      </c>
      <c r="F87" s="77" t="s">
        <v>842</v>
      </c>
      <c r="G87" s="77" t="s">
        <v>802</v>
      </c>
      <c r="H87" s="77" t="s">
        <v>843</v>
      </c>
      <c r="I87" s="78" t="s">
        <v>723</v>
      </c>
      <c r="J87" s="79">
        <v>0</v>
      </c>
      <c r="K87" s="74"/>
      <c r="L87" s="75"/>
    </row>
    <row r="88" spans="1:12" ht="77.25" x14ac:dyDescent="0.25">
      <c r="A88" s="74">
        <v>86</v>
      </c>
      <c r="B88" s="75" t="s">
        <v>512</v>
      </c>
      <c r="C88" s="76" t="s">
        <v>824</v>
      </c>
      <c r="D88" s="74"/>
      <c r="E88" s="307" t="s">
        <v>820</v>
      </c>
      <c r="F88" s="77" t="s">
        <v>844</v>
      </c>
      <c r="G88" s="77" t="s">
        <v>845</v>
      </c>
      <c r="H88" s="77" t="s">
        <v>846</v>
      </c>
      <c r="I88" s="78" t="s">
        <v>596</v>
      </c>
      <c r="J88" s="79">
        <v>0</v>
      </c>
      <c r="K88" s="74"/>
      <c r="L88" s="75"/>
    </row>
    <row r="89" spans="1:12" ht="77.25" x14ac:dyDescent="0.25">
      <c r="A89" s="68">
        <v>87</v>
      </c>
      <c r="B89" s="75" t="s">
        <v>512</v>
      </c>
      <c r="C89" s="76" t="s">
        <v>824</v>
      </c>
      <c r="D89" s="74"/>
      <c r="E89" s="307" t="s">
        <v>820</v>
      </c>
      <c r="F89" s="77" t="s">
        <v>847</v>
      </c>
      <c r="G89" s="77" t="s">
        <v>848</v>
      </c>
      <c r="H89" s="77" t="s">
        <v>849</v>
      </c>
      <c r="I89" s="78" t="s">
        <v>664</v>
      </c>
      <c r="J89" s="79">
        <v>0</v>
      </c>
      <c r="K89" s="74"/>
      <c r="L89" s="75"/>
    </row>
    <row r="90" spans="1:12" ht="64.5" x14ac:dyDescent="0.25">
      <c r="A90" s="74">
        <v>88</v>
      </c>
      <c r="B90" s="75" t="s">
        <v>512</v>
      </c>
      <c r="C90" s="76" t="s">
        <v>824</v>
      </c>
      <c r="D90" s="74"/>
      <c r="E90" s="307" t="s">
        <v>820</v>
      </c>
      <c r="F90" s="77" t="s">
        <v>850</v>
      </c>
      <c r="G90" s="77" t="s">
        <v>851</v>
      </c>
      <c r="H90" s="77" t="s">
        <v>852</v>
      </c>
      <c r="I90" s="78" t="s">
        <v>610</v>
      </c>
      <c r="J90" s="79">
        <v>0</v>
      </c>
      <c r="K90" s="74"/>
      <c r="L90" s="75"/>
    </row>
    <row r="91" spans="1:12" ht="115.5" x14ac:dyDescent="0.25">
      <c r="A91" s="68">
        <v>89</v>
      </c>
      <c r="B91" s="75" t="s">
        <v>512</v>
      </c>
      <c r="C91" s="76" t="s">
        <v>824</v>
      </c>
      <c r="D91" s="74"/>
      <c r="E91" s="307" t="s">
        <v>820</v>
      </c>
      <c r="F91" s="77" t="s">
        <v>853</v>
      </c>
      <c r="G91" s="77" t="s">
        <v>854</v>
      </c>
      <c r="H91" s="77" t="s">
        <v>855</v>
      </c>
      <c r="I91" s="78" t="s">
        <v>596</v>
      </c>
      <c r="J91" s="79">
        <v>0</v>
      </c>
      <c r="K91" s="74"/>
      <c r="L91" s="75"/>
    </row>
    <row r="92" spans="1:12" ht="115.5" x14ac:dyDescent="0.25">
      <c r="A92" s="74">
        <v>90</v>
      </c>
      <c r="B92" s="75" t="s">
        <v>512</v>
      </c>
      <c r="C92" s="76" t="s">
        <v>856</v>
      </c>
      <c r="D92" s="74"/>
      <c r="E92" s="307" t="s">
        <v>820</v>
      </c>
      <c r="F92" s="77" t="s">
        <v>857</v>
      </c>
      <c r="G92" s="77" t="s">
        <v>858</v>
      </c>
      <c r="H92" s="77" t="s">
        <v>859</v>
      </c>
      <c r="I92" s="78" t="s">
        <v>860</v>
      </c>
      <c r="J92" s="79">
        <v>0</v>
      </c>
      <c r="K92" s="74"/>
      <c r="L92" s="75"/>
    </row>
    <row r="93" spans="1:12" ht="64.5" x14ac:dyDescent="0.25">
      <c r="A93" s="68">
        <v>91</v>
      </c>
      <c r="B93" s="75" t="s">
        <v>512</v>
      </c>
      <c r="C93" s="76" t="s">
        <v>592</v>
      </c>
      <c r="D93" s="74"/>
      <c r="E93" s="307" t="s">
        <v>820</v>
      </c>
      <c r="F93" s="77" t="s">
        <v>861</v>
      </c>
      <c r="G93" s="77" t="s">
        <v>713</v>
      </c>
      <c r="H93" s="77" t="s">
        <v>862</v>
      </c>
      <c r="I93" s="78" t="s">
        <v>723</v>
      </c>
      <c r="J93" s="79">
        <v>3087</v>
      </c>
      <c r="K93" s="74"/>
      <c r="L93" s="75"/>
    </row>
    <row r="94" spans="1:12" ht="102.75" x14ac:dyDescent="0.25">
      <c r="A94" s="74">
        <v>92</v>
      </c>
      <c r="B94" s="75" t="s">
        <v>499</v>
      </c>
      <c r="C94" s="76" t="s">
        <v>863</v>
      </c>
      <c r="D94" s="74"/>
      <c r="E94" s="307" t="s">
        <v>820</v>
      </c>
      <c r="F94" s="77" t="s">
        <v>864</v>
      </c>
      <c r="G94" s="77" t="s">
        <v>662</v>
      </c>
      <c r="H94" s="77" t="s">
        <v>865</v>
      </c>
      <c r="I94" s="78" t="s">
        <v>780</v>
      </c>
      <c r="J94" s="79">
        <v>15000</v>
      </c>
      <c r="K94" s="74"/>
      <c r="L94" s="75"/>
    </row>
    <row r="95" spans="1:12" ht="192" x14ac:dyDescent="0.25">
      <c r="A95" s="68">
        <v>93</v>
      </c>
      <c r="B95" s="75" t="s">
        <v>499</v>
      </c>
      <c r="C95" s="76" t="s">
        <v>824</v>
      </c>
      <c r="D95" s="74"/>
      <c r="E95" s="307" t="s">
        <v>820</v>
      </c>
      <c r="F95" s="77" t="s">
        <v>866</v>
      </c>
      <c r="G95" s="77" t="s">
        <v>867</v>
      </c>
      <c r="H95" s="77" t="s">
        <v>868</v>
      </c>
      <c r="I95" s="78" t="s">
        <v>723</v>
      </c>
      <c r="J95" s="79">
        <v>12306</v>
      </c>
      <c r="K95" s="74"/>
      <c r="L95" s="75"/>
    </row>
    <row r="96" spans="1:12" ht="77.25" x14ac:dyDescent="0.25">
      <c r="A96" s="74">
        <v>94</v>
      </c>
      <c r="B96" s="75" t="s">
        <v>499</v>
      </c>
      <c r="C96" s="76" t="s">
        <v>824</v>
      </c>
      <c r="D96" s="74"/>
      <c r="E96" s="307" t="s">
        <v>820</v>
      </c>
      <c r="F96" s="77" t="s">
        <v>869</v>
      </c>
      <c r="G96" s="77" t="s">
        <v>870</v>
      </c>
      <c r="H96" s="77" t="s">
        <v>871</v>
      </c>
      <c r="I96" s="78" t="s">
        <v>723</v>
      </c>
      <c r="J96" s="79">
        <v>8809</v>
      </c>
      <c r="K96" s="74"/>
      <c r="L96" s="75"/>
    </row>
    <row r="97" spans="1:12" ht="77.25" x14ac:dyDescent="0.25">
      <c r="A97" s="68">
        <v>95</v>
      </c>
      <c r="B97" s="75" t="s">
        <v>499</v>
      </c>
      <c r="C97" s="76" t="s">
        <v>824</v>
      </c>
      <c r="D97" s="74"/>
      <c r="E97" s="307" t="s">
        <v>820</v>
      </c>
      <c r="F97" s="77" t="s">
        <v>872</v>
      </c>
      <c r="G97" s="77" t="s">
        <v>870</v>
      </c>
      <c r="H97" s="77" t="s">
        <v>873</v>
      </c>
      <c r="I97" s="78" t="s">
        <v>750</v>
      </c>
      <c r="J97" s="79">
        <v>101272</v>
      </c>
      <c r="K97" s="74"/>
      <c r="L97" s="75"/>
    </row>
    <row r="98" spans="1:12" ht="90" x14ac:dyDescent="0.25">
      <c r="A98" s="74">
        <v>96</v>
      </c>
      <c r="B98" s="75" t="s">
        <v>499</v>
      </c>
      <c r="C98" s="76" t="s">
        <v>824</v>
      </c>
      <c r="D98" s="74"/>
      <c r="E98" s="307" t="s">
        <v>820</v>
      </c>
      <c r="F98" s="77" t="s">
        <v>874</v>
      </c>
      <c r="G98" s="77" t="s">
        <v>870</v>
      </c>
      <c r="H98" s="77" t="s">
        <v>875</v>
      </c>
      <c r="I98" s="78" t="s">
        <v>750</v>
      </c>
      <c r="J98" s="79">
        <v>22340</v>
      </c>
      <c r="K98" s="74"/>
      <c r="L98" s="75"/>
    </row>
    <row r="99" spans="1:12" ht="128.25" x14ac:dyDescent="0.25">
      <c r="A99" s="68">
        <v>97</v>
      </c>
      <c r="B99" s="75" t="s">
        <v>1390</v>
      </c>
      <c r="C99" s="76" t="s">
        <v>876</v>
      </c>
      <c r="D99" s="74"/>
      <c r="E99" s="307" t="s">
        <v>820</v>
      </c>
      <c r="F99" s="77" t="s">
        <v>877</v>
      </c>
      <c r="G99" s="77" t="s">
        <v>878</v>
      </c>
      <c r="H99" s="77" t="s">
        <v>879</v>
      </c>
      <c r="I99" s="78" t="s">
        <v>581</v>
      </c>
      <c r="J99" s="79">
        <v>6705</v>
      </c>
      <c r="K99" s="74"/>
      <c r="L99" s="75"/>
    </row>
    <row r="100" spans="1:12" ht="51.75" x14ac:dyDescent="0.25">
      <c r="A100" s="74">
        <v>98</v>
      </c>
      <c r="B100" s="75" t="s">
        <v>550</v>
      </c>
      <c r="C100" s="76" t="s">
        <v>824</v>
      </c>
      <c r="D100" s="74"/>
      <c r="E100" s="307" t="s">
        <v>820</v>
      </c>
      <c r="F100" s="77" t="s">
        <v>880</v>
      </c>
      <c r="G100" s="77" t="s">
        <v>608</v>
      </c>
      <c r="H100" s="77" t="s">
        <v>881</v>
      </c>
      <c r="I100" s="78" t="s">
        <v>596</v>
      </c>
      <c r="J100" s="79">
        <v>0</v>
      </c>
      <c r="K100" s="74"/>
      <c r="L100" s="75"/>
    </row>
    <row r="101" spans="1:12" ht="127.5" x14ac:dyDescent="0.25">
      <c r="A101" s="68">
        <v>99</v>
      </c>
      <c r="B101" s="75" t="s">
        <v>512</v>
      </c>
      <c r="C101" s="76" t="s">
        <v>824</v>
      </c>
      <c r="D101" s="74"/>
      <c r="E101" s="307" t="s">
        <v>820</v>
      </c>
      <c r="F101" s="77" t="s">
        <v>882</v>
      </c>
      <c r="G101" s="77" t="s">
        <v>811</v>
      </c>
      <c r="H101" s="77" t="s">
        <v>883</v>
      </c>
      <c r="I101" s="78" t="s">
        <v>884</v>
      </c>
      <c r="J101" s="79">
        <v>42900</v>
      </c>
      <c r="K101" s="74"/>
      <c r="L101" s="76" t="s">
        <v>885</v>
      </c>
    </row>
    <row r="102" spans="1:12" ht="90" x14ac:dyDescent="0.25">
      <c r="A102" s="74">
        <v>100</v>
      </c>
      <c r="B102" s="75" t="s">
        <v>1390</v>
      </c>
      <c r="C102" s="76" t="s">
        <v>824</v>
      </c>
      <c r="D102" s="74"/>
      <c r="E102" s="307" t="s">
        <v>820</v>
      </c>
      <c r="F102" s="77" t="s">
        <v>886</v>
      </c>
      <c r="G102" s="77" t="s">
        <v>887</v>
      </c>
      <c r="H102" s="77" t="s">
        <v>888</v>
      </c>
      <c r="I102" s="78" t="s">
        <v>780</v>
      </c>
      <c r="J102" s="79">
        <v>323296.88</v>
      </c>
      <c r="K102" s="74"/>
      <c r="L102" s="75"/>
    </row>
    <row r="103" spans="1:12" ht="39" x14ac:dyDescent="0.25">
      <c r="A103" s="68">
        <v>101</v>
      </c>
      <c r="B103" s="75" t="s">
        <v>499</v>
      </c>
      <c r="C103" s="76" t="s">
        <v>824</v>
      </c>
      <c r="D103" s="74"/>
      <c r="E103" s="307" t="s">
        <v>820</v>
      </c>
      <c r="F103" s="77">
        <v>826676</v>
      </c>
      <c r="G103" s="77" t="s">
        <v>635</v>
      </c>
      <c r="H103" s="77" t="s">
        <v>889</v>
      </c>
      <c r="I103" s="78" t="s">
        <v>823</v>
      </c>
      <c r="J103" s="79"/>
      <c r="K103" s="74"/>
      <c r="L103" s="75"/>
    </row>
    <row r="104" spans="1:12" ht="178.5" x14ac:dyDescent="0.25">
      <c r="A104" s="74">
        <v>102</v>
      </c>
      <c r="B104" s="75" t="s">
        <v>512</v>
      </c>
      <c r="C104" s="76" t="s">
        <v>819</v>
      </c>
      <c r="D104" s="74"/>
      <c r="E104" s="307" t="s">
        <v>820</v>
      </c>
      <c r="F104" s="77" t="s">
        <v>890</v>
      </c>
      <c r="G104" s="77" t="s">
        <v>802</v>
      </c>
      <c r="H104" s="77" t="s">
        <v>891</v>
      </c>
      <c r="I104" s="78" t="s">
        <v>892</v>
      </c>
      <c r="J104" s="79">
        <v>73589.64</v>
      </c>
      <c r="K104" s="74"/>
      <c r="L104" s="76" t="s">
        <v>893</v>
      </c>
    </row>
    <row r="105" spans="1:12" ht="128.25" x14ac:dyDescent="0.25">
      <c r="A105" s="68">
        <v>103</v>
      </c>
      <c r="B105" s="75" t="s">
        <v>550</v>
      </c>
      <c r="C105" s="76" t="s">
        <v>592</v>
      </c>
      <c r="D105" s="74"/>
      <c r="E105" s="307" t="s">
        <v>577</v>
      </c>
      <c r="F105" s="77" t="s">
        <v>894</v>
      </c>
      <c r="G105" s="77" t="s">
        <v>895</v>
      </c>
      <c r="H105" s="77" t="s">
        <v>896</v>
      </c>
      <c r="I105" s="78" t="s">
        <v>897</v>
      </c>
      <c r="J105" s="79">
        <v>2985</v>
      </c>
      <c r="K105" s="74"/>
      <c r="L105" s="75"/>
    </row>
    <row r="106" spans="1:12" ht="51.75" x14ac:dyDescent="0.25">
      <c r="A106" s="74">
        <v>104</v>
      </c>
      <c r="B106" s="75" t="s">
        <v>550</v>
      </c>
      <c r="C106" s="76" t="s">
        <v>592</v>
      </c>
      <c r="D106" s="74"/>
      <c r="E106" s="307" t="s">
        <v>577</v>
      </c>
      <c r="F106" s="77" t="s">
        <v>898</v>
      </c>
      <c r="G106" s="77" t="s">
        <v>899</v>
      </c>
      <c r="H106" s="77" t="s">
        <v>900</v>
      </c>
      <c r="I106" s="78" t="s">
        <v>897</v>
      </c>
      <c r="J106" s="79">
        <v>2881</v>
      </c>
      <c r="K106" s="74"/>
      <c r="L106" s="75"/>
    </row>
    <row r="107" spans="1:12" ht="51.75" x14ac:dyDescent="0.25">
      <c r="A107" s="68">
        <v>105</v>
      </c>
      <c r="B107" s="75" t="s">
        <v>550</v>
      </c>
      <c r="C107" s="76" t="s">
        <v>592</v>
      </c>
      <c r="D107" s="74"/>
      <c r="E107" s="307" t="s">
        <v>577</v>
      </c>
      <c r="F107" s="77" t="s">
        <v>901</v>
      </c>
      <c r="G107" s="77" t="s">
        <v>902</v>
      </c>
      <c r="H107" s="77" t="s">
        <v>903</v>
      </c>
      <c r="I107" s="78" t="s">
        <v>904</v>
      </c>
      <c r="J107" s="79">
        <v>2181</v>
      </c>
      <c r="K107" s="74"/>
      <c r="L107" s="75"/>
    </row>
    <row r="108" spans="1:12" ht="141" x14ac:dyDescent="0.25">
      <c r="A108" s="74">
        <v>106</v>
      </c>
      <c r="B108" s="75" t="s">
        <v>550</v>
      </c>
      <c r="C108" s="76" t="s">
        <v>905</v>
      </c>
      <c r="D108" s="74"/>
      <c r="E108" s="307" t="s">
        <v>577</v>
      </c>
      <c r="F108" s="77" t="s">
        <v>906</v>
      </c>
      <c r="G108" s="77" t="s">
        <v>907</v>
      </c>
      <c r="H108" s="77" t="s">
        <v>908</v>
      </c>
      <c r="I108" s="78" t="s">
        <v>909</v>
      </c>
      <c r="J108" s="79">
        <v>5619</v>
      </c>
      <c r="K108" s="74"/>
      <c r="L108" s="75"/>
    </row>
    <row r="109" spans="1:12" ht="102.75" x14ac:dyDescent="0.25">
      <c r="A109" s="68">
        <v>107</v>
      </c>
      <c r="B109" s="75" t="s">
        <v>550</v>
      </c>
      <c r="C109" s="76" t="s">
        <v>905</v>
      </c>
      <c r="D109" s="74"/>
      <c r="E109" s="307" t="s">
        <v>577</v>
      </c>
      <c r="F109" s="77" t="s">
        <v>910</v>
      </c>
      <c r="G109" s="77" t="s">
        <v>911</v>
      </c>
      <c r="H109" s="77" t="s">
        <v>912</v>
      </c>
      <c r="I109" s="78" t="s">
        <v>909</v>
      </c>
      <c r="J109" s="79">
        <v>3996</v>
      </c>
      <c r="K109" s="74"/>
      <c r="L109" s="75"/>
    </row>
    <row r="110" spans="1:12" ht="115.5" x14ac:dyDescent="0.25">
      <c r="A110" s="74">
        <v>108</v>
      </c>
      <c r="B110" s="75" t="s">
        <v>499</v>
      </c>
      <c r="C110" s="76" t="s">
        <v>592</v>
      </c>
      <c r="D110" s="74"/>
      <c r="E110" s="307" t="s">
        <v>577</v>
      </c>
      <c r="F110" s="77" t="s">
        <v>913</v>
      </c>
      <c r="G110" s="77" t="s">
        <v>914</v>
      </c>
      <c r="H110" s="77" t="s">
        <v>915</v>
      </c>
      <c r="I110" s="78" t="s">
        <v>823</v>
      </c>
      <c r="J110" s="79">
        <v>5526</v>
      </c>
      <c r="K110" s="74"/>
      <c r="L110" s="75"/>
    </row>
    <row r="111" spans="1:12" ht="77.25" x14ac:dyDescent="0.25">
      <c r="A111" s="68">
        <v>109</v>
      </c>
      <c r="B111" s="75" t="s">
        <v>499</v>
      </c>
      <c r="C111" s="76" t="s">
        <v>592</v>
      </c>
      <c r="D111" s="74"/>
      <c r="E111" s="307" t="s">
        <v>577</v>
      </c>
      <c r="F111" s="77" t="s">
        <v>916</v>
      </c>
      <c r="G111" s="77" t="s">
        <v>917</v>
      </c>
      <c r="H111" s="77" t="s">
        <v>918</v>
      </c>
      <c r="I111" s="78" t="s">
        <v>897</v>
      </c>
      <c r="J111" s="79">
        <v>6083</v>
      </c>
      <c r="K111" s="74"/>
      <c r="L111" s="75"/>
    </row>
    <row r="112" spans="1:12" ht="77.25" x14ac:dyDescent="0.25">
      <c r="A112" s="74">
        <v>110</v>
      </c>
      <c r="B112" s="75" t="s">
        <v>499</v>
      </c>
      <c r="C112" s="76" t="s">
        <v>592</v>
      </c>
      <c r="D112" s="74"/>
      <c r="E112" s="307" t="s">
        <v>577</v>
      </c>
      <c r="F112" s="77" t="s">
        <v>919</v>
      </c>
      <c r="G112" s="77" t="s">
        <v>920</v>
      </c>
      <c r="H112" s="77" t="s">
        <v>921</v>
      </c>
      <c r="I112" s="78" t="s">
        <v>897</v>
      </c>
      <c r="J112" s="79">
        <v>3235</v>
      </c>
      <c r="K112" s="74"/>
      <c r="L112" s="75"/>
    </row>
    <row r="113" spans="1:12" ht="166.5" x14ac:dyDescent="0.25">
      <c r="A113" s="68">
        <v>111</v>
      </c>
      <c r="B113" s="75" t="s">
        <v>499</v>
      </c>
      <c r="C113" s="76" t="s">
        <v>592</v>
      </c>
      <c r="D113" s="74"/>
      <c r="E113" s="307" t="s">
        <v>577</v>
      </c>
      <c r="F113" s="77" t="s">
        <v>922</v>
      </c>
      <c r="G113" s="77" t="s">
        <v>923</v>
      </c>
      <c r="H113" s="77" t="s">
        <v>924</v>
      </c>
      <c r="I113" s="78" t="s">
        <v>897</v>
      </c>
      <c r="J113" s="79">
        <v>15148</v>
      </c>
      <c r="K113" s="74"/>
      <c r="L113" s="75"/>
    </row>
    <row r="114" spans="1:12" ht="102.75" x14ac:dyDescent="0.25">
      <c r="A114" s="74">
        <v>112</v>
      </c>
      <c r="B114" s="75" t="s">
        <v>499</v>
      </c>
      <c r="C114" s="76" t="s">
        <v>592</v>
      </c>
      <c r="D114" s="74"/>
      <c r="E114" s="307" t="s">
        <v>577</v>
      </c>
      <c r="F114" s="77" t="s">
        <v>925</v>
      </c>
      <c r="G114" s="77" t="s">
        <v>926</v>
      </c>
      <c r="H114" s="77" t="s">
        <v>927</v>
      </c>
      <c r="I114" s="78" t="s">
        <v>897</v>
      </c>
      <c r="J114" s="79">
        <v>18614</v>
      </c>
      <c r="K114" s="74"/>
      <c r="L114" s="75"/>
    </row>
    <row r="115" spans="1:12" ht="166.5" x14ac:dyDescent="0.25">
      <c r="A115" s="68">
        <v>113</v>
      </c>
      <c r="B115" s="75" t="s">
        <v>499</v>
      </c>
      <c r="C115" s="76" t="s">
        <v>592</v>
      </c>
      <c r="D115" s="74"/>
      <c r="E115" s="307" t="s">
        <v>577</v>
      </c>
      <c r="F115" s="77" t="s">
        <v>928</v>
      </c>
      <c r="G115" s="77" t="s">
        <v>929</v>
      </c>
      <c r="H115" s="77" t="s">
        <v>930</v>
      </c>
      <c r="I115" s="78" t="s">
        <v>897</v>
      </c>
      <c r="J115" s="79">
        <v>10400</v>
      </c>
      <c r="K115" s="74"/>
      <c r="L115" s="75"/>
    </row>
    <row r="116" spans="1:12" ht="230.25" x14ac:dyDescent="0.25">
      <c r="A116" s="74">
        <v>114</v>
      </c>
      <c r="B116" s="75" t="s">
        <v>499</v>
      </c>
      <c r="C116" s="76" t="s">
        <v>592</v>
      </c>
      <c r="D116" s="74"/>
      <c r="E116" s="307" t="s">
        <v>577</v>
      </c>
      <c r="F116" s="77" t="s">
        <v>931</v>
      </c>
      <c r="G116" s="77" t="s">
        <v>870</v>
      </c>
      <c r="H116" s="77" t="s">
        <v>932</v>
      </c>
      <c r="I116" s="78" t="s">
        <v>823</v>
      </c>
      <c r="J116" s="79">
        <v>12510</v>
      </c>
      <c r="K116" s="74"/>
      <c r="L116" s="75"/>
    </row>
    <row r="117" spans="1:12" ht="166.5" x14ac:dyDescent="0.25">
      <c r="A117" s="68">
        <v>115</v>
      </c>
      <c r="B117" s="75" t="s">
        <v>499</v>
      </c>
      <c r="C117" s="76" t="s">
        <v>592</v>
      </c>
      <c r="D117" s="74"/>
      <c r="E117" s="307" t="s">
        <v>577</v>
      </c>
      <c r="F117" s="77" t="s">
        <v>933</v>
      </c>
      <c r="G117" s="77" t="s">
        <v>934</v>
      </c>
      <c r="H117" s="77" t="s">
        <v>935</v>
      </c>
      <c r="I117" s="78" t="s">
        <v>909</v>
      </c>
      <c r="J117" s="79">
        <v>14117</v>
      </c>
      <c r="K117" s="74"/>
      <c r="L117" s="75"/>
    </row>
    <row r="118" spans="1:12" ht="51.75" x14ac:dyDescent="0.25">
      <c r="A118" s="74">
        <v>116</v>
      </c>
      <c r="B118" s="75" t="s">
        <v>499</v>
      </c>
      <c r="C118" s="76" t="s">
        <v>592</v>
      </c>
      <c r="D118" s="74"/>
      <c r="E118" s="307" t="s">
        <v>577</v>
      </c>
      <c r="F118" s="77" t="s">
        <v>936</v>
      </c>
      <c r="G118" s="77" t="s">
        <v>937</v>
      </c>
      <c r="H118" s="77" t="s">
        <v>938</v>
      </c>
      <c r="I118" s="78" t="s">
        <v>909</v>
      </c>
      <c r="J118" s="79">
        <v>10867</v>
      </c>
      <c r="K118" s="74"/>
      <c r="L118" s="75"/>
    </row>
    <row r="119" spans="1:12" ht="77.25" x14ac:dyDescent="0.25">
      <c r="A119" s="68">
        <v>117</v>
      </c>
      <c r="B119" s="75" t="s">
        <v>512</v>
      </c>
      <c r="C119" s="76" t="s">
        <v>905</v>
      </c>
      <c r="D119" s="74"/>
      <c r="E119" s="307" t="s">
        <v>577</v>
      </c>
      <c r="F119" s="77" t="s">
        <v>939</v>
      </c>
      <c r="G119" s="77" t="s">
        <v>677</v>
      </c>
      <c r="H119" s="77" t="s">
        <v>940</v>
      </c>
      <c r="I119" s="78" t="s">
        <v>909</v>
      </c>
      <c r="J119" s="79">
        <v>13638</v>
      </c>
      <c r="K119" s="74"/>
      <c r="L119" s="75"/>
    </row>
    <row r="120" spans="1:12" ht="204.75" x14ac:dyDescent="0.25">
      <c r="A120" s="74">
        <v>118</v>
      </c>
      <c r="B120" s="75" t="s">
        <v>512</v>
      </c>
      <c r="C120" s="76" t="s">
        <v>905</v>
      </c>
      <c r="D120" s="74"/>
      <c r="E120" s="307" t="s">
        <v>577</v>
      </c>
      <c r="F120" s="77" t="s">
        <v>941</v>
      </c>
      <c r="G120" s="77" t="s">
        <v>942</v>
      </c>
      <c r="H120" s="77" t="s">
        <v>943</v>
      </c>
      <c r="I120" s="78" t="s">
        <v>909</v>
      </c>
      <c r="J120" s="79">
        <v>12776</v>
      </c>
      <c r="K120" s="74"/>
      <c r="L120" s="75"/>
    </row>
    <row r="121" spans="1:12" ht="64.5" x14ac:dyDescent="0.25">
      <c r="A121" s="68">
        <v>119</v>
      </c>
      <c r="B121" s="75" t="s">
        <v>512</v>
      </c>
      <c r="C121" s="76" t="s">
        <v>905</v>
      </c>
      <c r="D121" s="74"/>
      <c r="E121" s="307" t="s">
        <v>577</v>
      </c>
      <c r="F121" s="77" t="s">
        <v>944</v>
      </c>
      <c r="G121" s="77" t="s">
        <v>945</v>
      </c>
      <c r="H121" s="77" t="s">
        <v>946</v>
      </c>
      <c r="I121" s="78" t="s">
        <v>909</v>
      </c>
      <c r="J121" s="79">
        <v>915</v>
      </c>
      <c r="K121" s="74"/>
      <c r="L121" s="75"/>
    </row>
    <row r="122" spans="1:12" ht="77.25" x14ac:dyDescent="0.25">
      <c r="A122" s="74">
        <v>120</v>
      </c>
      <c r="B122" s="75" t="s">
        <v>512</v>
      </c>
      <c r="C122" s="76" t="s">
        <v>905</v>
      </c>
      <c r="D122" s="74"/>
      <c r="E122" s="307" t="s">
        <v>577</v>
      </c>
      <c r="F122" s="77" t="s">
        <v>947</v>
      </c>
      <c r="G122" s="77" t="s">
        <v>948</v>
      </c>
      <c r="H122" s="77" t="s">
        <v>949</v>
      </c>
      <c r="I122" s="78" t="s">
        <v>909</v>
      </c>
      <c r="J122" s="79">
        <v>8286</v>
      </c>
      <c r="K122" s="74"/>
      <c r="L122" s="75"/>
    </row>
    <row r="123" spans="1:12" ht="90" x14ac:dyDescent="0.25">
      <c r="A123" s="68">
        <v>121</v>
      </c>
      <c r="B123" s="75" t="s">
        <v>512</v>
      </c>
      <c r="C123" s="76" t="s">
        <v>592</v>
      </c>
      <c r="D123" s="74"/>
      <c r="E123" s="307" t="s">
        <v>577</v>
      </c>
      <c r="F123" s="77" t="s">
        <v>950</v>
      </c>
      <c r="G123" s="77" t="s">
        <v>951</v>
      </c>
      <c r="H123" s="77" t="s">
        <v>952</v>
      </c>
      <c r="I123" s="78" t="s">
        <v>750</v>
      </c>
      <c r="J123" s="79">
        <v>2566</v>
      </c>
      <c r="K123" s="74"/>
      <c r="L123" s="75"/>
    </row>
    <row r="124" spans="1:12" ht="64.5" x14ac:dyDescent="0.25">
      <c r="A124" s="74">
        <v>122</v>
      </c>
      <c r="B124" s="75" t="s">
        <v>512</v>
      </c>
      <c r="C124" s="76" t="s">
        <v>905</v>
      </c>
      <c r="D124" s="74"/>
      <c r="E124" s="307" t="s">
        <v>577</v>
      </c>
      <c r="F124" s="77" t="s">
        <v>953</v>
      </c>
      <c r="G124" s="77" t="s">
        <v>954</v>
      </c>
      <c r="H124" s="77" t="s">
        <v>955</v>
      </c>
      <c r="I124" s="78" t="s">
        <v>909</v>
      </c>
      <c r="J124" s="79">
        <v>8377</v>
      </c>
      <c r="K124" s="74"/>
      <c r="L124" s="75"/>
    </row>
    <row r="125" spans="1:12" ht="153.75" x14ac:dyDescent="0.25">
      <c r="A125" s="68">
        <v>123</v>
      </c>
      <c r="B125" s="75" t="s">
        <v>512</v>
      </c>
      <c r="C125" s="76" t="s">
        <v>592</v>
      </c>
      <c r="D125" s="74"/>
      <c r="E125" s="307" t="s">
        <v>577</v>
      </c>
      <c r="F125" s="77" t="s">
        <v>956</v>
      </c>
      <c r="G125" s="77" t="s">
        <v>848</v>
      </c>
      <c r="H125" s="77" t="s">
        <v>957</v>
      </c>
      <c r="I125" s="78" t="s">
        <v>897</v>
      </c>
      <c r="J125" s="79">
        <v>6374</v>
      </c>
      <c r="K125" s="74"/>
      <c r="L125" s="75"/>
    </row>
    <row r="126" spans="1:12" ht="179.25" x14ac:dyDescent="0.25">
      <c r="A126" s="74">
        <v>124</v>
      </c>
      <c r="B126" s="75" t="s">
        <v>512</v>
      </c>
      <c r="C126" s="76" t="s">
        <v>905</v>
      </c>
      <c r="D126" s="74"/>
      <c r="E126" s="307" t="s">
        <v>577</v>
      </c>
      <c r="F126" s="77" t="s">
        <v>958</v>
      </c>
      <c r="G126" s="77" t="s">
        <v>959</v>
      </c>
      <c r="H126" s="77" t="s">
        <v>960</v>
      </c>
      <c r="I126" s="78" t="s">
        <v>909</v>
      </c>
      <c r="J126" s="79">
        <v>11746</v>
      </c>
      <c r="K126" s="74"/>
      <c r="L126" s="75"/>
    </row>
    <row r="127" spans="1:12" ht="77.25" x14ac:dyDescent="0.25">
      <c r="A127" s="68">
        <v>125</v>
      </c>
      <c r="B127" s="75" t="s">
        <v>512</v>
      </c>
      <c r="C127" s="76" t="s">
        <v>592</v>
      </c>
      <c r="D127" s="74"/>
      <c r="E127" s="307" t="s">
        <v>577</v>
      </c>
      <c r="F127" s="77" t="s">
        <v>961</v>
      </c>
      <c r="G127" s="77" t="s">
        <v>962</v>
      </c>
      <c r="H127" s="77" t="s">
        <v>963</v>
      </c>
      <c r="I127" s="78" t="s">
        <v>897</v>
      </c>
      <c r="J127" s="79">
        <v>3390</v>
      </c>
      <c r="K127" s="74"/>
      <c r="L127" s="75"/>
    </row>
    <row r="128" spans="1:12" ht="64.5" x14ac:dyDescent="0.25">
      <c r="A128" s="74">
        <v>126</v>
      </c>
      <c r="B128" s="75" t="s">
        <v>964</v>
      </c>
      <c r="C128" s="76" t="s">
        <v>965</v>
      </c>
      <c r="D128" s="74"/>
      <c r="E128" s="307" t="s">
        <v>577</v>
      </c>
      <c r="F128" s="77" t="s">
        <v>966</v>
      </c>
      <c r="G128" s="77" t="s">
        <v>967</v>
      </c>
      <c r="H128" s="77" t="s">
        <v>968</v>
      </c>
      <c r="I128" s="78" t="s">
        <v>860</v>
      </c>
      <c r="J128" s="79">
        <v>0</v>
      </c>
      <c r="K128" s="74"/>
      <c r="L128" s="75"/>
    </row>
    <row r="129" spans="1:12" ht="115.5" x14ac:dyDescent="0.25">
      <c r="A129" s="68">
        <v>127</v>
      </c>
      <c r="B129" s="75" t="s">
        <v>964</v>
      </c>
      <c r="C129" s="76" t="s">
        <v>965</v>
      </c>
      <c r="D129" s="74"/>
      <c r="E129" s="307" t="s">
        <v>577</v>
      </c>
      <c r="F129" s="77" t="s">
        <v>969</v>
      </c>
      <c r="G129" s="77" t="s">
        <v>748</v>
      </c>
      <c r="H129" s="77" t="s">
        <v>970</v>
      </c>
      <c r="I129" s="78" t="s">
        <v>860</v>
      </c>
      <c r="J129" s="79">
        <v>0</v>
      </c>
      <c r="K129" s="74"/>
      <c r="L129" s="75"/>
    </row>
    <row r="130" spans="1:12" ht="89.25" x14ac:dyDescent="0.25">
      <c r="A130" s="74">
        <v>128</v>
      </c>
      <c r="B130" s="75" t="s">
        <v>512</v>
      </c>
      <c r="C130" s="76" t="s">
        <v>971</v>
      </c>
      <c r="D130" s="74"/>
      <c r="E130" s="307" t="s">
        <v>820</v>
      </c>
      <c r="F130" s="77" t="s">
        <v>972</v>
      </c>
      <c r="G130" s="77" t="s">
        <v>973</v>
      </c>
      <c r="H130" s="77" t="s">
        <v>974</v>
      </c>
      <c r="I130" s="78" t="s">
        <v>884</v>
      </c>
      <c r="J130" s="79">
        <v>0</v>
      </c>
      <c r="K130" s="74"/>
      <c r="L130" s="76" t="s">
        <v>975</v>
      </c>
    </row>
    <row r="131" spans="1:12" ht="51.75" x14ac:dyDescent="0.25">
      <c r="A131" s="68">
        <v>129</v>
      </c>
      <c r="B131" s="75" t="s">
        <v>499</v>
      </c>
      <c r="C131" s="76" t="s">
        <v>965</v>
      </c>
      <c r="D131" s="74"/>
      <c r="E131" s="307" t="s">
        <v>577</v>
      </c>
      <c r="F131" s="77" t="s">
        <v>976</v>
      </c>
      <c r="G131" s="77" t="s">
        <v>977</v>
      </c>
      <c r="H131" s="77" t="s">
        <v>978</v>
      </c>
      <c r="I131" s="78" t="s">
        <v>780</v>
      </c>
      <c r="J131" s="79">
        <v>0</v>
      </c>
      <c r="K131" s="74"/>
      <c r="L131" s="75"/>
    </row>
    <row r="132" spans="1:12" ht="141" x14ac:dyDescent="0.25">
      <c r="A132" s="74">
        <v>130</v>
      </c>
      <c r="B132" s="75" t="s">
        <v>499</v>
      </c>
      <c r="C132" s="76" t="s">
        <v>979</v>
      </c>
      <c r="D132" s="74"/>
      <c r="E132" s="307" t="s">
        <v>577</v>
      </c>
      <c r="F132" s="77" t="s">
        <v>980</v>
      </c>
      <c r="G132" s="77" t="s">
        <v>828</v>
      </c>
      <c r="H132" s="77" t="s">
        <v>981</v>
      </c>
      <c r="I132" s="78" t="s">
        <v>664</v>
      </c>
      <c r="J132" s="79">
        <v>0</v>
      </c>
      <c r="K132" s="74"/>
      <c r="L132" s="75"/>
    </row>
    <row r="133" spans="1:12" ht="90" x14ac:dyDescent="0.25">
      <c r="A133" s="68">
        <v>131</v>
      </c>
      <c r="B133" s="75" t="s">
        <v>499</v>
      </c>
      <c r="C133" s="76" t="s">
        <v>979</v>
      </c>
      <c r="D133" s="74"/>
      <c r="E133" s="307" t="s">
        <v>577</v>
      </c>
      <c r="F133" s="77" t="s">
        <v>982</v>
      </c>
      <c r="G133" s="77" t="s">
        <v>983</v>
      </c>
      <c r="H133" s="77" t="s">
        <v>984</v>
      </c>
      <c r="I133" s="78" t="s">
        <v>664</v>
      </c>
      <c r="J133" s="79">
        <v>0</v>
      </c>
      <c r="K133" s="74"/>
      <c r="L133" s="75"/>
    </row>
    <row r="134" spans="1:12" ht="77.25" x14ac:dyDescent="0.25">
      <c r="A134" s="74">
        <v>132</v>
      </c>
      <c r="B134" s="75" t="s">
        <v>586</v>
      </c>
      <c r="C134" s="76" t="s">
        <v>965</v>
      </c>
      <c r="D134" s="74"/>
      <c r="E134" s="307" t="s">
        <v>577</v>
      </c>
      <c r="F134" s="77" t="s">
        <v>985</v>
      </c>
      <c r="G134" s="77" t="s">
        <v>986</v>
      </c>
      <c r="H134" s="77" t="s">
        <v>987</v>
      </c>
      <c r="I134" s="78" t="s">
        <v>809</v>
      </c>
      <c r="J134" s="79">
        <v>0</v>
      </c>
      <c r="K134" s="74"/>
      <c r="L134" s="75"/>
    </row>
    <row r="135" spans="1:12" ht="141" x14ac:dyDescent="0.25">
      <c r="A135" s="68">
        <v>133</v>
      </c>
      <c r="B135" s="75" t="s">
        <v>512</v>
      </c>
      <c r="C135" s="76" t="s">
        <v>979</v>
      </c>
      <c r="D135" s="74"/>
      <c r="E135" s="307" t="s">
        <v>577</v>
      </c>
      <c r="F135" s="77" t="s">
        <v>988</v>
      </c>
      <c r="G135" s="77" t="s">
        <v>710</v>
      </c>
      <c r="H135" s="77" t="s">
        <v>989</v>
      </c>
      <c r="I135" s="78" t="s">
        <v>664</v>
      </c>
      <c r="J135" s="79">
        <v>0</v>
      </c>
      <c r="K135" s="74"/>
      <c r="L135" s="75"/>
    </row>
    <row r="136" spans="1:12" ht="115.5" x14ac:dyDescent="0.25">
      <c r="A136" s="74">
        <v>134</v>
      </c>
      <c r="B136" s="75" t="s">
        <v>512</v>
      </c>
      <c r="C136" s="76" t="s">
        <v>979</v>
      </c>
      <c r="D136" s="74"/>
      <c r="E136" s="307" t="s">
        <v>577</v>
      </c>
      <c r="F136" s="77" t="s">
        <v>990</v>
      </c>
      <c r="G136" s="77" t="s">
        <v>973</v>
      </c>
      <c r="H136" s="77" t="s">
        <v>991</v>
      </c>
      <c r="I136" s="78" t="s">
        <v>664</v>
      </c>
      <c r="J136" s="79">
        <v>0</v>
      </c>
      <c r="K136" s="74"/>
      <c r="L136" s="75"/>
    </row>
    <row r="137" spans="1:12" ht="165.75" x14ac:dyDescent="0.25">
      <c r="A137" s="68">
        <v>135</v>
      </c>
      <c r="B137" s="75" t="s">
        <v>512</v>
      </c>
      <c r="C137" s="76" t="s">
        <v>979</v>
      </c>
      <c r="D137" s="74"/>
      <c r="E137" s="307" t="s">
        <v>577</v>
      </c>
      <c r="F137" s="77" t="s">
        <v>992</v>
      </c>
      <c r="G137" s="77" t="s">
        <v>755</v>
      </c>
      <c r="H137" s="77" t="s">
        <v>993</v>
      </c>
      <c r="I137" s="78" t="s">
        <v>884</v>
      </c>
      <c r="J137" s="80">
        <v>196738.12</v>
      </c>
      <c r="K137" s="74"/>
      <c r="L137" s="76" t="s">
        <v>994</v>
      </c>
    </row>
    <row r="138" spans="1:12" ht="102.75" x14ac:dyDescent="0.25">
      <c r="A138" s="74">
        <v>136</v>
      </c>
      <c r="B138" s="75" t="s">
        <v>964</v>
      </c>
      <c r="C138" s="76" t="s">
        <v>979</v>
      </c>
      <c r="D138" s="74"/>
      <c r="E138" s="307" t="s">
        <v>577</v>
      </c>
      <c r="F138" s="77" t="s">
        <v>995</v>
      </c>
      <c r="G138" s="77" t="s">
        <v>854</v>
      </c>
      <c r="H138" s="77" t="s">
        <v>996</v>
      </c>
      <c r="I138" s="78" t="s">
        <v>664</v>
      </c>
      <c r="J138" s="79">
        <v>0</v>
      </c>
      <c r="K138" s="74"/>
      <c r="L138" s="75"/>
    </row>
    <row r="139" spans="1:12" ht="115.5" x14ac:dyDescent="0.25">
      <c r="A139" s="68">
        <v>137</v>
      </c>
      <c r="B139" s="75" t="s">
        <v>1390</v>
      </c>
      <c r="C139" s="76" t="s">
        <v>965</v>
      </c>
      <c r="D139" s="74"/>
      <c r="E139" s="307" t="s">
        <v>577</v>
      </c>
      <c r="F139" s="77" t="s">
        <v>997</v>
      </c>
      <c r="G139" s="77" t="s">
        <v>878</v>
      </c>
      <c r="H139" s="77" t="s">
        <v>998</v>
      </c>
      <c r="I139" s="78" t="s">
        <v>909</v>
      </c>
      <c r="J139" s="79">
        <v>11298</v>
      </c>
      <c r="K139" s="74"/>
      <c r="L139" s="75"/>
    </row>
    <row r="140" spans="1:12" ht="128.25" x14ac:dyDescent="0.25">
      <c r="A140" s="74">
        <v>138</v>
      </c>
      <c r="B140" s="75" t="s">
        <v>1390</v>
      </c>
      <c r="C140" s="76" t="s">
        <v>965</v>
      </c>
      <c r="D140" s="74"/>
      <c r="E140" s="307" t="s">
        <v>577</v>
      </c>
      <c r="F140" s="77" t="s">
        <v>999</v>
      </c>
      <c r="G140" s="77" t="s">
        <v>1000</v>
      </c>
      <c r="H140" s="77" t="s">
        <v>1001</v>
      </c>
      <c r="I140" s="78" t="s">
        <v>860</v>
      </c>
      <c r="J140" s="79">
        <v>10000</v>
      </c>
      <c r="K140" s="74"/>
      <c r="L140" s="75"/>
    </row>
    <row r="141" spans="1:12" ht="51.75" x14ac:dyDescent="0.25">
      <c r="A141" s="68">
        <v>139</v>
      </c>
      <c r="B141" s="75" t="s">
        <v>512</v>
      </c>
      <c r="C141" s="76" t="s">
        <v>1002</v>
      </c>
      <c r="D141" s="74"/>
      <c r="E141" s="307" t="s">
        <v>577</v>
      </c>
      <c r="F141" s="77" t="s">
        <v>1003</v>
      </c>
      <c r="G141" s="77" t="s">
        <v>1004</v>
      </c>
      <c r="H141" s="77" t="s">
        <v>1005</v>
      </c>
      <c r="I141" s="78" t="s">
        <v>860</v>
      </c>
      <c r="J141" s="79">
        <v>12992</v>
      </c>
      <c r="K141" s="74"/>
      <c r="L141" s="75"/>
    </row>
    <row r="142" spans="1:12" ht="102.75" x14ac:dyDescent="0.25">
      <c r="A142" s="74">
        <v>140</v>
      </c>
      <c r="B142" s="75" t="s">
        <v>499</v>
      </c>
      <c r="C142" s="76" t="s">
        <v>1006</v>
      </c>
      <c r="D142" s="74"/>
      <c r="E142" s="307" t="s">
        <v>577</v>
      </c>
      <c r="F142" s="77" t="s">
        <v>1007</v>
      </c>
      <c r="G142" s="77" t="s">
        <v>1008</v>
      </c>
      <c r="H142" s="77" t="s">
        <v>1009</v>
      </c>
      <c r="I142" s="78" t="s">
        <v>823</v>
      </c>
      <c r="J142" s="79">
        <v>21533.33</v>
      </c>
      <c r="K142" s="74"/>
      <c r="L142" s="75"/>
    </row>
    <row r="143" spans="1:12" ht="166.5" x14ac:dyDescent="0.25">
      <c r="A143" s="68">
        <v>141</v>
      </c>
      <c r="B143" s="75" t="s">
        <v>499</v>
      </c>
      <c r="C143" s="76" t="s">
        <v>1006</v>
      </c>
      <c r="D143" s="74"/>
      <c r="E143" s="307" t="s">
        <v>577</v>
      </c>
      <c r="F143" s="77" t="s">
        <v>1010</v>
      </c>
      <c r="G143" s="77" t="s">
        <v>1011</v>
      </c>
      <c r="H143" s="77" t="s">
        <v>1012</v>
      </c>
      <c r="I143" s="78" t="s">
        <v>823</v>
      </c>
      <c r="J143" s="79">
        <v>17381</v>
      </c>
      <c r="K143" s="74"/>
      <c r="L143" s="75"/>
    </row>
    <row r="144" spans="1:12" ht="102.75" x14ac:dyDescent="0.25">
      <c r="A144" s="74">
        <v>142</v>
      </c>
      <c r="B144" s="75" t="s">
        <v>499</v>
      </c>
      <c r="C144" s="76" t="s">
        <v>1006</v>
      </c>
      <c r="D144" s="74"/>
      <c r="E144" s="307" t="s">
        <v>577</v>
      </c>
      <c r="F144" s="77" t="s">
        <v>1013</v>
      </c>
      <c r="G144" s="77" t="s">
        <v>814</v>
      </c>
      <c r="H144" s="77" t="s">
        <v>1014</v>
      </c>
      <c r="I144" s="78" t="s">
        <v>823</v>
      </c>
      <c r="J144" s="79">
        <v>62877.95</v>
      </c>
      <c r="K144" s="74"/>
      <c r="L144" s="75"/>
    </row>
    <row r="145" spans="1:12" ht="51.75" x14ac:dyDescent="0.25">
      <c r="A145" s="68">
        <v>143</v>
      </c>
      <c r="B145" s="75" t="s">
        <v>550</v>
      </c>
      <c r="C145" s="76" t="s">
        <v>592</v>
      </c>
      <c r="D145" s="74"/>
      <c r="E145" s="307" t="s">
        <v>577</v>
      </c>
      <c r="F145" s="77" t="s">
        <v>1015</v>
      </c>
      <c r="G145" s="77" t="s">
        <v>608</v>
      </c>
      <c r="H145" s="77" t="s">
        <v>1016</v>
      </c>
      <c r="I145" s="78" t="s">
        <v>723</v>
      </c>
      <c r="J145" s="79">
        <v>7566</v>
      </c>
      <c r="K145" s="74"/>
      <c r="L145" s="75"/>
    </row>
    <row r="146" spans="1:12" ht="51.75" x14ac:dyDescent="0.25">
      <c r="A146" s="74">
        <v>144</v>
      </c>
      <c r="B146" s="75" t="s">
        <v>550</v>
      </c>
      <c r="C146" s="76" t="s">
        <v>592</v>
      </c>
      <c r="D146" s="74"/>
      <c r="E146" s="307" t="s">
        <v>577</v>
      </c>
      <c r="F146" s="77" t="s">
        <v>1017</v>
      </c>
      <c r="G146" s="77" t="s">
        <v>1018</v>
      </c>
      <c r="H146" s="77" t="s">
        <v>1019</v>
      </c>
      <c r="I146" s="78" t="s">
        <v>723</v>
      </c>
      <c r="J146" s="79">
        <v>2674</v>
      </c>
      <c r="K146" s="74"/>
      <c r="L146" s="75"/>
    </row>
    <row r="147" spans="1:12" ht="153.75" x14ac:dyDescent="0.25">
      <c r="A147" s="68">
        <v>145</v>
      </c>
      <c r="B147" s="75" t="s">
        <v>550</v>
      </c>
      <c r="C147" s="76" t="s">
        <v>592</v>
      </c>
      <c r="D147" s="74"/>
      <c r="E147" s="307" t="s">
        <v>577</v>
      </c>
      <c r="F147" s="77" t="s">
        <v>1020</v>
      </c>
      <c r="G147" s="77" t="s">
        <v>1021</v>
      </c>
      <c r="H147" s="77" t="s">
        <v>1022</v>
      </c>
      <c r="I147" s="78" t="s">
        <v>897</v>
      </c>
      <c r="J147" s="79">
        <v>11326</v>
      </c>
      <c r="K147" s="74"/>
      <c r="L147" s="75"/>
    </row>
    <row r="148" spans="1:12" ht="90" x14ac:dyDescent="0.25">
      <c r="A148" s="74">
        <v>146</v>
      </c>
      <c r="B148" s="75" t="s">
        <v>550</v>
      </c>
      <c r="C148" s="76" t="s">
        <v>592</v>
      </c>
      <c r="D148" s="74"/>
      <c r="E148" s="307" t="s">
        <v>577</v>
      </c>
      <c r="F148" s="77" t="s">
        <v>1023</v>
      </c>
      <c r="G148" s="77" t="s">
        <v>1024</v>
      </c>
      <c r="H148" s="77" t="s">
        <v>1025</v>
      </c>
      <c r="I148" s="78" t="s">
        <v>897</v>
      </c>
      <c r="J148" s="79">
        <v>11855</v>
      </c>
      <c r="K148" s="74"/>
      <c r="L148" s="75"/>
    </row>
    <row r="149" spans="1:12" ht="153.75" x14ac:dyDescent="0.25">
      <c r="A149" s="68">
        <v>147</v>
      </c>
      <c r="B149" s="75" t="s">
        <v>550</v>
      </c>
      <c r="C149" s="76" t="s">
        <v>592</v>
      </c>
      <c r="D149" s="74"/>
      <c r="E149" s="307" t="s">
        <v>577</v>
      </c>
      <c r="F149" s="77" t="s">
        <v>1026</v>
      </c>
      <c r="G149" s="77" t="s">
        <v>1027</v>
      </c>
      <c r="H149" s="77" t="s">
        <v>1028</v>
      </c>
      <c r="I149" s="78" t="s">
        <v>705</v>
      </c>
      <c r="J149" s="79">
        <v>4471</v>
      </c>
      <c r="K149" s="74"/>
      <c r="L149" s="75"/>
    </row>
    <row r="150" spans="1:12" ht="64.5" x14ac:dyDescent="0.25">
      <c r="A150" s="74">
        <v>148</v>
      </c>
      <c r="B150" s="75" t="s">
        <v>550</v>
      </c>
      <c r="C150" s="76" t="s">
        <v>592</v>
      </c>
      <c r="D150" s="74"/>
      <c r="E150" s="307" t="s">
        <v>577</v>
      </c>
      <c r="F150" s="77" t="s">
        <v>1029</v>
      </c>
      <c r="G150" s="77" t="s">
        <v>1030</v>
      </c>
      <c r="H150" s="77" t="s">
        <v>1031</v>
      </c>
      <c r="I150" s="78" t="s">
        <v>823</v>
      </c>
      <c r="J150" s="79">
        <v>7214</v>
      </c>
      <c r="K150" s="74"/>
      <c r="L150" s="75"/>
    </row>
    <row r="151" spans="1:12" ht="102.75" x14ac:dyDescent="0.25">
      <c r="A151" s="68">
        <v>149</v>
      </c>
      <c r="B151" s="75" t="s">
        <v>550</v>
      </c>
      <c r="C151" s="76" t="s">
        <v>592</v>
      </c>
      <c r="D151" s="74"/>
      <c r="E151" s="307" t="s">
        <v>577</v>
      </c>
      <c r="F151" s="77" t="s">
        <v>1032</v>
      </c>
      <c r="G151" s="77" t="s">
        <v>1033</v>
      </c>
      <c r="H151" s="77" t="s">
        <v>1034</v>
      </c>
      <c r="I151" s="78" t="s">
        <v>780</v>
      </c>
      <c r="J151" s="79">
        <v>1753</v>
      </c>
      <c r="K151" s="74"/>
      <c r="L151" s="75"/>
    </row>
    <row r="152" spans="1:12" ht="102.75" x14ac:dyDescent="0.25">
      <c r="A152" s="74">
        <v>150</v>
      </c>
      <c r="B152" s="75" t="s">
        <v>550</v>
      </c>
      <c r="C152" s="76" t="s">
        <v>592</v>
      </c>
      <c r="D152" s="74"/>
      <c r="E152" s="307" t="s">
        <v>577</v>
      </c>
      <c r="F152" s="77" t="s">
        <v>1035</v>
      </c>
      <c r="G152" s="77" t="s">
        <v>1036</v>
      </c>
      <c r="H152" s="77" t="s">
        <v>1037</v>
      </c>
      <c r="I152" s="78" t="s">
        <v>780</v>
      </c>
      <c r="J152" s="79">
        <v>8834</v>
      </c>
      <c r="K152" s="74"/>
      <c r="L152" s="75"/>
    </row>
    <row r="153" spans="1:12" ht="141" x14ac:dyDescent="0.25">
      <c r="A153" s="68">
        <v>151</v>
      </c>
      <c r="B153" s="75" t="s">
        <v>550</v>
      </c>
      <c r="C153" s="76" t="s">
        <v>592</v>
      </c>
      <c r="D153" s="74"/>
      <c r="E153" s="307" t="s">
        <v>577</v>
      </c>
      <c r="F153" s="77" t="s">
        <v>1038</v>
      </c>
      <c r="G153" s="77" t="s">
        <v>1039</v>
      </c>
      <c r="H153" s="77" t="s">
        <v>1040</v>
      </c>
      <c r="I153" s="78" t="s">
        <v>909</v>
      </c>
      <c r="J153" s="79">
        <v>8151</v>
      </c>
      <c r="K153" s="74"/>
      <c r="L153" s="75"/>
    </row>
    <row r="154" spans="1:12" ht="90" x14ac:dyDescent="0.25">
      <c r="A154" s="74">
        <v>152</v>
      </c>
      <c r="B154" s="75" t="s">
        <v>550</v>
      </c>
      <c r="C154" s="76" t="s">
        <v>592</v>
      </c>
      <c r="D154" s="74"/>
      <c r="E154" s="307" t="s">
        <v>577</v>
      </c>
      <c r="F154" s="77" t="s">
        <v>1041</v>
      </c>
      <c r="G154" s="77" t="s">
        <v>1042</v>
      </c>
      <c r="H154" s="77" t="s">
        <v>1043</v>
      </c>
      <c r="I154" s="78" t="s">
        <v>780</v>
      </c>
      <c r="J154" s="79">
        <v>6440</v>
      </c>
      <c r="K154" s="74"/>
      <c r="L154" s="75"/>
    </row>
    <row r="155" spans="1:12" ht="90" x14ac:dyDescent="0.25">
      <c r="A155" s="68">
        <v>153</v>
      </c>
      <c r="B155" s="75" t="s">
        <v>550</v>
      </c>
      <c r="C155" s="76" t="s">
        <v>592</v>
      </c>
      <c r="D155" s="74"/>
      <c r="E155" s="307" t="s">
        <v>577</v>
      </c>
      <c r="F155" s="77" t="s">
        <v>1044</v>
      </c>
      <c r="G155" s="77" t="s">
        <v>1045</v>
      </c>
      <c r="H155" s="77" t="s">
        <v>1046</v>
      </c>
      <c r="I155" s="78" t="s">
        <v>909</v>
      </c>
      <c r="J155" s="79">
        <v>7659</v>
      </c>
      <c r="K155" s="74"/>
      <c r="L155" s="75"/>
    </row>
    <row r="156" spans="1:12" ht="64.5" x14ac:dyDescent="0.25">
      <c r="A156" s="74">
        <v>154</v>
      </c>
      <c r="B156" s="75" t="s">
        <v>550</v>
      </c>
      <c r="C156" s="76" t="s">
        <v>592</v>
      </c>
      <c r="D156" s="74"/>
      <c r="E156" s="307" t="s">
        <v>577</v>
      </c>
      <c r="F156" s="77" t="s">
        <v>1047</v>
      </c>
      <c r="G156" s="77" t="s">
        <v>1048</v>
      </c>
      <c r="H156" s="77" t="s">
        <v>1049</v>
      </c>
      <c r="I156" s="78" t="s">
        <v>909</v>
      </c>
      <c r="J156" s="79">
        <v>5502</v>
      </c>
      <c r="K156" s="74"/>
      <c r="L156" s="75"/>
    </row>
    <row r="157" spans="1:12" ht="153.75" x14ac:dyDescent="0.25">
      <c r="A157" s="68">
        <v>155</v>
      </c>
      <c r="B157" s="75" t="s">
        <v>547</v>
      </c>
      <c r="C157" s="76" t="s">
        <v>592</v>
      </c>
      <c r="D157" s="74"/>
      <c r="E157" s="307" t="s">
        <v>577</v>
      </c>
      <c r="F157" s="77" t="s">
        <v>1050</v>
      </c>
      <c r="G157" s="77" t="s">
        <v>1051</v>
      </c>
      <c r="H157" s="77" t="s">
        <v>1052</v>
      </c>
      <c r="I157" s="78" t="s">
        <v>897</v>
      </c>
      <c r="J157" s="79">
        <v>1443</v>
      </c>
      <c r="K157" s="74"/>
      <c r="L157" s="75"/>
    </row>
    <row r="158" spans="1:12" ht="115.5" x14ac:dyDescent="0.25">
      <c r="A158" s="74">
        <v>156</v>
      </c>
      <c r="B158" s="75" t="s">
        <v>547</v>
      </c>
      <c r="C158" s="76" t="s">
        <v>592</v>
      </c>
      <c r="D158" s="74"/>
      <c r="E158" s="307" t="s">
        <v>577</v>
      </c>
      <c r="F158" s="77" t="s">
        <v>1053</v>
      </c>
      <c r="G158" s="77" t="s">
        <v>1054</v>
      </c>
      <c r="H158" s="77" t="s">
        <v>1055</v>
      </c>
      <c r="I158" s="78" t="s">
        <v>897</v>
      </c>
      <c r="J158" s="79">
        <v>2503</v>
      </c>
      <c r="K158" s="74"/>
      <c r="L158" s="75"/>
    </row>
    <row r="159" spans="1:12" ht="77.25" x14ac:dyDescent="0.25">
      <c r="A159" s="68">
        <v>157</v>
      </c>
      <c r="B159" s="75" t="s">
        <v>547</v>
      </c>
      <c r="C159" s="76" t="s">
        <v>592</v>
      </c>
      <c r="D159" s="74"/>
      <c r="E159" s="307" t="s">
        <v>577</v>
      </c>
      <c r="F159" s="77" t="s">
        <v>1056</v>
      </c>
      <c r="G159" s="77" t="s">
        <v>1057</v>
      </c>
      <c r="H159" s="77" t="s">
        <v>1058</v>
      </c>
      <c r="I159" s="78" t="s">
        <v>823</v>
      </c>
      <c r="J159" s="79">
        <v>3806</v>
      </c>
      <c r="K159" s="74"/>
      <c r="L159" s="75"/>
    </row>
    <row r="160" spans="1:12" ht="64.5" x14ac:dyDescent="0.25">
      <c r="A160" s="74">
        <v>158</v>
      </c>
      <c r="B160" s="75" t="s">
        <v>547</v>
      </c>
      <c r="C160" s="76" t="s">
        <v>592</v>
      </c>
      <c r="D160" s="74"/>
      <c r="E160" s="307" t="s">
        <v>577</v>
      </c>
      <c r="F160" s="77" t="s">
        <v>1059</v>
      </c>
      <c r="G160" s="77" t="s">
        <v>1060</v>
      </c>
      <c r="H160" s="77" t="s">
        <v>1061</v>
      </c>
      <c r="I160" s="78" t="s">
        <v>705</v>
      </c>
      <c r="J160" s="79">
        <v>2384</v>
      </c>
      <c r="K160" s="74"/>
      <c r="L160" s="75"/>
    </row>
    <row r="161" spans="1:12" ht="90" x14ac:dyDescent="0.25">
      <c r="A161" s="68">
        <v>159</v>
      </c>
      <c r="B161" s="75" t="s">
        <v>547</v>
      </c>
      <c r="C161" s="76" t="s">
        <v>592</v>
      </c>
      <c r="D161" s="74"/>
      <c r="E161" s="307" t="s">
        <v>577</v>
      </c>
      <c r="F161" s="77" t="s">
        <v>1062</v>
      </c>
      <c r="G161" s="77" t="s">
        <v>1063</v>
      </c>
      <c r="H161" s="77" t="s">
        <v>1064</v>
      </c>
      <c r="I161" s="78" t="s">
        <v>909</v>
      </c>
      <c r="J161" s="79">
        <v>2586</v>
      </c>
      <c r="K161" s="74"/>
      <c r="L161" s="75"/>
    </row>
    <row r="162" spans="1:12" ht="128.25" x14ac:dyDescent="0.25">
      <c r="A162" s="74">
        <v>160</v>
      </c>
      <c r="B162" s="75" t="s">
        <v>499</v>
      </c>
      <c r="C162" s="76" t="s">
        <v>592</v>
      </c>
      <c r="D162" s="74"/>
      <c r="E162" s="307" t="s">
        <v>577</v>
      </c>
      <c r="F162" s="77" t="s">
        <v>1065</v>
      </c>
      <c r="G162" s="77" t="s">
        <v>1066</v>
      </c>
      <c r="H162" s="77" t="s">
        <v>1067</v>
      </c>
      <c r="I162" s="78" t="s">
        <v>723</v>
      </c>
      <c r="J162" s="79">
        <v>36692</v>
      </c>
      <c r="K162" s="74"/>
      <c r="L162" s="75"/>
    </row>
    <row r="163" spans="1:12" ht="64.5" x14ac:dyDescent="0.25">
      <c r="A163" s="68">
        <v>161</v>
      </c>
      <c r="B163" s="75" t="s">
        <v>499</v>
      </c>
      <c r="C163" s="76" t="s">
        <v>592</v>
      </c>
      <c r="D163" s="74"/>
      <c r="E163" s="307" t="s">
        <v>577</v>
      </c>
      <c r="F163" s="77" t="s">
        <v>1068</v>
      </c>
      <c r="G163" s="77" t="s">
        <v>647</v>
      </c>
      <c r="H163" s="77" t="s">
        <v>1069</v>
      </c>
      <c r="I163" s="78" t="s">
        <v>723</v>
      </c>
      <c r="J163" s="79">
        <v>20225</v>
      </c>
      <c r="K163" s="74"/>
      <c r="L163" s="75"/>
    </row>
    <row r="164" spans="1:12" ht="141" x14ac:dyDescent="0.25">
      <c r="A164" s="74">
        <v>162</v>
      </c>
      <c r="B164" s="75" t="s">
        <v>499</v>
      </c>
      <c r="C164" s="76" t="s">
        <v>592</v>
      </c>
      <c r="D164" s="74"/>
      <c r="E164" s="307" t="s">
        <v>577</v>
      </c>
      <c r="F164" s="77" t="s">
        <v>1070</v>
      </c>
      <c r="G164" s="77" t="s">
        <v>1071</v>
      </c>
      <c r="H164" s="77" t="s">
        <v>1072</v>
      </c>
      <c r="I164" s="78" t="s">
        <v>750</v>
      </c>
      <c r="J164" s="79">
        <v>8483</v>
      </c>
      <c r="K164" s="74"/>
      <c r="L164" s="75"/>
    </row>
    <row r="165" spans="1:12" ht="102.75" x14ac:dyDescent="0.25">
      <c r="A165" s="68">
        <v>163</v>
      </c>
      <c r="B165" s="75" t="s">
        <v>499</v>
      </c>
      <c r="C165" s="76" t="s">
        <v>592</v>
      </c>
      <c r="D165" s="74"/>
      <c r="E165" s="307" t="s">
        <v>577</v>
      </c>
      <c r="F165" s="77" t="s">
        <v>1073</v>
      </c>
      <c r="G165" s="77" t="s">
        <v>1074</v>
      </c>
      <c r="H165" s="77" t="s">
        <v>1075</v>
      </c>
      <c r="I165" s="78" t="s">
        <v>897</v>
      </c>
      <c r="J165" s="79">
        <v>6896</v>
      </c>
      <c r="K165" s="74"/>
      <c r="L165" s="75"/>
    </row>
    <row r="166" spans="1:12" ht="77.25" x14ac:dyDescent="0.25">
      <c r="A166" s="74">
        <v>164</v>
      </c>
      <c r="B166" s="75" t="s">
        <v>499</v>
      </c>
      <c r="C166" s="76" t="s">
        <v>592</v>
      </c>
      <c r="D166" s="74"/>
      <c r="E166" s="307" t="s">
        <v>577</v>
      </c>
      <c r="F166" s="77" t="s">
        <v>1076</v>
      </c>
      <c r="G166" s="77" t="s">
        <v>1074</v>
      </c>
      <c r="H166" s="77" t="s">
        <v>1077</v>
      </c>
      <c r="I166" s="78" t="s">
        <v>897</v>
      </c>
      <c r="J166" s="79">
        <v>1518</v>
      </c>
      <c r="K166" s="74"/>
      <c r="L166" s="75"/>
    </row>
    <row r="167" spans="1:12" ht="115.5" x14ac:dyDescent="0.25">
      <c r="A167" s="68">
        <v>165</v>
      </c>
      <c r="B167" s="75" t="s">
        <v>499</v>
      </c>
      <c r="C167" s="76" t="s">
        <v>592</v>
      </c>
      <c r="D167" s="74"/>
      <c r="E167" s="307" t="s">
        <v>577</v>
      </c>
      <c r="F167" s="77" t="s">
        <v>1078</v>
      </c>
      <c r="G167" s="77" t="s">
        <v>817</v>
      </c>
      <c r="H167" s="77" t="s">
        <v>1079</v>
      </c>
      <c r="I167" s="78" t="s">
        <v>750</v>
      </c>
      <c r="J167" s="79">
        <v>11569</v>
      </c>
      <c r="K167" s="74"/>
      <c r="L167" s="75"/>
    </row>
    <row r="168" spans="1:12" ht="128.25" x14ac:dyDescent="0.25">
      <c r="A168" s="74">
        <v>166</v>
      </c>
      <c r="B168" s="75" t="s">
        <v>499</v>
      </c>
      <c r="C168" s="76" t="s">
        <v>592</v>
      </c>
      <c r="D168" s="74"/>
      <c r="E168" s="307" t="s">
        <v>577</v>
      </c>
      <c r="F168" s="77" t="s">
        <v>1080</v>
      </c>
      <c r="G168" s="77" t="s">
        <v>1081</v>
      </c>
      <c r="H168" s="77" t="s">
        <v>1082</v>
      </c>
      <c r="I168" s="78" t="s">
        <v>897</v>
      </c>
      <c r="J168" s="79">
        <v>12148</v>
      </c>
      <c r="K168" s="74"/>
      <c r="L168" s="75"/>
    </row>
    <row r="169" spans="1:12" ht="141" x14ac:dyDescent="0.25">
      <c r="A169" s="68">
        <v>167</v>
      </c>
      <c r="B169" s="75" t="s">
        <v>499</v>
      </c>
      <c r="C169" s="76" t="s">
        <v>592</v>
      </c>
      <c r="D169" s="74"/>
      <c r="E169" s="307" t="s">
        <v>577</v>
      </c>
      <c r="F169" s="77" t="s">
        <v>1083</v>
      </c>
      <c r="G169" s="77" t="s">
        <v>1084</v>
      </c>
      <c r="H169" s="77" t="s">
        <v>1085</v>
      </c>
      <c r="I169" s="78" t="s">
        <v>897</v>
      </c>
      <c r="J169" s="79">
        <v>11713</v>
      </c>
      <c r="K169" s="74"/>
      <c r="L169" s="75"/>
    </row>
    <row r="170" spans="1:12" ht="102.75" x14ac:dyDescent="0.25">
      <c r="A170" s="74">
        <v>168</v>
      </c>
      <c r="B170" s="75" t="s">
        <v>499</v>
      </c>
      <c r="C170" s="76" t="s">
        <v>592</v>
      </c>
      <c r="D170" s="74"/>
      <c r="E170" s="307" t="s">
        <v>577</v>
      </c>
      <c r="F170" s="77" t="s">
        <v>1086</v>
      </c>
      <c r="G170" s="77" t="s">
        <v>1087</v>
      </c>
      <c r="H170" s="77" t="s">
        <v>1088</v>
      </c>
      <c r="I170" s="78" t="s">
        <v>897</v>
      </c>
      <c r="J170" s="79">
        <v>13984</v>
      </c>
      <c r="K170" s="74"/>
      <c r="L170" s="75"/>
    </row>
    <row r="171" spans="1:12" ht="102.75" x14ac:dyDescent="0.25">
      <c r="A171" s="68">
        <v>169</v>
      </c>
      <c r="B171" s="75" t="s">
        <v>499</v>
      </c>
      <c r="C171" s="76" t="s">
        <v>592</v>
      </c>
      <c r="D171" s="74"/>
      <c r="E171" s="307" t="s">
        <v>577</v>
      </c>
      <c r="F171" s="77" t="s">
        <v>1089</v>
      </c>
      <c r="G171" s="77" t="s">
        <v>1090</v>
      </c>
      <c r="H171" s="77" t="s">
        <v>1091</v>
      </c>
      <c r="I171" s="78" t="s">
        <v>823</v>
      </c>
      <c r="J171" s="79">
        <v>10960</v>
      </c>
      <c r="K171" s="74"/>
      <c r="L171" s="75"/>
    </row>
    <row r="172" spans="1:12" ht="102.75" x14ac:dyDescent="0.25">
      <c r="A172" s="74">
        <v>170</v>
      </c>
      <c r="B172" s="75" t="s">
        <v>499</v>
      </c>
      <c r="C172" s="76" t="s">
        <v>592</v>
      </c>
      <c r="D172" s="74"/>
      <c r="E172" s="307" t="s">
        <v>577</v>
      </c>
      <c r="F172" s="77" t="s">
        <v>1092</v>
      </c>
      <c r="G172" s="77" t="s">
        <v>1093</v>
      </c>
      <c r="H172" s="77" t="s">
        <v>1094</v>
      </c>
      <c r="I172" s="78" t="s">
        <v>705</v>
      </c>
      <c r="J172" s="79">
        <v>18271</v>
      </c>
      <c r="K172" s="74"/>
      <c r="L172" s="75"/>
    </row>
    <row r="173" spans="1:12" ht="115.5" x14ac:dyDescent="0.25">
      <c r="A173" s="68">
        <v>171</v>
      </c>
      <c r="B173" s="75" t="s">
        <v>499</v>
      </c>
      <c r="C173" s="76" t="s">
        <v>592</v>
      </c>
      <c r="D173" s="74"/>
      <c r="E173" s="307" t="s">
        <v>577</v>
      </c>
      <c r="F173" s="77" t="s">
        <v>1095</v>
      </c>
      <c r="G173" s="77" t="s">
        <v>1096</v>
      </c>
      <c r="H173" s="77" t="s">
        <v>1097</v>
      </c>
      <c r="I173" s="78" t="s">
        <v>705</v>
      </c>
      <c r="J173" s="79">
        <v>8761</v>
      </c>
      <c r="K173" s="74"/>
      <c r="L173" s="75"/>
    </row>
    <row r="174" spans="1:12" ht="90" x14ac:dyDescent="0.25">
      <c r="A174" s="74">
        <v>172</v>
      </c>
      <c r="B174" s="75" t="s">
        <v>499</v>
      </c>
      <c r="C174" s="76" t="s">
        <v>592</v>
      </c>
      <c r="D174" s="74"/>
      <c r="E174" s="307" t="s">
        <v>577</v>
      </c>
      <c r="F174" s="77" t="s">
        <v>1098</v>
      </c>
      <c r="G174" s="77" t="s">
        <v>1099</v>
      </c>
      <c r="H174" s="77" t="s">
        <v>1100</v>
      </c>
      <c r="I174" s="78" t="s">
        <v>823</v>
      </c>
      <c r="J174" s="79">
        <v>9645</v>
      </c>
      <c r="K174" s="74"/>
      <c r="L174" s="75"/>
    </row>
    <row r="175" spans="1:12" ht="128.25" x14ac:dyDescent="0.25">
      <c r="A175" s="68">
        <v>173</v>
      </c>
      <c r="B175" s="75" t="s">
        <v>499</v>
      </c>
      <c r="C175" s="76" t="s">
        <v>592</v>
      </c>
      <c r="D175" s="74"/>
      <c r="E175" s="307" t="s">
        <v>577</v>
      </c>
      <c r="F175" s="77" t="s">
        <v>1101</v>
      </c>
      <c r="G175" s="77" t="s">
        <v>1102</v>
      </c>
      <c r="H175" s="77" t="s">
        <v>1103</v>
      </c>
      <c r="I175" s="78" t="s">
        <v>823</v>
      </c>
      <c r="J175" s="79">
        <v>17450</v>
      </c>
      <c r="K175" s="74"/>
      <c r="L175" s="75"/>
    </row>
    <row r="176" spans="1:12" ht="128.25" x14ac:dyDescent="0.25">
      <c r="A176" s="74">
        <v>174</v>
      </c>
      <c r="B176" s="75" t="s">
        <v>499</v>
      </c>
      <c r="C176" s="76" t="s">
        <v>592</v>
      </c>
      <c r="D176" s="74"/>
      <c r="E176" s="307" t="s">
        <v>577</v>
      </c>
      <c r="F176" s="77" t="s">
        <v>1104</v>
      </c>
      <c r="G176" s="77" t="s">
        <v>1105</v>
      </c>
      <c r="H176" s="77" t="s">
        <v>1106</v>
      </c>
      <c r="I176" s="78" t="s">
        <v>705</v>
      </c>
      <c r="J176" s="79">
        <v>20843</v>
      </c>
      <c r="K176" s="74"/>
      <c r="L176" s="75"/>
    </row>
    <row r="177" spans="1:12" ht="204.75" x14ac:dyDescent="0.25">
      <c r="A177" s="68">
        <v>175</v>
      </c>
      <c r="B177" s="75" t="s">
        <v>499</v>
      </c>
      <c r="C177" s="76" t="s">
        <v>592</v>
      </c>
      <c r="D177" s="74"/>
      <c r="E177" s="307" t="s">
        <v>577</v>
      </c>
      <c r="F177" s="77" t="s">
        <v>1107</v>
      </c>
      <c r="G177" s="77" t="s">
        <v>1108</v>
      </c>
      <c r="H177" s="77" t="s">
        <v>1109</v>
      </c>
      <c r="I177" s="78" t="s">
        <v>823</v>
      </c>
      <c r="J177" s="79">
        <v>12018</v>
      </c>
      <c r="K177" s="74"/>
      <c r="L177" s="75"/>
    </row>
    <row r="178" spans="1:12" ht="166.5" x14ac:dyDescent="0.25">
      <c r="A178" s="74">
        <v>176</v>
      </c>
      <c r="B178" s="75" t="s">
        <v>499</v>
      </c>
      <c r="C178" s="76" t="s">
        <v>592</v>
      </c>
      <c r="D178" s="74"/>
      <c r="E178" s="307" t="s">
        <v>577</v>
      </c>
      <c r="F178" s="77" t="s">
        <v>1110</v>
      </c>
      <c r="G178" s="77" t="s">
        <v>669</v>
      </c>
      <c r="H178" s="77" t="s">
        <v>1111</v>
      </c>
      <c r="I178" s="78" t="s">
        <v>823</v>
      </c>
      <c r="J178" s="79">
        <v>17787</v>
      </c>
      <c r="K178" s="74"/>
      <c r="L178" s="75"/>
    </row>
    <row r="179" spans="1:12" ht="230.25" x14ac:dyDescent="0.25">
      <c r="A179" s="68">
        <v>177</v>
      </c>
      <c r="B179" s="75" t="s">
        <v>499</v>
      </c>
      <c r="C179" s="76" t="s">
        <v>592</v>
      </c>
      <c r="D179" s="74"/>
      <c r="E179" s="307" t="s">
        <v>577</v>
      </c>
      <c r="F179" s="77" t="s">
        <v>1112</v>
      </c>
      <c r="G179" s="77" t="s">
        <v>1113</v>
      </c>
      <c r="H179" s="77" t="s">
        <v>1114</v>
      </c>
      <c r="I179" s="78" t="s">
        <v>705</v>
      </c>
      <c r="J179" s="79">
        <v>14992</v>
      </c>
      <c r="K179" s="74"/>
      <c r="L179" s="75"/>
    </row>
    <row r="180" spans="1:12" ht="153.75" x14ac:dyDescent="0.25">
      <c r="A180" s="74">
        <v>178</v>
      </c>
      <c r="B180" s="75" t="s">
        <v>499</v>
      </c>
      <c r="C180" s="76" t="s">
        <v>592</v>
      </c>
      <c r="D180" s="74"/>
      <c r="E180" s="307" t="s">
        <v>577</v>
      </c>
      <c r="F180" s="77" t="s">
        <v>1115</v>
      </c>
      <c r="G180" s="77" t="s">
        <v>1116</v>
      </c>
      <c r="H180" s="77" t="s">
        <v>1117</v>
      </c>
      <c r="I180" s="78" t="s">
        <v>780</v>
      </c>
      <c r="J180" s="79">
        <v>16842</v>
      </c>
      <c r="K180" s="74"/>
      <c r="L180" s="75"/>
    </row>
    <row r="181" spans="1:12" ht="204.75" x14ac:dyDescent="0.25">
      <c r="A181" s="68">
        <v>179</v>
      </c>
      <c r="B181" s="75" t="s">
        <v>499</v>
      </c>
      <c r="C181" s="76" t="s">
        <v>592</v>
      </c>
      <c r="D181" s="74"/>
      <c r="E181" s="307" t="s">
        <v>577</v>
      </c>
      <c r="F181" s="77" t="s">
        <v>1118</v>
      </c>
      <c r="G181" s="77" t="s">
        <v>638</v>
      </c>
      <c r="H181" s="77" t="s">
        <v>1119</v>
      </c>
      <c r="I181" s="78" t="s">
        <v>780</v>
      </c>
      <c r="J181" s="79">
        <v>6457</v>
      </c>
      <c r="K181" s="74"/>
      <c r="L181" s="75"/>
    </row>
    <row r="182" spans="1:12" ht="115.5" x14ac:dyDescent="0.25">
      <c r="A182" s="74">
        <v>180</v>
      </c>
      <c r="B182" s="75" t="s">
        <v>499</v>
      </c>
      <c r="C182" s="76" t="s">
        <v>592</v>
      </c>
      <c r="D182" s="74"/>
      <c r="E182" s="307" t="s">
        <v>577</v>
      </c>
      <c r="F182" s="77" t="s">
        <v>1120</v>
      </c>
      <c r="G182" s="77" t="s">
        <v>1121</v>
      </c>
      <c r="H182" s="77" t="s">
        <v>1122</v>
      </c>
      <c r="I182" s="78" t="s">
        <v>909</v>
      </c>
      <c r="J182" s="79">
        <v>16191</v>
      </c>
      <c r="K182" s="74"/>
      <c r="L182" s="75"/>
    </row>
    <row r="183" spans="1:12" ht="192" x14ac:dyDescent="0.25">
      <c r="A183" s="68">
        <v>181</v>
      </c>
      <c r="B183" s="75" t="s">
        <v>499</v>
      </c>
      <c r="C183" s="76" t="s">
        <v>592</v>
      </c>
      <c r="D183" s="74"/>
      <c r="E183" s="307" t="s">
        <v>577</v>
      </c>
      <c r="F183" s="77" t="s">
        <v>1123</v>
      </c>
      <c r="G183" s="77" t="s">
        <v>1124</v>
      </c>
      <c r="H183" s="77" t="s">
        <v>1125</v>
      </c>
      <c r="I183" s="78" t="s">
        <v>909</v>
      </c>
      <c r="J183" s="79">
        <v>7681</v>
      </c>
      <c r="K183" s="74"/>
      <c r="L183" s="75"/>
    </row>
    <row r="184" spans="1:12" ht="77.25" x14ac:dyDescent="0.25">
      <c r="A184" s="74">
        <v>182</v>
      </c>
      <c r="B184" s="75" t="s">
        <v>499</v>
      </c>
      <c r="C184" s="76" t="s">
        <v>592</v>
      </c>
      <c r="D184" s="74"/>
      <c r="E184" s="307" t="s">
        <v>577</v>
      </c>
      <c r="F184" s="77" t="s">
        <v>1126</v>
      </c>
      <c r="G184" s="77" t="s">
        <v>1127</v>
      </c>
      <c r="H184" s="77" t="s">
        <v>1128</v>
      </c>
      <c r="I184" s="78" t="s">
        <v>780</v>
      </c>
      <c r="J184" s="79">
        <v>20880</v>
      </c>
      <c r="K184" s="74"/>
      <c r="L184" s="75"/>
    </row>
    <row r="185" spans="1:12" ht="204.75" x14ac:dyDescent="0.25">
      <c r="A185" s="68">
        <v>183</v>
      </c>
      <c r="B185" s="75" t="s">
        <v>499</v>
      </c>
      <c r="C185" s="76" t="s">
        <v>592</v>
      </c>
      <c r="D185" s="74"/>
      <c r="E185" s="307" t="s">
        <v>577</v>
      </c>
      <c r="F185" s="77" t="s">
        <v>1129</v>
      </c>
      <c r="G185" s="77" t="s">
        <v>1130</v>
      </c>
      <c r="H185" s="77" t="s">
        <v>1131</v>
      </c>
      <c r="I185" s="78" t="s">
        <v>909</v>
      </c>
      <c r="J185" s="79">
        <v>13220</v>
      </c>
      <c r="K185" s="74"/>
      <c r="L185" s="75"/>
    </row>
    <row r="186" spans="1:12" ht="141" x14ac:dyDescent="0.25">
      <c r="A186" s="74">
        <v>184</v>
      </c>
      <c r="B186" s="75" t="s">
        <v>499</v>
      </c>
      <c r="C186" s="76" t="s">
        <v>592</v>
      </c>
      <c r="D186" s="74"/>
      <c r="E186" s="307" t="s">
        <v>577</v>
      </c>
      <c r="F186" s="77" t="s">
        <v>1132</v>
      </c>
      <c r="G186" s="77" t="s">
        <v>1133</v>
      </c>
      <c r="H186" s="77" t="s">
        <v>1134</v>
      </c>
      <c r="I186" s="78" t="s">
        <v>909</v>
      </c>
      <c r="J186" s="79">
        <v>2825</v>
      </c>
      <c r="K186" s="74"/>
      <c r="L186" s="75"/>
    </row>
    <row r="187" spans="1:12" ht="230.25" x14ac:dyDescent="0.25">
      <c r="A187" s="68">
        <v>185</v>
      </c>
      <c r="B187" s="75" t="s">
        <v>499</v>
      </c>
      <c r="C187" s="76" t="s">
        <v>592</v>
      </c>
      <c r="D187" s="74"/>
      <c r="E187" s="307" t="s">
        <v>577</v>
      </c>
      <c r="F187" s="77" t="s">
        <v>1135</v>
      </c>
      <c r="G187" s="77" t="s">
        <v>1136</v>
      </c>
      <c r="H187" s="77" t="s">
        <v>1137</v>
      </c>
      <c r="I187" s="78" t="s">
        <v>909</v>
      </c>
      <c r="J187" s="79">
        <v>10386</v>
      </c>
      <c r="K187" s="74"/>
      <c r="L187" s="75"/>
    </row>
    <row r="188" spans="1:12" ht="141" x14ac:dyDescent="0.25">
      <c r="A188" s="74">
        <v>186</v>
      </c>
      <c r="B188" s="75" t="s">
        <v>499</v>
      </c>
      <c r="C188" s="76" t="s">
        <v>592</v>
      </c>
      <c r="D188" s="74"/>
      <c r="E188" s="307" t="s">
        <v>577</v>
      </c>
      <c r="F188" s="77" t="s">
        <v>1138</v>
      </c>
      <c r="G188" s="77" t="s">
        <v>1139</v>
      </c>
      <c r="H188" s="77" t="s">
        <v>1140</v>
      </c>
      <c r="I188" s="78" t="s">
        <v>780</v>
      </c>
      <c r="J188" s="79">
        <v>20932</v>
      </c>
      <c r="K188" s="74"/>
      <c r="L188" s="75"/>
    </row>
    <row r="189" spans="1:12" ht="77.25" x14ac:dyDescent="0.25">
      <c r="A189" s="68">
        <v>187</v>
      </c>
      <c r="B189" s="75" t="s">
        <v>499</v>
      </c>
      <c r="C189" s="76" t="s">
        <v>592</v>
      </c>
      <c r="D189" s="74"/>
      <c r="E189" s="307" t="s">
        <v>577</v>
      </c>
      <c r="F189" s="77" t="s">
        <v>1141</v>
      </c>
      <c r="G189" s="77" t="s">
        <v>1142</v>
      </c>
      <c r="H189" s="77" t="s">
        <v>1143</v>
      </c>
      <c r="I189" s="78" t="s">
        <v>909</v>
      </c>
      <c r="J189" s="79">
        <v>8937</v>
      </c>
      <c r="K189" s="74"/>
      <c r="L189" s="75"/>
    </row>
    <row r="190" spans="1:12" ht="153.75" x14ac:dyDescent="0.25">
      <c r="A190" s="74">
        <v>188</v>
      </c>
      <c r="B190" s="75" t="s">
        <v>499</v>
      </c>
      <c r="C190" s="76" t="s">
        <v>592</v>
      </c>
      <c r="D190" s="74"/>
      <c r="E190" s="307" t="s">
        <v>577</v>
      </c>
      <c r="F190" s="77" t="s">
        <v>1144</v>
      </c>
      <c r="G190" s="77" t="s">
        <v>1145</v>
      </c>
      <c r="H190" s="77" t="s">
        <v>1146</v>
      </c>
      <c r="I190" s="78" t="s">
        <v>780</v>
      </c>
      <c r="J190" s="79">
        <v>18686</v>
      </c>
      <c r="K190" s="74"/>
      <c r="L190" s="75"/>
    </row>
    <row r="191" spans="1:12" ht="102.75" x14ac:dyDescent="0.25">
      <c r="A191" s="68">
        <v>189</v>
      </c>
      <c r="B191" s="75" t="s">
        <v>499</v>
      </c>
      <c r="C191" s="76" t="s">
        <v>592</v>
      </c>
      <c r="D191" s="74"/>
      <c r="E191" s="307" t="s">
        <v>577</v>
      </c>
      <c r="F191" s="77" t="s">
        <v>1147</v>
      </c>
      <c r="G191" s="77" t="s">
        <v>1148</v>
      </c>
      <c r="H191" s="77" t="s">
        <v>1149</v>
      </c>
      <c r="I191" s="78" t="s">
        <v>909</v>
      </c>
      <c r="J191" s="79">
        <v>13565</v>
      </c>
      <c r="K191" s="74"/>
      <c r="L191" s="75"/>
    </row>
    <row r="192" spans="1:12" ht="90" x14ac:dyDescent="0.25">
      <c r="A192" s="74">
        <v>190</v>
      </c>
      <c r="B192" s="75" t="s">
        <v>512</v>
      </c>
      <c r="C192" s="76" t="s">
        <v>592</v>
      </c>
      <c r="D192" s="74"/>
      <c r="E192" s="307" t="s">
        <v>577</v>
      </c>
      <c r="F192" s="77" t="s">
        <v>1150</v>
      </c>
      <c r="G192" s="77" t="s">
        <v>680</v>
      </c>
      <c r="H192" s="77" t="s">
        <v>1151</v>
      </c>
      <c r="I192" s="78" t="s">
        <v>723</v>
      </c>
      <c r="J192" s="79">
        <v>12590</v>
      </c>
      <c r="K192" s="74"/>
      <c r="L192" s="75"/>
    </row>
    <row r="193" spans="1:12" ht="141" x14ac:dyDescent="0.25">
      <c r="A193" s="68">
        <v>191</v>
      </c>
      <c r="B193" s="75" t="s">
        <v>512</v>
      </c>
      <c r="C193" s="76" t="s">
        <v>592</v>
      </c>
      <c r="D193" s="74"/>
      <c r="E193" s="307" t="s">
        <v>577</v>
      </c>
      <c r="F193" s="77" t="s">
        <v>1152</v>
      </c>
      <c r="G193" s="77" t="s">
        <v>1153</v>
      </c>
      <c r="H193" s="77" t="s">
        <v>1154</v>
      </c>
      <c r="I193" s="78" t="s">
        <v>723</v>
      </c>
      <c r="J193" s="79">
        <v>15577</v>
      </c>
      <c r="K193" s="74"/>
      <c r="L193" s="75"/>
    </row>
    <row r="194" spans="1:12" ht="141" x14ac:dyDescent="0.25">
      <c r="A194" s="74">
        <v>192</v>
      </c>
      <c r="B194" s="75" t="s">
        <v>512</v>
      </c>
      <c r="C194" s="76" t="s">
        <v>592</v>
      </c>
      <c r="D194" s="74"/>
      <c r="E194" s="307" t="s">
        <v>577</v>
      </c>
      <c r="F194" s="77" t="s">
        <v>1155</v>
      </c>
      <c r="G194" s="77" t="s">
        <v>683</v>
      </c>
      <c r="H194" s="77" t="s">
        <v>1156</v>
      </c>
      <c r="I194" s="78" t="s">
        <v>723</v>
      </c>
      <c r="J194" s="79">
        <v>14981</v>
      </c>
      <c r="K194" s="74"/>
      <c r="L194" s="75"/>
    </row>
    <row r="195" spans="1:12" ht="90" x14ac:dyDescent="0.25">
      <c r="A195" s="68">
        <v>193</v>
      </c>
      <c r="B195" s="75" t="s">
        <v>512</v>
      </c>
      <c r="C195" s="76" t="s">
        <v>592</v>
      </c>
      <c r="D195" s="74"/>
      <c r="E195" s="307" t="s">
        <v>577</v>
      </c>
      <c r="F195" s="77" t="s">
        <v>1157</v>
      </c>
      <c r="G195" s="77" t="s">
        <v>1158</v>
      </c>
      <c r="H195" s="77" t="s">
        <v>1159</v>
      </c>
      <c r="I195" s="78" t="s">
        <v>723</v>
      </c>
      <c r="J195" s="79">
        <v>2011</v>
      </c>
      <c r="K195" s="74"/>
      <c r="L195" s="75"/>
    </row>
    <row r="196" spans="1:12" ht="102.75" x14ac:dyDescent="0.25">
      <c r="A196" s="74">
        <v>194</v>
      </c>
      <c r="B196" s="75" t="s">
        <v>512</v>
      </c>
      <c r="C196" s="76" t="s">
        <v>592</v>
      </c>
      <c r="D196" s="74"/>
      <c r="E196" s="307" t="s">
        <v>577</v>
      </c>
      <c r="F196" s="77" t="s">
        <v>1160</v>
      </c>
      <c r="G196" s="77" t="s">
        <v>689</v>
      </c>
      <c r="H196" s="77" t="s">
        <v>1161</v>
      </c>
      <c r="I196" s="78" t="s">
        <v>750</v>
      </c>
      <c r="J196" s="79">
        <v>17680</v>
      </c>
      <c r="K196" s="74"/>
      <c r="L196" s="75"/>
    </row>
    <row r="197" spans="1:12" ht="64.5" x14ac:dyDescent="0.25">
      <c r="A197" s="68">
        <v>195</v>
      </c>
      <c r="B197" s="75" t="s">
        <v>512</v>
      </c>
      <c r="C197" s="76" t="s">
        <v>592</v>
      </c>
      <c r="D197" s="74"/>
      <c r="E197" s="307" t="s">
        <v>577</v>
      </c>
      <c r="F197" s="77" t="s">
        <v>1162</v>
      </c>
      <c r="G197" s="77" t="s">
        <v>697</v>
      </c>
      <c r="H197" s="77" t="s">
        <v>1163</v>
      </c>
      <c r="I197" s="78" t="s">
        <v>750</v>
      </c>
      <c r="J197" s="79">
        <v>6717</v>
      </c>
      <c r="K197" s="74"/>
      <c r="L197" s="75"/>
    </row>
    <row r="198" spans="1:12" ht="153.75" x14ac:dyDescent="0.25">
      <c r="A198" s="74">
        <v>196</v>
      </c>
      <c r="B198" s="75" t="s">
        <v>512</v>
      </c>
      <c r="C198" s="76" t="s">
        <v>592</v>
      </c>
      <c r="D198" s="74"/>
      <c r="E198" s="307" t="s">
        <v>577</v>
      </c>
      <c r="F198" s="77" t="s">
        <v>1164</v>
      </c>
      <c r="G198" s="77" t="s">
        <v>1165</v>
      </c>
      <c r="H198" s="77" t="s">
        <v>1166</v>
      </c>
      <c r="I198" s="78" t="s">
        <v>723</v>
      </c>
      <c r="J198" s="79">
        <v>6299</v>
      </c>
      <c r="K198" s="74"/>
      <c r="L198" s="75"/>
    </row>
    <row r="199" spans="1:12" ht="115.5" x14ac:dyDescent="0.25">
      <c r="A199" s="68">
        <v>197</v>
      </c>
      <c r="B199" s="75" t="s">
        <v>512</v>
      </c>
      <c r="C199" s="76" t="s">
        <v>592</v>
      </c>
      <c r="D199" s="74"/>
      <c r="E199" s="307" t="s">
        <v>577</v>
      </c>
      <c r="F199" s="77" t="s">
        <v>1167</v>
      </c>
      <c r="G199" s="77" t="s">
        <v>1158</v>
      </c>
      <c r="H199" s="77" t="s">
        <v>1168</v>
      </c>
      <c r="I199" s="78" t="s">
        <v>705</v>
      </c>
      <c r="J199" s="79">
        <v>16913</v>
      </c>
      <c r="K199" s="74"/>
      <c r="L199" s="75"/>
    </row>
    <row r="200" spans="1:12" ht="141" x14ac:dyDescent="0.25">
      <c r="A200" s="74">
        <v>198</v>
      </c>
      <c r="B200" s="75" t="s">
        <v>512</v>
      </c>
      <c r="C200" s="76" t="s">
        <v>592</v>
      </c>
      <c r="D200" s="74"/>
      <c r="E200" s="307" t="s">
        <v>577</v>
      </c>
      <c r="F200" s="77" t="s">
        <v>1169</v>
      </c>
      <c r="G200" s="77" t="s">
        <v>1170</v>
      </c>
      <c r="H200" s="77" t="s">
        <v>1171</v>
      </c>
      <c r="I200" s="78" t="s">
        <v>705</v>
      </c>
      <c r="J200" s="79">
        <v>20210</v>
      </c>
      <c r="K200" s="74"/>
      <c r="L200" s="75"/>
    </row>
    <row r="201" spans="1:12" ht="141" x14ac:dyDescent="0.25">
      <c r="A201" s="68">
        <v>199</v>
      </c>
      <c r="B201" s="75" t="s">
        <v>512</v>
      </c>
      <c r="C201" s="76" t="s">
        <v>592</v>
      </c>
      <c r="D201" s="74"/>
      <c r="E201" s="307" t="s">
        <v>577</v>
      </c>
      <c r="F201" s="77" t="s">
        <v>1172</v>
      </c>
      <c r="G201" s="77" t="s">
        <v>692</v>
      </c>
      <c r="H201" s="77" t="s">
        <v>1173</v>
      </c>
      <c r="I201" s="78" t="s">
        <v>705</v>
      </c>
      <c r="J201" s="79">
        <v>19186</v>
      </c>
      <c r="K201" s="74"/>
      <c r="L201" s="75"/>
    </row>
    <row r="202" spans="1:12" ht="115.5" x14ac:dyDescent="0.25">
      <c r="A202" s="74">
        <v>200</v>
      </c>
      <c r="B202" s="75" t="s">
        <v>512</v>
      </c>
      <c r="C202" s="76" t="s">
        <v>592</v>
      </c>
      <c r="D202" s="74"/>
      <c r="E202" s="307" t="s">
        <v>577</v>
      </c>
      <c r="F202" s="77" t="s">
        <v>1174</v>
      </c>
      <c r="G202" s="77" t="s">
        <v>1175</v>
      </c>
      <c r="H202" s="77" t="s">
        <v>1176</v>
      </c>
      <c r="I202" s="78" t="s">
        <v>705</v>
      </c>
      <c r="J202" s="79">
        <v>10212</v>
      </c>
      <c r="K202" s="74"/>
      <c r="L202" s="75"/>
    </row>
    <row r="203" spans="1:12" ht="77.25" x14ac:dyDescent="0.25">
      <c r="A203" s="68">
        <v>201</v>
      </c>
      <c r="B203" s="75" t="s">
        <v>512</v>
      </c>
      <c r="C203" s="76" t="s">
        <v>592</v>
      </c>
      <c r="D203" s="74"/>
      <c r="E203" s="307" t="s">
        <v>577</v>
      </c>
      <c r="F203" s="77" t="s">
        <v>1177</v>
      </c>
      <c r="G203" s="77" t="s">
        <v>1178</v>
      </c>
      <c r="H203" s="77" t="s">
        <v>1179</v>
      </c>
      <c r="I203" s="78" t="s">
        <v>705</v>
      </c>
      <c r="J203" s="79">
        <v>10620</v>
      </c>
      <c r="K203" s="74"/>
      <c r="L203" s="75"/>
    </row>
    <row r="204" spans="1:12" ht="90" x14ac:dyDescent="0.25">
      <c r="A204" s="74">
        <v>202</v>
      </c>
      <c r="B204" s="75" t="s">
        <v>512</v>
      </c>
      <c r="C204" s="76" t="s">
        <v>592</v>
      </c>
      <c r="D204" s="74"/>
      <c r="E204" s="307" t="s">
        <v>577</v>
      </c>
      <c r="F204" s="77" t="s">
        <v>1180</v>
      </c>
      <c r="G204" s="77" t="s">
        <v>1181</v>
      </c>
      <c r="H204" s="77" t="s">
        <v>1182</v>
      </c>
      <c r="I204" s="78" t="s">
        <v>780</v>
      </c>
      <c r="J204" s="79">
        <v>12716</v>
      </c>
      <c r="K204" s="74"/>
      <c r="L204" s="75"/>
    </row>
    <row r="205" spans="1:12" ht="153.75" x14ac:dyDescent="0.25">
      <c r="A205" s="68">
        <v>203</v>
      </c>
      <c r="B205" s="75" t="s">
        <v>512</v>
      </c>
      <c r="C205" s="76" t="s">
        <v>592</v>
      </c>
      <c r="D205" s="74"/>
      <c r="E205" s="307" t="s">
        <v>577</v>
      </c>
      <c r="F205" s="77" t="s">
        <v>1183</v>
      </c>
      <c r="G205" s="77" t="s">
        <v>1184</v>
      </c>
      <c r="H205" s="77" t="s">
        <v>1185</v>
      </c>
      <c r="I205" s="78" t="s">
        <v>780</v>
      </c>
      <c r="J205" s="79">
        <v>12341</v>
      </c>
      <c r="K205" s="74"/>
      <c r="L205" s="75"/>
    </row>
    <row r="206" spans="1:12" ht="115.5" x14ac:dyDescent="0.25">
      <c r="A206" s="74">
        <v>204</v>
      </c>
      <c r="B206" s="75" t="s">
        <v>512</v>
      </c>
      <c r="C206" s="76" t="s">
        <v>592</v>
      </c>
      <c r="D206" s="74"/>
      <c r="E206" s="307" t="s">
        <v>577</v>
      </c>
      <c r="F206" s="77" t="s">
        <v>1186</v>
      </c>
      <c r="G206" s="77" t="s">
        <v>1187</v>
      </c>
      <c r="H206" s="77" t="s">
        <v>1188</v>
      </c>
      <c r="I206" s="78" t="s">
        <v>780</v>
      </c>
      <c r="J206" s="79">
        <v>9950</v>
      </c>
      <c r="K206" s="74"/>
      <c r="L206" s="75"/>
    </row>
    <row r="207" spans="1:12" ht="192" x14ac:dyDescent="0.25">
      <c r="A207" s="68">
        <v>205</v>
      </c>
      <c r="B207" s="75" t="s">
        <v>512</v>
      </c>
      <c r="C207" s="76" t="s">
        <v>592</v>
      </c>
      <c r="D207" s="74"/>
      <c r="E207" s="307" t="s">
        <v>577</v>
      </c>
      <c r="F207" s="77" t="s">
        <v>1189</v>
      </c>
      <c r="G207" s="77" t="s">
        <v>1190</v>
      </c>
      <c r="H207" s="77" t="s">
        <v>1191</v>
      </c>
      <c r="I207" s="78" t="s">
        <v>723</v>
      </c>
      <c r="J207" s="79">
        <v>7898</v>
      </c>
      <c r="K207" s="74"/>
      <c r="L207" s="75"/>
    </row>
    <row r="208" spans="1:12" ht="115.5" x14ac:dyDescent="0.25">
      <c r="A208" s="74">
        <v>206</v>
      </c>
      <c r="B208" s="75" t="s">
        <v>512</v>
      </c>
      <c r="C208" s="76" t="s">
        <v>592</v>
      </c>
      <c r="D208" s="74"/>
      <c r="E208" s="307" t="s">
        <v>577</v>
      </c>
      <c r="F208" s="77" t="s">
        <v>1192</v>
      </c>
      <c r="G208" s="77" t="s">
        <v>703</v>
      </c>
      <c r="H208" s="77" t="s">
        <v>1193</v>
      </c>
      <c r="I208" s="78" t="s">
        <v>705</v>
      </c>
      <c r="J208" s="79">
        <v>6405</v>
      </c>
      <c r="K208" s="74"/>
      <c r="L208" s="75"/>
    </row>
    <row r="209" spans="1:12" ht="115.5" x14ac:dyDescent="0.25">
      <c r="A209" s="68">
        <v>207</v>
      </c>
      <c r="B209" s="75" t="s">
        <v>512</v>
      </c>
      <c r="C209" s="76" t="s">
        <v>592</v>
      </c>
      <c r="D209" s="74"/>
      <c r="E209" s="307" t="s">
        <v>577</v>
      </c>
      <c r="F209" s="77" t="s">
        <v>1194</v>
      </c>
      <c r="G209" s="77" t="s">
        <v>1195</v>
      </c>
      <c r="H209" s="77" t="s">
        <v>1196</v>
      </c>
      <c r="I209" s="78" t="s">
        <v>909</v>
      </c>
      <c r="J209" s="79">
        <v>13143</v>
      </c>
      <c r="K209" s="74"/>
      <c r="L209" s="75"/>
    </row>
    <row r="210" spans="1:12" ht="64.5" x14ac:dyDescent="0.25">
      <c r="A210" s="74">
        <v>208</v>
      </c>
      <c r="B210" s="75" t="s">
        <v>512</v>
      </c>
      <c r="C210" s="76" t="s">
        <v>592</v>
      </c>
      <c r="D210" s="74"/>
      <c r="E210" s="307" t="s">
        <v>577</v>
      </c>
      <c r="F210" s="77" t="s">
        <v>1197</v>
      </c>
      <c r="G210" s="77" t="s">
        <v>707</v>
      </c>
      <c r="H210" s="77" t="s">
        <v>1198</v>
      </c>
      <c r="I210" s="78" t="s">
        <v>750</v>
      </c>
      <c r="J210" s="79">
        <v>15989</v>
      </c>
      <c r="K210" s="74"/>
      <c r="L210" s="75"/>
    </row>
    <row r="211" spans="1:12" ht="39" x14ac:dyDescent="0.25">
      <c r="A211" s="68">
        <v>209</v>
      </c>
      <c r="B211" s="75" t="s">
        <v>512</v>
      </c>
      <c r="C211" s="76" t="s">
        <v>592</v>
      </c>
      <c r="D211" s="74"/>
      <c r="E211" s="307" t="s">
        <v>577</v>
      </c>
      <c r="F211" s="77" t="s">
        <v>1199</v>
      </c>
      <c r="G211" s="77" t="s">
        <v>1200</v>
      </c>
      <c r="H211" s="77" t="s">
        <v>1201</v>
      </c>
      <c r="I211" s="78" t="s">
        <v>750</v>
      </c>
      <c r="J211" s="79">
        <v>6082</v>
      </c>
      <c r="K211" s="74"/>
      <c r="L211" s="75"/>
    </row>
    <row r="212" spans="1:12" ht="77.25" x14ac:dyDescent="0.25">
      <c r="A212" s="74">
        <v>210</v>
      </c>
      <c r="B212" s="75" t="s">
        <v>512</v>
      </c>
      <c r="C212" s="76" t="s">
        <v>592</v>
      </c>
      <c r="D212" s="74"/>
      <c r="E212" s="307" t="s">
        <v>577</v>
      </c>
      <c r="F212" s="77" t="s">
        <v>1202</v>
      </c>
      <c r="G212" s="77" t="s">
        <v>716</v>
      </c>
      <c r="H212" s="77" t="s">
        <v>1203</v>
      </c>
      <c r="I212" s="78" t="s">
        <v>723</v>
      </c>
      <c r="J212" s="79">
        <v>7057</v>
      </c>
      <c r="K212" s="74"/>
      <c r="L212" s="75"/>
    </row>
    <row r="213" spans="1:12" ht="64.5" x14ac:dyDescent="0.25">
      <c r="A213" s="68">
        <v>211</v>
      </c>
      <c r="B213" s="75" t="s">
        <v>512</v>
      </c>
      <c r="C213" s="76" t="s">
        <v>592</v>
      </c>
      <c r="D213" s="74"/>
      <c r="E213" s="307" t="s">
        <v>577</v>
      </c>
      <c r="F213" s="77" t="s">
        <v>1204</v>
      </c>
      <c r="G213" s="77" t="s">
        <v>1205</v>
      </c>
      <c r="H213" s="77" t="s">
        <v>1206</v>
      </c>
      <c r="I213" s="78" t="s">
        <v>909</v>
      </c>
      <c r="J213" s="79">
        <v>5246</v>
      </c>
      <c r="K213" s="74"/>
      <c r="L213" s="75"/>
    </row>
    <row r="214" spans="1:12" ht="77.25" x14ac:dyDescent="0.25">
      <c r="A214" s="74">
        <v>212</v>
      </c>
      <c r="B214" s="75" t="s">
        <v>512</v>
      </c>
      <c r="C214" s="76" t="s">
        <v>592</v>
      </c>
      <c r="D214" s="74"/>
      <c r="E214" s="307" t="s">
        <v>577</v>
      </c>
      <c r="F214" s="77" t="s">
        <v>1207</v>
      </c>
      <c r="G214" s="77" t="s">
        <v>728</v>
      </c>
      <c r="H214" s="77" t="s">
        <v>1208</v>
      </c>
      <c r="I214" s="78" t="s">
        <v>723</v>
      </c>
      <c r="J214" s="79">
        <v>8248</v>
      </c>
      <c r="K214" s="74"/>
      <c r="L214" s="75"/>
    </row>
    <row r="215" spans="1:12" ht="90" x14ac:dyDescent="0.25">
      <c r="A215" s="68">
        <v>213</v>
      </c>
      <c r="B215" s="75" t="s">
        <v>512</v>
      </c>
      <c r="C215" s="76" t="s">
        <v>592</v>
      </c>
      <c r="D215" s="74"/>
      <c r="E215" s="307" t="s">
        <v>577</v>
      </c>
      <c r="F215" s="77" t="s">
        <v>1209</v>
      </c>
      <c r="G215" s="77" t="s">
        <v>1210</v>
      </c>
      <c r="H215" s="77" t="s">
        <v>1211</v>
      </c>
      <c r="I215" s="78" t="s">
        <v>610</v>
      </c>
      <c r="J215" s="79">
        <v>12810</v>
      </c>
      <c r="K215" s="74"/>
      <c r="L215" s="75"/>
    </row>
    <row r="216" spans="1:12" ht="77.25" x14ac:dyDescent="0.25">
      <c r="A216" s="74">
        <v>214</v>
      </c>
      <c r="B216" s="75" t="s">
        <v>512</v>
      </c>
      <c r="C216" s="76" t="s">
        <v>592</v>
      </c>
      <c r="D216" s="74"/>
      <c r="E216" s="307" t="s">
        <v>577</v>
      </c>
      <c r="F216" s="77" t="s">
        <v>1212</v>
      </c>
      <c r="G216" s="77" t="s">
        <v>721</v>
      </c>
      <c r="H216" s="77" t="s">
        <v>1213</v>
      </c>
      <c r="I216" s="78" t="s">
        <v>723</v>
      </c>
      <c r="J216" s="79">
        <v>9178</v>
      </c>
      <c r="K216" s="74"/>
      <c r="L216" s="75"/>
    </row>
    <row r="217" spans="1:12" ht="51.75" x14ac:dyDescent="0.25">
      <c r="A217" s="68">
        <v>215</v>
      </c>
      <c r="B217" s="75" t="s">
        <v>512</v>
      </c>
      <c r="C217" s="76" t="s">
        <v>592</v>
      </c>
      <c r="D217" s="74"/>
      <c r="E217" s="307" t="s">
        <v>577</v>
      </c>
      <c r="F217" s="77" t="s">
        <v>1214</v>
      </c>
      <c r="G217" s="77" t="s">
        <v>725</v>
      </c>
      <c r="H217" s="77" t="s">
        <v>1215</v>
      </c>
      <c r="I217" s="78" t="s">
        <v>723</v>
      </c>
      <c r="J217" s="79">
        <v>10193</v>
      </c>
      <c r="K217" s="74"/>
      <c r="L217" s="75"/>
    </row>
    <row r="218" spans="1:12" ht="128.25" x14ac:dyDescent="0.25">
      <c r="A218" s="74">
        <v>216</v>
      </c>
      <c r="B218" s="75" t="s">
        <v>591</v>
      </c>
      <c r="C218" s="76" t="s">
        <v>592</v>
      </c>
      <c r="D218" s="74"/>
      <c r="E218" s="307" t="s">
        <v>577</v>
      </c>
      <c r="F218" s="77" t="s">
        <v>1216</v>
      </c>
      <c r="G218" s="77" t="s">
        <v>298</v>
      </c>
      <c r="H218" s="77" t="s">
        <v>1217</v>
      </c>
      <c r="I218" s="78" t="s">
        <v>750</v>
      </c>
      <c r="J218" s="79">
        <v>13115</v>
      </c>
      <c r="K218" s="74"/>
      <c r="L218" s="75"/>
    </row>
    <row r="219" spans="1:12" ht="153.75" x14ac:dyDescent="0.25">
      <c r="A219" s="68">
        <v>217</v>
      </c>
      <c r="B219" s="75" t="s">
        <v>512</v>
      </c>
      <c r="C219" s="76" t="s">
        <v>592</v>
      </c>
      <c r="D219" s="74"/>
      <c r="E219" s="307" t="s">
        <v>577</v>
      </c>
      <c r="F219" s="77" t="s">
        <v>1218</v>
      </c>
      <c r="G219" s="77" t="s">
        <v>1219</v>
      </c>
      <c r="H219" s="77" t="s">
        <v>1220</v>
      </c>
      <c r="I219" s="78" t="s">
        <v>897</v>
      </c>
      <c r="J219" s="79">
        <v>7636</v>
      </c>
      <c r="K219" s="74"/>
      <c r="L219" s="75"/>
    </row>
    <row r="220" spans="1:12" ht="141" x14ac:dyDescent="0.25">
      <c r="A220" s="74">
        <v>218</v>
      </c>
      <c r="B220" s="75" t="s">
        <v>512</v>
      </c>
      <c r="C220" s="76" t="s">
        <v>592</v>
      </c>
      <c r="D220" s="74"/>
      <c r="E220" s="307" t="s">
        <v>577</v>
      </c>
      <c r="F220" s="77" t="s">
        <v>1221</v>
      </c>
      <c r="G220" s="77" t="s">
        <v>1222</v>
      </c>
      <c r="H220" s="77" t="s">
        <v>1223</v>
      </c>
      <c r="I220" s="78" t="s">
        <v>823</v>
      </c>
      <c r="J220" s="79">
        <v>14681</v>
      </c>
      <c r="K220" s="74"/>
      <c r="L220" s="75"/>
    </row>
    <row r="221" spans="1:12" ht="102.75" x14ac:dyDescent="0.25">
      <c r="A221" s="68">
        <v>219</v>
      </c>
      <c r="B221" s="75" t="s">
        <v>512</v>
      </c>
      <c r="C221" s="76" t="s">
        <v>592</v>
      </c>
      <c r="D221" s="74"/>
      <c r="E221" s="307" t="s">
        <v>577</v>
      </c>
      <c r="F221" s="77" t="s">
        <v>1224</v>
      </c>
      <c r="G221" s="77" t="s">
        <v>1225</v>
      </c>
      <c r="H221" s="77" t="s">
        <v>1226</v>
      </c>
      <c r="I221" s="78" t="s">
        <v>705</v>
      </c>
      <c r="J221" s="79">
        <v>11944</v>
      </c>
      <c r="K221" s="74"/>
      <c r="L221" s="75"/>
    </row>
    <row r="222" spans="1:12" ht="243" x14ac:dyDescent="0.25">
      <c r="A222" s="74">
        <v>220</v>
      </c>
      <c r="B222" s="75" t="s">
        <v>512</v>
      </c>
      <c r="C222" s="76" t="s">
        <v>592</v>
      </c>
      <c r="D222" s="74"/>
      <c r="E222" s="307" t="s">
        <v>577</v>
      </c>
      <c r="F222" s="77" t="s">
        <v>1227</v>
      </c>
      <c r="G222" s="77" t="s">
        <v>1228</v>
      </c>
      <c r="H222" s="77" t="s">
        <v>1229</v>
      </c>
      <c r="I222" s="78" t="s">
        <v>780</v>
      </c>
      <c r="J222" s="79">
        <v>11740</v>
      </c>
      <c r="K222" s="74"/>
      <c r="L222" s="75"/>
    </row>
    <row r="223" spans="1:12" ht="77.25" x14ac:dyDescent="0.25">
      <c r="A223" s="68">
        <v>221</v>
      </c>
      <c r="B223" s="75" t="s">
        <v>512</v>
      </c>
      <c r="C223" s="76" t="s">
        <v>592</v>
      </c>
      <c r="D223" s="74"/>
      <c r="E223" s="307" t="s">
        <v>577</v>
      </c>
      <c r="F223" s="77" t="s">
        <v>1230</v>
      </c>
      <c r="G223" s="77" t="s">
        <v>1231</v>
      </c>
      <c r="H223" s="77" t="s">
        <v>1232</v>
      </c>
      <c r="I223" s="78" t="s">
        <v>909</v>
      </c>
      <c r="J223" s="79">
        <v>16354</v>
      </c>
      <c r="K223" s="74"/>
      <c r="L223" s="75"/>
    </row>
    <row r="224" spans="1:12" ht="141" x14ac:dyDescent="0.25">
      <c r="A224" s="74">
        <v>222</v>
      </c>
      <c r="B224" s="75" t="s">
        <v>512</v>
      </c>
      <c r="C224" s="76" t="s">
        <v>592</v>
      </c>
      <c r="D224" s="74"/>
      <c r="E224" s="307" t="s">
        <v>577</v>
      </c>
      <c r="F224" s="77" t="s">
        <v>1233</v>
      </c>
      <c r="G224" s="77" t="s">
        <v>1234</v>
      </c>
      <c r="H224" s="77" t="s">
        <v>1235</v>
      </c>
      <c r="I224" s="78" t="s">
        <v>723</v>
      </c>
      <c r="J224" s="79">
        <v>12453</v>
      </c>
      <c r="K224" s="74"/>
      <c r="L224" s="75"/>
    </row>
    <row r="225" spans="1:12" ht="141" x14ac:dyDescent="0.25">
      <c r="A225" s="68">
        <v>223</v>
      </c>
      <c r="B225" s="75" t="s">
        <v>512</v>
      </c>
      <c r="C225" s="76" t="s">
        <v>592</v>
      </c>
      <c r="D225" s="74"/>
      <c r="E225" s="307" t="s">
        <v>577</v>
      </c>
      <c r="F225" s="77" t="s">
        <v>1236</v>
      </c>
      <c r="G225" s="77" t="s">
        <v>752</v>
      </c>
      <c r="H225" s="77" t="s">
        <v>1237</v>
      </c>
      <c r="I225" s="78" t="s">
        <v>723</v>
      </c>
      <c r="J225" s="79">
        <v>10134</v>
      </c>
      <c r="K225" s="74"/>
      <c r="L225" s="75"/>
    </row>
    <row r="226" spans="1:12" ht="77.25" x14ac:dyDescent="0.25">
      <c r="A226" s="74">
        <v>224</v>
      </c>
      <c r="B226" s="75" t="s">
        <v>512</v>
      </c>
      <c r="C226" s="76" t="s">
        <v>592</v>
      </c>
      <c r="D226" s="74"/>
      <c r="E226" s="307" t="s">
        <v>577</v>
      </c>
      <c r="F226" s="77" t="s">
        <v>1238</v>
      </c>
      <c r="G226" s="77" t="s">
        <v>740</v>
      </c>
      <c r="H226" s="77" t="s">
        <v>1239</v>
      </c>
      <c r="I226" s="78" t="s">
        <v>750</v>
      </c>
      <c r="J226" s="79">
        <v>5069</v>
      </c>
      <c r="K226" s="74"/>
      <c r="L226" s="75"/>
    </row>
    <row r="227" spans="1:12" ht="77.25" x14ac:dyDescent="0.25">
      <c r="A227" s="68">
        <v>225</v>
      </c>
      <c r="B227" s="75" t="s">
        <v>512</v>
      </c>
      <c r="C227" s="76" t="s">
        <v>592</v>
      </c>
      <c r="D227" s="74"/>
      <c r="E227" s="307" t="s">
        <v>577</v>
      </c>
      <c r="F227" s="77" t="s">
        <v>1240</v>
      </c>
      <c r="G227" s="77" t="s">
        <v>743</v>
      </c>
      <c r="H227" s="77" t="s">
        <v>1241</v>
      </c>
      <c r="I227" s="78" t="s">
        <v>897</v>
      </c>
      <c r="J227" s="79">
        <v>9790</v>
      </c>
      <c r="K227" s="74"/>
      <c r="L227" s="75"/>
    </row>
    <row r="228" spans="1:12" ht="77.25" x14ac:dyDescent="0.25">
      <c r="A228" s="74">
        <v>226</v>
      </c>
      <c r="B228" s="75" t="s">
        <v>512</v>
      </c>
      <c r="C228" s="76" t="s">
        <v>592</v>
      </c>
      <c r="D228" s="74"/>
      <c r="E228" s="307" t="s">
        <v>577</v>
      </c>
      <c r="F228" s="77" t="s">
        <v>1242</v>
      </c>
      <c r="G228" s="77" t="s">
        <v>1243</v>
      </c>
      <c r="H228" s="77" t="s">
        <v>1244</v>
      </c>
      <c r="I228" s="78" t="s">
        <v>750</v>
      </c>
      <c r="J228" s="79">
        <v>8626</v>
      </c>
      <c r="K228" s="74"/>
      <c r="L228" s="75"/>
    </row>
    <row r="229" spans="1:12" ht="64.5" x14ac:dyDescent="0.25">
      <c r="A229" s="68">
        <v>227</v>
      </c>
      <c r="B229" s="75" t="s">
        <v>512</v>
      </c>
      <c r="C229" s="76" t="s">
        <v>592</v>
      </c>
      <c r="D229" s="74"/>
      <c r="E229" s="307" t="s">
        <v>577</v>
      </c>
      <c r="F229" s="77" t="s">
        <v>1245</v>
      </c>
      <c r="G229" s="77" t="s">
        <v>1246</v>
      </c>
      <c r="H229" s="77" t="s">
        <v>1247</v>
      </c>
      <c r="I229" s="78" t="s">
        <v>897</v>
      </c>
      <c r="J229" s="79">
        <v>12045</v>
      </c>
      <c r="K229" s="74"/>
      <c r="L229" s="75"/>
    </row>
    <row r="230" spans="1:12" ht="51.75" x14ac:dyDescent="0.25">
      <c r="A230" s="74">
        <v>228</v>
      </c>
      <c r="B230" s="75" t="s">
        <v>512</v>
      </c>
      <c r="C230" s="76" t="s">
        <v>592</v>
      </c>
      <c r="D230" s="74"/>
      <c r="E230" s="307" t="s">
        <v>577</v>
      </c>
      <c r="F230" s="77" t="s">
        <v>1248</v>
      </c>
      <c r="G230" s="77" t="s">
        <v>734</v>
      </c>
      <c r="H230" s="77" t="s">
        <v>1249</v>
      </c>
      <c r="I230" s="78" t="s">
        <v>705</v>
      </c>
      <c r="J230" s="79">
        <v>9620</v>
      </c>
      <c r="K230" s="74"/>
      <c r="L230" s="75"/>
    </row>
    <row r="231" spans="1:12" ht="64.5" x14ac:dyDescent="0.25">
      <c r="A231" s="68">
        <v>229</v>
      </c>
      <c r="B231" s="75" t="s">
        <v>512</v>
      </c>
      <c r="C231" s="76" t="s">
        <v>592</v>
      </c>
      <c r="D231" s="74"/>
      <c r="E231" s="307" t="s">
        <v>577</v>
      </c>
      <c r="F231" s="77" t="s">
        <v>1250</v>
      </c>
      <c r="G231" s="77" t="s">
        <v>296</v>
      </c>
      <c r="H231" s="77" t="s">
        <v>1251</v>
      </c>
      <c r="I231" s="78" t="s">
        <v>705</v>
      </c>
      <c r="J231" s="79">
        <v>16862</v>
      </c>
      <c r="K231" s="74"/>
      <c r="L231" s="75"/>
    </row>
    <row r="232" spans="1:12" ht="90" x14ac:dyDescent="0.25">
      <c r="A232" s="74">
        <v>230</v>
      </c>
      <c r="B232" s="75" t="s">
        <v>512</v>
      </c>
      <c r="C232" s="76" t="s">
        <v>592</v>
      </c>
      <c r="D232" s="74"/>
      <c r="E232" s="307" t="s">
        <v>577</v>
      </c>
      <c r="F232" s="77" t="s">
        <v>1252</v>
      </c>
      <c r="G232" s="77" t="s">
        <v>805</v>
      </c>
      <c r="H232" s="77" t="s">
        <v>1253</v>
      </c>
      <c r="I232" s="78" t="s">
        <v>705</v>
      </c>
      <c r="J232" s="79">
        <v>5632</v>
      </c>
      <c r="K232" s="74"/>
      <c r="L232" s="75"/>
    </row>
    <row r="233" spans="1:12" ht="90" x14ac:dyDescent="0.25">
      <c r="A233" s="68">
        <v>231</v>
      </c>
      <c r="B233" s="75" t="s">
        <v>512</v>
      </c>
      <c r="C233" s="76" t="s">
        <v>592</v>
      </c>
      <c r="D233" s="74"/>
      <c r="E233" s="307" t="s">
        <v>577</v>
      </c>
      <c r="F233" s="77" t="s">
        <v>1254</v>
      </c>
      <c r="G233" s="77" t="s">
        <v>1255</v>
      </c>
      <c r="H233" s="77" t="s">
        <v>1256</v>
      </c>
      <c r="I233" s="78" t="s">
        <v>780</v>
      </c>
      <c r="J233" s="79">
        <v>9227</v>
      </c>
      <c r="K233" s="74"/>
      <c r="L233" s="75"/>
    </row>
    <row r="234" spans="1:12" ht="102.75" x14ac:dyDescent="0.25">
      <c r="A234" s="74">
        <v>232</v>
      </c>
      <c r="B234" s="75" t="s">
        <v>512</v>
      </c>
      <c r="C234" s="76" t="s">
        <v>592</v>
      </c>
      <c r="D234" s="74"/>
      <c r="E234" s="307" t="s">
        <v>577</v>
      </c>
      <c r="F234" s="77" t="s">
        <v>1257</v>
      </c>
      <c r="G234" s="77" t="s">
        <v>1258</v>
      </c>
      <c r="H234" s="77" t="s">
        <v>1259</v>
      </c>
      <c r="I234" s="78" t="s">
        <v>780</v>
      </c>
      <c r="J234" s="79">
        <v>11551</v>
      </c>
      <c r="K234" s="74"/>
      <c r="L234" s="75"/>
    </row>
    <row r="235" spans="1:12" ht="128.25" x14ac:dyDescent="0.25">
      <c r="A235" s="68">
        <v>233</v>
      </c>
      <c r="B235" s="75" t="s">
        <v>512</v>
      </c>
      <c r="C235" s="76" t="s">
        <v>592</v>
      </c>
      <c r="D235" s="74"/>
      <c r="E235" s="307" t="s">
        <v>577</v>
      </c>
      <c r="F235" s="77" t="s">
        <v>1260</v>
      </c>
      <c r="G235" s="77" t="s">
        <v>1261</v>
      </c>
      <c r="H235" s="77" t="s">
        <v>1262</v>
      </c>
      <c r="I235" s="78" t="s">
        <v>780</v>
      </c>
      <c r="J235" s="79">
        <v>4683</v>
      </c>
      <c r="K235" s="74"/>
      <c r="L235" s="75"/>
    </row>
    <row r="236" spans="1:12" ht="115.5" x14ac:dyDescent="0.25">
      <c r="A236" s="74">
        <v>234</v>
      </c>
      <c r="B236" s="75" t="s">
        <v>512</v>
      </c>
      <c r="C236" s="76" t="s">
        <v>592</v>
      </c>
      <c r="D236" s="74"/>
      <c r="E236" s="307" t="s">
        <v>577</v>
      </c>
      <c r="F236" s="77" t="s">
        <v>1263</v>
      </c>
      <c r="G236" s="77" t="s">
        <v>1264</v>
      </c>
      <c r="H236" s="77" t="s">
        <v>1265</v>
      </c>
      <c r="I236" s="78" t="s">
        <v>780</v>
      </c>
      <c r="J236" s="79">
        <v>7937</v>
      </c>
      <c r="K236" s="74"/>
      <c r="L236" s="75"/>
    </row>
    <row r="237" spans="1:12" ht="128.25" x14ac:dyDescent="0.25">
      <c r="A237" s="68">
        <v>235</v>
      </c>
      <c r="B237" s="75" t="s">
        <v>512</v>
      </c>
      <c r="C237" s="76" t="s">
        <v>592</v>
      </c>
      <c r="D237" s="74"/>
      <c r="E237" s="307" t="s">
        <v>577</v>
      </c>
      <c r="F237" s="77" t="s">
        <v>1266</v>
      </c>
      <c r="G237" s="77" t="s">
        <v>1267</v>
      </c>
      <c r="H237" s="77" t="s">
        <v>1268</v>
      </c>
      <c r="I237" s="78" t="s">
        <v>909</v>
      </c>
      <c r="J237" s="79">
        <v>14726</v>
      </c>
      <c r="K237" s="74"/>
      <c r="L237" s="75"/>
    </row>
    <row r="238" spans="1:12" ht="64.5" x14ac:dyDescent="0.25">
      <c r="A238" s="74">
        <v>236</v>
      </c>
      <c r="B238" s="75" t="s">
        <v>540</v>
      </c>
      <c r="C238" s="76" t="s">
        <v>592</v>
      </c>
      <c r="D238" s="74"/>
      <c r="E238" s="307" t="s">
        <v>577</v>
      </c>
      <c r="F238" s="77" t="s">
        <v>1269</v>
      </c>
      <c r="G238" s="77" t="s">
        <v>1270</v>
      </c>
      <c r="H238" s="77" t="s">
        <v>1271</v>
      </c>
      <c r="I238" s="78" t="s">
        <v>897</v>
      </c>
      <c r="J238" s="79">
        <v>3084</v>
      </c>
      <c r="K238" s="74"/>
      <c r="L238" s="75"/>
    </row>
    <row r="239" spans="1:12" ht="64.5" x14ac:dyDescent="0.25">
      <c r="A239" s="68">
        <v>237</v>
      </c>
      <c r="B239" s="75" t="s">
        <v>540</v>
      </c>
      <c r="C239" s="76" t="s">
        <v>592</v>
      </c>
      <c r="D239" s="74"/>
      <c r="E239" s="307" t="s">
        <v>577</v>
      </c>
      <c r="F239" s="77" t="s">
        <v>1272</v>
      </c>
      <c r="G239" s="77" t="s">
        <v>1273</v>
      </c>
      <c r="H239" s="77" t="s">
        <v>1274</v>
      </c>
      <c r="I239" s="78" t="s">
        <v>823</v>
      </c>
      <c r="J239" s="79">
        <v>3810</v>
      </c>
      <c r="K239" s="74"/>
      <c r="L239" s="75"/>
    </row>
    <row r="240" spans="1:12" ht="115.5" x14ac:dyDescent="0.25">
      <c r="A240" s="74">
        <v>238</v>
      </c>
      <c r="B240" s="75" t="s">
        <v>540</v>
      </c>
      <c r="C240" s="76" t="s">
        <v>592</v>
      </c>
      <c r="D240" s="74"/>
      <c r="E240" s="307" t="s">
        <v>577</v>
      </c>
      <c r="F240" s="77" t="s">
        <v>1275</v>
      </c>
      <c r="G240" s="77" t="s">
        <v>1276</v>
      </c>
      <c r="H240" s="77" t="s">
        <v>1277</v>
      </c>
      <c r="I240" s="78" t="s">
        <v>823</v>
      </c>
      <c r="J240" s="79">
        <v>18389</v>
      </c>
      <c r="K240" s="74"/>
      <c r="L240" s="75"/>
    </row>
    <row r="241" spans="1:12" ht="128.25" x14ac:dyDescent="0.25">
      <c r="A241" s="68">
        <v>239</v>
      </c>
      <c r="B241" s="75" t="s">
        <v>540</v>
      </c>
      <c r="C241" s="76" t="s">
        <v>592</v>
      </c>
      <c r="D241" s="74"/>
      <c r="E241" s="307" t="s">
        <v>577</v>
      </c>
      <c r="F241" s="77" t="s">
        <v>1278</v>
      </c>
      <c r="G241" s="77" t="s">
        <v>1279</v>
      </c>
      <c r="H241" s="77" t="s">
        <v>1280</v>
      </c>
      <c r="I241" s="78" t="s">
        <v>909</v>
      </c>
      <c r="J241" s="79">
        <v>9752</v>
      </c>
      <c r="K241" s="74"/>
      <c r="L241" s="75"/>
    </row>
    <row r="242" spans="1:12" ht="90" x14ac:dyDescent="0.25">
      <c r="A242" s="74">
        <v>240</v>
      </c>
      <c r="B242" s="75" t="s">
        <v>540</v>
      </c>
      <c r="C242" s="76" t="s">
        <v>592</v>
      </c>
      <c r="D242" s="74"/>
      <c r="E242" s="307" t="s">
        <v>577</v>
      </c>
      <c r="F242" s="77" t="s">
        <v>1281</v>
      </c>
      <c r="G242" s="77" t="s">
        <v>766</v>
      </c>
      <c r="H242" s="77" t="s">
        <v>1282</v>
      </c>
      <c r="I242" s="78" t="s">
        <v>909</v>
      </c>
      <c r="J242" s="79">
        <v>5037</v>
      </c>
      <c r="K242" s="74"/>
      <c r="L242" s="75"/>
    </row>
    <row r="243" spans="1:12" ht="51.75" x14ac:dyDescent="0.25">
      <c r="A243" s="68">
        <v>241</v>
      </c>
      <c r="B243" s="75" t="s">
        <v>540</v>
      </c>
      <c r="C243" s="76" t="s">
        <v>592</v>
      </c>
      <c r="D243" s="74"/>
      <c r="E243" s="307" t="s">
        <v>577</v>
      </c>
      <c r="F243" s="77" t="s">
        <v>1283</v>
      </c>
      <c r="G243" s="77" t="s">
        <v>1284</v>
      </c>
      <c r="H243" s="77" t="s">
        <v>1285</v>
      </c>
      <c r="I243" s="78" t="s">
        <v>909</v>
      </c>
      <c r="J243" s="79">
        <v>12396</v>
      </c>
      <c r="K243" s="74"/>
      <c r="L243" s="75"/>
    </row>
    <row r="244" spans="1:12" ht="153.75" x14ac:dyDescent="0.25">
      <c r="A244" s="74">
        <v>242</v>
      </c>
      <c r="B244" s="75" t="s">
        <v>540</v>
      </c>
      <c r="C244" s="76" t="s">
        <v>592</v>
      </c>
      <c r="D244" s="74"/>
      <c r="E244" s="307" t="s">
        <v>577</v>
      </c>
      <c r="F244" s="77" t="s">
        <v>1286</v>
      </c>
      <c r="G244" s="77" t="s">
        <v>1287</v>
      </c>
      <c r="H244" s="77" t="s">
        <v>1288</v>
      </c>
      <c r="I244" s="78" t="s">
        <v>909</v>
      </c>
      <c r="J244" s="79">
        <v>10312</v>
      </c>
      <c r="K244" s="74"/>
      <c r="L244" s="75"/>
    </row>
    <row r="245" spans="1:12" ht="115.5" x14ac:dyDescent="0.25">
      <c r="A245" s="68">
        <v>243</v>
      </c>
      <c r="B245" s="75" t="s">
        <v>1390</v>
      </c>
      <c r="C245" s="76" t="s">
        <v>592</v>
      </c>
      <c r="D245" s="74"/>
      <c r="E245" s="307" t="s">
        <v>577</v>
      </c>
      <c r="F245" s="77" t="s">
        <v>1289</v>
      </c>
      <c r="G245" s="77" t="s">
        <v>1290</v>
      </c>
      <c r="H245" s="77" t="s">
        <v>1291</v>
      </c>
      <c r="I245" s="78" t="s">
        <v>823</v>
      </c>
      <c r="J245" s="79">
        <v>9837</v>
      </c>
      <c r="K245" s="74"/>
      <c r="L245" s="75"/>
    </row>
    <row r="246" spans="1:12" ht="141" x14ac:dyDescent="0.25">
      <c r="A246" s="74">
        <v>244</v>
      </c>
      <c r="B246" s="75" t="s">
        <v>1390</v>
      </c>
      <c r="C246" s="76" t="s">
        <v>592</v>
      </c>
      <c r="D246" s="74"/>
      <c r="E246" s="307" t="s">
        <v>577</v>
      </c>
      <c r="F246" s="77" t="s">
        <v>1292</v>
      </c>
      <c r="G246" s="77" t="s">
        <v>799</v>
      </c>
      <c r="H246" s="77" t="s">
        <v>1293</v>
      </c>
      <c r="I246" s="78" t="s">
        <v>723</v>
      </c>
      <c r="J246" s="79">
        <v>11994</v>
      </c>
      <c r="K246" s="74"/>
      <c r="L246" s="75"/>
    </row>
    <row r="247" spans="1:12" ht="90" x14ac:dyDescent="0.25">
      <c r="A247" s="68">
        <v>245</v>
      </c>
      <c r="B247" s="75" t="s">
        <v>1390</v>
      </c>
      <c r="C247" s="76" t="s">
        <v>592</v>
      </c>
      <c r="D247" s="74"/>
      <c r="E247" s="307" t="s">
        <v>577</v>
      </c>
      <c r="F247" s="77" t="s">
        <v>1294</v>
      </c>
      <c r="G247" s="77" t="s">
        <v>579</v>
      </c>
      <c r="H247" s="77" t="s">
        <v>1295</v>
      </c>
      <c r="I247" s="78" t="s">
        <v>723</v>
      </c>
      <c r="J247" s="79">
        <v>5876</v>
      </c>
      <c r="K247" s="74"/>
      <c r="L247" s="75"/>
    </row>
    <row r="248" spans="1:12" ht="90" x14ac:dyDescent="0.25">
      <c r="A248" s="74">
        <v>246</v>
      </c>
      <c r="B248" s="75" t="s">
        <v>1390</v>
      </c>
      <c r="C248" s="76" t="s">
        <v>592</v>
      </c>
      <c r="D248" s="74"/>
      <c r="E248" s="307" t="s">
        <v>577</v>
      </c>
      <c r="F248" s="77" t="s">
        <v>1296</v>
      </c>
      <c r="G248" s="77" t="s">
        <v>1297</v>
      </c>
      <c r="H248" s="77" t="s">
        <v>1298</v>
      </c>
      <c r="I248" s="78" t="s">
        <v>750</v>
      </c>
      <c r="J248" s="79">
        <v>14047</v>
      </c>
      <c r="K248" s="74"/>
      <c r="L248" s="75"/>
    </row>
    <row r="249" spans="1:12" ht="115.5" x14ac:dyDescent="0.25">
      <c r="A249" s="68">
        <v>247</v>
      </c>
      <c r="B249" s="75" t="s">
        <v>1390</v>
      </c>
      <c r="C249" s="76" t="s">
        <v>592</v>
      </c>
      <c r="D249" s="74"/>
      <c r="E249" s="307" t="s">
        <v>577</v>
      </c>
      <c r="F249" s="77" t="s">
        <v>1299</v>
      </c>
      <c r="G249" s="77" t="s">
        <v>796</v>
      </c>
      <c r="H249" s="77" t="s">
        <v>1300</v>
      </c>
      <c r="I249" s="78" t="s">
        <v>705</v>
      </c>
      <c r="J249" s="79">
        <v>19022</v>
      </c>
      <c r="K249" s="74"/>
      <c r="L249" s="75"/>
    </row>
    <row r="250" spans="1:12" ht="115.5" x14ac:dyDescent="0.25">
      <c r="A250" s="74">
        <v>248</v>
      </c>
      <c r="B250" s="75" t="s">
        <v>1390</v>
      </c>
      <c r="C250" s="76" t="s">
        <v>592</v>
      </c>
      <c r="D250" s="74"/>
      <c r="E250" s="307" t="s">
        <v>577</v>
      </c>
      <c r="F250" s="77" t="s">
        <v>1301</v>
      </c>
      <c r="G250" s="77" t="s">
        <v>1302</v>
      </c>
      <c r="H250" s="77" t="s">
        <v>1303</v>
      </c>
      <c r="I250" s="78" t="s">
        <v>897</v>
      </c>
      <c r="J250" s="79">
        <v>6759</v>
      </c>
      <c r="K250" s="74"/>
      <c r="L250" s="75"/>
    </row>
    <row r="251" spans="1:12" ht="128.25" x14ac:dyDescent="0.25">
      <c r="A251" s="68">
        <v>249</v>
      </c>
      <c r="B251" s="75" t="s">
        <v>263</v>
      </c>
      <c r="C251" s="76" t="s">
        <v>592</v>
      </c>
      <c r="D251" s="74"/>
      <c r="E251" s="307" t="s">
        <v>577</v>
      </c>
      <c r="F251" s="77" t="s">
        <v>1304</v>
      </c>
      <c r="G251" s="77" t="s">
        <v>1305</v>
      </c>
      <c r="H251" s="77" t="s">
        <v>1306</v>
      </c>
      <c r="I251" s="78" t="s">
        <v>823</v>
      </c>
      <c r="J251" s="79">
        <v>6889</v>
      </c>
      <c r="K251" s="74"/>
      <c r="L251" s="75"/>
    </row>
    <row r="252" spans="1:12" ht="77.25" x14ac:dyDescent="0.25">
      <c r="A252" s="74">
        <v>250</v>
      </c>
      <c r="B252" s="75" t="s">
        <v>499</v>
      </c>
      <c r="C252" s="76" t="s">
        <v>1307</v>
      </c>
      <c r="D252" s="74"/>
      <c r="E252" s="307" t="s">
        <v>820</v>
      </c>
      <c r="F252" s="77" t="s">
        <v>1308</v>
      </c>
      <c r="G252" s="77" t="s">
        <v>662</v>
      </c>
      <c r="H252" s="77" t="s">
        <v>1309</v>
      </c>
      <c r="I252" s="78" t="s">
        <v>904</v>
      </c>
      <c r="J252" s="79">
        <v>4954.58</v>
      </c>
      <c r="K252" s="74"/>
      <c r="L252" s="75"/>
    </row>
  </sheetData>
  <mergeCells count="1">
    <mergeCell ref="A1:L1"/>
  </mergeCells>
  <hyperlinks>
    <hyperlink ref="G85" r:id="rId1" display="https://www.upjs.sk/PF/zamestnanec/lubomir.kovac"/>
    <hyperlink ref="G86" r:id="rId2" display="https://www.upjs.sk/PF/zamestnanec/marcel.uhrin"/>
    <hyperlink ref="G71" r:id="rId3" display="https://www.upjs.sk/UPJS/zamestnanec/erik.sedlak"/>
    <hyperlink ref="G69" r:id="rId4" display="https://www.upjs.sk/UPJS/zamestnanec/rastislav.varga"/>
    <hyperlink ref="G73" r:id="rId5" display="https://www.upjs.sk/UPJS/zamestnanec/martin.kundrat"/>
    <hyperlink ref="G72" r:id="rId6" display="https://www.upjs.sk/UPJS/zamestnanec/gabriel.zoldak"/>
    <hyperlink ref="G70" r:id="rId7" display="https://www.upjs.sk/PF/zamestnanec/daniel.jancura"/>
    <hyperlink ref="G3" r:id="rId8" display="https://www.upjs.sk/UPJS/zamestnanec/erik.sedlak"/>
    <hyperlink ref="G4" r:id="rId9" display="https://www.upjs.sk/UPJS/zamestnanec/erik.sedlak"/>
    <hyperlink ref="G83" r:id="rId10" display="https://www.upjs.sk/LF/zamestnanec/beata.cizmarova"/>
    <hyperlink ref="G137" r:id="rId11" display="https://www.upjs.sk/PF/zamestnanec/jan.fuzer"/>
    <hyperlink ref="G140" r:id="rId12" display="https://www.upjs.sk/UPJS/zamestnanec/erik.sedlak"/>
    <hyperlink ref="G246" r:id="rId13" display="https://www.upjs.sk/UPJS/zamestnanec/martin.kundrat"/>
    <hyperlink ref="G247" r:id="rId14" display="https://www.upjs.sk/UPJS/zamestnanec/erik.sedlak"/>
    <hyperlink ref="G248" r:id="rId15" display="https://www.upjs.sk/UPJS/zamestnanec/marian.fabian"/>
    <hyperlink ref="G250" r:id="rId16" display="https://www.upjs.sk/UPJS/zamestnanec/veronika.huntosova"/>
    <hyperlink ref="G249" r:id="rId17" display="https://www.upjs.sk/UPJS/zamestnanec/gabriel.zoldak"/>
  </hyperlinks>
  <pageMargins left="0.70866141732283472" right="0.70866141732283472" top="0.74803149606299213" bottom="0.74803149606299213" header="0.31496062992125984" footer="0.31496062992125984"/>
  <pageSetup paperSize="9" scale="80" orientation="landscape" r:id="rId18"/>
  <legacyDrawing r:id="rId19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7"/>
  <sheetViews>
    <sheetView view="pageBreakPreview" zoomScaleNormal="100" zoomScaleSheetLayoutView="100" workbookViewId="0">
      <selection activeCell="B5" sqref="B5"/>
    </sheetView>
  </sheetViews>
  <sheetFormatPr defaultRowHeight="15.75" x14ac:dyDescent="0.25"/>
  <cols>
    <col min="1" max="1" width="3.625" customWidth="1"/>
    <col min="2" max="2" width="21.375" customWidth="1"/>
    <col min="3" max="3" width="15.875" customWidth="1"/>
    <col min="4" max="4" width="5.25" customWidth="1"/>
    <col min="5" max="5" width="6.75" customWidth="1"/>
    <col min="6" max="6" width="10.75" customWidth="1"/>
    <col min="7" max="7" width="13.25" bestFit="1" customWidth="1"/>
    <col min="8" max="8" width="23.875" customWidth="1"/>
    <col min="9" max="9" width="9" customWidth="1"/>
    <col min="10" max="10" width="17.375" customWidth="1"/>
    <col min="11" max="11" width="13.75" customWidth="1"/>
    <col min="12" max="12" width="9.375" bestFit="1" customWidth="1"/>
  </cols>
  <sheetData>
    <row r="1" spans="1:13" ht="20.25" customHeight="1" x14ac:dyDescent="0.3">
      <c r="A1" s="568" t="s">
        <v>249</v>
      </c>
      <c r="B1" s="568"/>
      <c r="C1" s="568"/>
      <c r="D1" s="568"/>
      <c r="E1" s="568"/>
      <c r="F1" s="568"/>
      <c r="G1" s="568"/>
      <c r="H1" s="568"/>
      <c r="I1" s="568"/>
      <c r="J1" s="568"/>
      <c r="K1" s="568"/>
      <c r="L1" s="568"/>
      <c r="M1" s="49"/>
    </row>
    <row r="2" spans="1:13" s="40" customFormat="1" ht="114.75" x14ac:dyDescent="0.2">
      <c r="A2" s="81" t="s">
        <v>238</v>
      </c>
      <c r="B2" s="81" t="s">
        <v>116</v>
      </c>
      <c r="C2" s="81" t="s">
        <v>239</v>
      </c>
      <c r="D2" s="81" t="s">
        <v>240</v>
      </c>
      <c r="E2" s="81" t="s">
        <v>241</v>
      </c>
      <c r="F2" s="81" t="s">
        <v>242</v>
      </c>
      <c r="G2" s="81" t="s">
        <v>243</v>
      </c>
      <c r="H2" s="81" t="s">
        <v>244</v>
      </c>
      <c r="I2" s="81" t="s">
        <v>245</v>
      </c>
      <c r="J2" s="81" t="s">
        <v>246</v>
      </c>
      <c r="K2" s="81" t="s">
        <v>247</v>
      </c>
      <c r="L2" s="81" t="s">
        <v>248</v>
      </c>
      <c r="M2" s="39"/>
    </row>
    <row r="3" spans="1:13" ht="127.5" x14ac:dyDescent="0.25">
      <c r="A3" s="81">
        <v>1</v>
      </c>
      <c r="B3" s="75" t="s">
        <v>1310</v>
      </c>
      <c r="C3" s="76" t="s">
        <v>1311</v>
      </c>
      <c r="D3" s="81"/>
      <c r="E3" s="81" t="s">
        <v>820</v>
      </c>
      <c r="F3" s="82" t="s">
        <v>1312</v>
      </c>
      <c r="G3" s="82" t="s">
        <v>1178</v>
      </c>
      <c r="H3" s="82" t="s">
        <v>1313</v>
      </c>
      <c r="I3" s="83" t="s">
        <v>809</v>
      </c>
      <c r="J3" s="84">
        <v>0</v>
      </c>
      <c r="K3" s="81"/>
      <c r="L3" s="81"/>
      <c r="M3" s="35"/>
    </row>
    <row r="4" spans="1:13" ht="39" x14ac:dyDescent="0.25">
      <c r="A4" s="81">
        <v>2</v>
      </c>
      <c r="B4" s="75" t="s">
        <v>512</v>
      </c>
      <c r="C4" s="75" t="s">
        <v>1314</v>
      </c>
      <c r="D4" s="81"/>
      <c r="E4" s="81" t="s">
        <v>577</v>
      </c>
      <c r="F4" s="82">
        <v>11</v>
      </c>
      <c r="G4" s="82" t="s">
        <v>1315</v>
      </c>
      <c r="H4" s="82" t="s">
        <v>1316</v>
      </c>
      <c r="I4" s="83" t="s">
        <v>860</v>
      </c>
      <c r="J4" s="84">
        <v>3493</v>
      </c>
      <c r="K4" s="81"/>
      <c r="L4" s="81"/>
      <c r="M4" s="35"/>
    </row>
    <row r="5" spans="1:13" ht="39" x14ac:dyDescent="0.25">
      <c r="A5" s="81">
        <v>3</v>
      </c>
      <c r="B5" s="75" t="s">
        <v>964</v>
      </c>
      <c r="C5" s="75" t="s">
        <v>592</v>
      </c>
      <c r="D5" s="81"/>
      <c r="E5" s="81" t="s">
        <v>577</v>
      </c>
      <c r="F5" s="82" t="s">
        <v>1317</v>
      </c>
      <c r="G5" s="77" t="s">
        <v>1318</v>
      </c>
      <c r="H5" s="82" t="s">
        <v>1319</v>
      </c>
      <c r="I5" s="83" t="s">
        <v>904</v>
      </c>
      <c r="J5" s="84">
        <v>0</v>
      </c>
      <c r="K5" s="81"/>
      <c r="L5" s="81"/>
      <c r="M5" s="35"/>
    </row>
    <row r="6" spans="1:13" ht="77.25" x14ac:dyDescent="0.25">
      <c r="A6" s="81">
        <v>4</v>
      </c>
      <c r="B6" s="75" t="s">
        <v>1320</v>
      </c>
      <c r="C6" s="75" t="s">
        <v>1321</v>
      </c>
      <c r="D6" s="81"/>
      <c r="E6" s="81" t="s">
        <v>577</v>
      </c>
      <c r="F6" s="82" t="s">
        <v>1322</v>
      </c>
      <c r="G6" s="77" t="s">
        <v>1323</v>
      </c>
      <c r="H6" s="82" t="s">
        <v>1324</v>
      </c>
      <c r="I6" s="83" t="s">
        <v>904</v>
      </c>
      <c r="J6" s="84">
        <v>0</v>
      </c>
      <c r="K6" s="81"/>
      <c r="L6" s="81"/>
      <c r="M6" s="35"/>
    </row>
    <row r="7" spans="1:13" ht="26.25" x14ac:dyDescent="0.25">
      <c r="A7" s="81">
        <v>5</v>
      </c>
      <c r="B7" s="75" t="s">
        <v>1320</v>
      </c>
      <c r="C7" s="75" t="s">
        <v>1321</v>
      </c>
      <c r="D7" s="81"/>
      <c r="E7" s="81" t="s">
        <v>577</v>
      </c>
      <c r="F7" s="82" t="s">
        <v>1325</v>
      </c>
      <c r="G7" s="77" t="s">
        <v>1323</v>
      </c>
      <c r="H7" s="82" t="s">
        <v>1326</v>
      </c>
      <c r="I7" s="83" t="s">
        <v>904</v>
      </c>
      <c r="J7" s="84">
        <v>0</v>
      </c>
      <c r="K7" s="81"/>
      <c r="L7" s="81"/>
      <c r="M7" s="35"/>
    </row>
    <row r="8" spans="1:13" ht="26.25" x14ac:dyDescent="0.25">
      <c r="A8" s="81">
        <v>6</v>
      </c>
      <c r="B8" s="75" t="s">
        <v>1320</v>
      </c>
      <c r="C8" s="75" t="s">
        <v>1321</v>
      </c>
      <c r="D8" s="81"/>
      <c r="E8" s="81" t="s">
        <v>577</v>
      </c>
      <c r="F8" s="82" t="s">
        <v>1327</v>
      </c>
      <c r="G8" s="77" t="s">
        <v>1328</v>
      </c>
      <c r="H8" s="82" t="s">
        <v>1329</v>
      </c>
      <c r="I8" s="83" t="s">
        <v>809</v>
      </c>
      <c r="J8" s="84">
        <v>18000</v>
      </c>
      <c r="K8" s="81"/>
      <c r="L8" s="81"/>
      <c r="M8" s="35"/>
    </row>
    <row r="9" spans="1:13" ht="39" x14ac:dyDescent="0.25">
      <c r="A9" s="81">
        <v>7</v>
      </c>
      <c r="B9" s="75" t="s">
        <v>547</v>
      </c>
      <c r="C9" s="75" t="s">
        <v>824</v>
      </c>
      <c r="D9" s="81"/>
      <c r="E9" s="81" t="s">
        <v>820</v>
      </c>
      <c r="F9" s="82" t="s">
        <v>1330</v>
      </c>
      <c r="G9" s="82" t="s">
        <v>1331</v>
      </c>
      <c r="H9" s="82" t="s">
        <v>1332</v>
      </c>
      <c r="I9" s="85" t="s">
        <v>750</v>
      </c>
      <c r="J9" s="84">
        <v>6974</v>
      </c>
      <c r="K9" s="81"/>
      <c r="L9" s="81"/>
      <c r="M9" s="35"/>
    </row>
    <row r="10" spans="1:13" ht="26.25" x14ac:dyDescent="0.25">
      <c r="A10" s="81">
        <v>8</v>
      </c>
      <c r="B10" s="75" t="s">
        <v>964</v>
      </c>
      <c r="C10" s="75" t="s">
        <v>824</v>
      </c>
      <c r="D10" s="81"/>
      <c r="E10" s="81" t="s">
        <v>820</v>
      </c>
      <c r="F10" s="82" t="s">
        <v>1333</v>
      </c>
      <c r="G10" s="82" t="s">
        <v>1334</v>
      </c>
      <c r="H10" s="82" t="s">
        <v>1335</v>
      </c>
      <c r="I10" s="85" t="s">
        <v>909</v>
      </c>
      <c r="J10" s="84">
        <v>262597</v>
      </c>
      <c r="K10" s="81"/>
      <c r="L10" s="81"/>
      <c r="M10" s="35"/>
    </row>
    <row r="11" spans="1:13" ht="26.25" x14ac:dyDescent="0.25">
      <c r="A11" s="81">
        <v>9</v>
      </c>
      <c r="B11" s="75" t="s">
        <v>964</v>
      </c>
      <c r="C11" s="75" t="s">
        <v>824</v>
      </c>
      <c r="D11" s="81"/>
      <c r="E11" s="81" t="s">
        <v>820</v>
      </c>
      <c r="F11" s="82" t="s">
        <v>1336</v>
      </c>
      <c r="G11" s="82" t="s">
        <v>1334</v>
      </c>
      <c r="H11" s="82" t="s">
        <v>1335</v>
      </c>
      <c r="I11" s="85" t="s">
        <v>823</v>
      </c>
      <c r="J11" s="84">
        <v>0</v>
      </c>
      <c r="K11" s="81"/>
      <c r="L11" s="81"/>
      <c r="M11" s="35"/>
    </row>
    <row r="12" spans="1:13" ht="26.25" x14ac:dyDescent="0.25">
      <c r="A12" s="81">
        <v>10</v>
      </c>
      <c r="B12" s="75" t="s">
        <v>964</v>
      </c>
      <c r="C12" s="75" t="s">
        <v>824</v>
      </c>
      <c r="D12" s="81"/>
      <c r="E12" s="81" t="s">
        <v>820</v>
      </c>
      <c r="F12" s="82" t="s">
        <v>1337</v>
      </c>
      <c r="G12" s="82" t="s">
        <v>1334</v>
      </c>
      <c r="H12" s="82" t="s">
        <v>1335</v>
      </c>
      <c r="I12" s="85" t="s">
        <v>750</v>
      </c>
      <c r="J12" s="84">
        <v>0</v>
      </c>
      <c r="K12" s="81"/>
      <c r="L12" s="81"/>
      <c r="M12" s="35"/>
    </row>
    <row r="13" spans="1:13" ht="39" x14ac:dyDescent="0.25">
      <c r="A13" s="81">
        <v>11</v>
      </c>
      <c r="B13" s="75" t="s">
        <v>964</v>
      </c>
      <c r="C13" s="75" t="s">
        <v>824</v>
      </c>
      <c r="D13" s="81"/>
      <c r="E13" s="81" t="s">
        <v>820</v>
      </c>
      <c r="F13" s="82" t="s">
        <v>1338</v>
      </c>
      <c r="G13" s="82" t="s">
        <v>1334</v>
      </c>
      <c r="H13" s="82" t="s">
        <v>1339</v>
      </c>
      <c r="I13" s="85" t="s">
        <v>780</v>
      </c>
      <c r="J13" s="84">
        <v>131912</v>
      </c>
      <c r="K13" s="81"/>
      <c r="L13" s="81"/>
      <c r="M13" s="35"/>
    </row>
    <row r="14" spans="1:13" ht="39" x14ac:dyDescent="0.25">
      <c r="A14" s="81">
        <v>12</v>
      </c>
      <c r="B14" s="75" t="s">
        <v>964</v>
      </c>
      <c r="C14" s="75" t="s">
        <v>824</v>
      </c>
      <c r="D14" s="81"/>
      <c r="E14" s="81" t="s">
        <v>820</v>
      </c>
      <c r="F14" s="82" t="s">
        <v>1340</v>
      </c>
      <c r="G14" s="77" t="s">
        <v>1334</v>
      </c>
      <c r="H14" s="82" t="s">
        <v>1339</v>
      </c>
      <c r="I14" s="85" t="s">
        <v>705</v>
      </c>
      <c r="J14" s="84">
        <v>0</v>
      </c>
      <c r="K14" s="81"/>
      <c r="L14" s="81"/>
    </row>
    <row r="15" spans="1:13" ht="39" x14ac:dyDescent="0.25">
      <c r="A15" s="81">
        <v>13</v>
      </c>
      <c r="B15" s="75" t="s">
        <v>964</v>
      </c>
      <c r="C15" s="75" t="s">
        <v>824</v>
      </c>
      <c r="D15" s="81"/>
      <c r="E15" s="81" t="s">
        <v>820</v>
      </c>
      <c r="F15" s="82" t="s">
        <v>1341</v>
      </c>
      <c r="G15" s="77" t="s">
        <v>1334</v>
      </c>
      <c r="H15" s="82" t="s">
        <v>1339</v>
      </c>
      <c r="I15" s="85" t="s">
        <v>897</v>
      </c>
      <c r="J15" s="84">
        <v>0</v>
      </c>
      <c r="K15" s="81"/>
      <c r="L15" s="81"/>
    </row>
    <row r="16" spans="1:13" ht="39" x14ac:dyDescent="0.25">
      <c r="A16" s="81">
        <v>14</v>
      </c>
      <c r="B16" s="75" t="s">
        <v>512</v>
      </c>
      <c r="C16" s="75" t="s">
        <v>1342</v>
      </c>
      <c r="D16" s="81"/>
      <c r="E16" s="81" t="s">
        <v>820</v>
      </c>
      <c r="F16" s="82">
        <v>22020140</v>
      </c>
      <c r="G16" s="82" t="s">
        <v>721</v>
      </c>
      <c r="H16" s="82" t="s">
        <v>1343</v>
      </c>
      <c r="I16" s="83" t="s">
        <v>909</v>
      </c>
      <c r="J16" s="84">
        <v>20000</v>
      </c>
      <c r="K16" s="81"/>
      <c r="L16" s="81"/>
    </row>
    <row r="17" spans="1:12" ht="26.25" x14ac:dyDescent="0.25">
      <c r="A17" s="81">
        <v>15</v>
      </c>
      <c r="B17" s="75" t="s">
        <v>512</v>
      </c>
      <c r="C17" s="75" t="s">
        <v>1342</v>
      </c>
      <c r="D17" s="81"/>
      <c r="E17" s="81" t="s">
        <v>820</v>
      </c>
      <c r="F17" s="77">
        <v>52010448</v>
      </c>
      <c r="G17" s="82" t="s">
        <v>1344</v>
      </c>
      <c r="H17" s="82" t="s">
        <v>1345</v>
      </c>
      <c r="I17" s="83" t="s">
        <v>809</v>
      </c>
      <c r="J17" s="84">
        <v>1500</v>
      </c>
      <c r="K17" s="81"/>
      <c r="L17" s="81"/>
    </row>
    <row r="18" spans="1:12" ht="26.25" x14ac:dyDescent="0.25">
      <c r="A18" s="81">
        <v>16</v>
      </c>
      <c r="B18" s="75" t="s">
        <v>512</v>
      </c>
      <c r="C18" s="75" t="s">
        <v>1342</v>
      </c>
      <c r="D18" s="81"/>
      <c r="E18" s="81" t="s">
        <v>820</v>
      </c>
      <c r="F18" s="77">
        <v>52010255</v>
      </c>
      <c r="G18" s="82" t="s">
        <v>1344</v>
      </c>
      <c r="H18" s="82" t="s">
        <v>1346</v>
      </c>
      <c r="I18" s="83" t="s">
        <v>809</v>
      </c>
      <c r="J18" s="84">
        <v>3000</v>
      </c>
      <c r="K18" s="81"/>
      <c r="L18" s="81"/>
    </row>
    <row r="19" spans="1:12" ht="39" x14ac:dyDescent="0.25">
      <c r="A19" s="81">
        <v>17</v>
      </c>
      <c r="B19" s="75" t="s">
        <v>512</v>
      </c>
      <c r="C19" s="75" t="s">
        <v>1342</v>
      </c>
      <c r="D19" s="81"/>
      <c r="E19" s="81" t="s">
        <v>820</v>
      </c>
      <c r="F19" s="82">
        <v>51810014</v>
      </c>
      <c r="G19" s="82" t="s">
        <v>1347</v>
      </c>
      <c r="H19" s="82" t="s">
        <v>1348</v>
      </c>
      <c r="I19" s="83" t="s">
        <v>897</v>
      </c>
      <c r="J19" s="84">
        <v>0</v>
      </c>
      <c r="K19" s="81"/>
      <c r="L19" s="81"/>
    </row>
    <row r="20" spans="1:12" ht="39" x14ac:dyDescent="0.25">
      <c r="A20" s="81">
        <v>18</v>
      </c>
      <c r="B20" s="75" t="s">
        <v>512</v>
      </c>
      <c r="C20" s="75" t="s">
        <v>1342</v>
      </c>
      <c r="D20" s="81"/>
      <c r="E20" s="81" t="s">
        <v>820</v>
      </c>
      <c r="F20" s="82">
        <v>51810029</v>
      </c>
      <c r="G20" s="82" t="s">
        <v>1347</v>
      </c>
      <c r="H20" s="82" t="s">
        <v>1349</v>
      </c>
      <c r="I20" s="83" t="s">
        <v>897</v>
      </c>
      <c r="J20" s="84">
        <v>0</v>
      </c>
      <c r="K20" s="81"/>
      <c r="L20" s="81"/>
    </row>
    <row r="21" spans="1:12" ht="39" x14ac:dyDescent="0.25">
      <c r="A21" s="81">
        <v>19</v>
      </c>
      <c r="B21" s="75" t="s">
        <v>512</v>
      </c>
      <c r="C21" s="75" t="s">
        <v>1342</v>
      </c>
      <c r="D21" s="81"/>
      <c r="E21" s="81" t="s">
        <v>820</v>
      </c>
      <c r="F21" s="82">
        <v>51910666</v>
      </c>
      <c r="G21" s="82" t="s">
        <v>1350</v>
      </c>
      <c r="H21" s="82" t="s">
        <v>1351</v>
      </c>
      <c r="I21" s="83" t="s">
        <v>823</v>
      </c>
      <c r="J21" s="84">
        <v>6000</v>
      </c>
      <c r="K21" s="81"/>
      <c r="L21" s="81"/>
    </row>
    <row r="22" spans="1:12" ht="64.5" x14ac:dyDescent="0.25">
      <c r="A22" s="81">
        <v>20</v>
      </c>
      <c r="B22" s="75" t="s">
        <v>512</v>
      </c>
      <c r="C22" s="76" t="s">
        <v>597</v>
      </c>
      <c r="D22" s="74"/>
      <c r="E22" s="74" t="s">
        <v>577</v>
      </c>
      <c r="F22" s="77" t="s">
        <v>1352</v>
      </c>
      <c r="G22" s="77" t="s">
        <v>680</v>
      </c>
      <c r="H22" s="77" t="s">
        <v>1353</v>
      </c>
      <c r="I22" s="78" t="s">
        <v>823</v>
      </c>
      <c r="J22" s="79">
        <v>2000</v>
      </c>
      <c r="K22" s="75"/>
      <c r="L22" s="74"/>
    </row>
    <row r="23" spans="1:12" ht="26.25" x14ac:dyDescent="0.25">
      <c r="A23" s="81">
        <v>21</v>
      </c>
      <c r="B23" s="75" t="s">
        <v>512</v>
      </c>
      <c r="C23" s="76" t="s">
        <v>597</v>
      </c>
      <c r="D23" s="74"/>
      <c r="E23" s="74" t="s">
        <v>577</v>
      </c>
      <c r="F23" s="77" t="s">
        <v>1354</v>
      </c>
      <c r="G23" s="77" t="s">
        <v>710</v>
      </c>
      <c r="H23" s="77" t="s">
        <v>1355</v>
      </c>
      <c r="I23" s="78" t="s">
        <v>823</v>
      </c>
      <c r="J23" s="79">
        <v>1992</v>
      </c>
      <c r="K23" s="75"/>
      <c r="L23" s="74"/>
    </row>
    <row r="24" spans="1:12" ht="51.75" x14ac:dyDescent="0.25">
      <c r="A24" s="81">
        <v>22</v>
      </c>
      <c r="B24" s="75" t="s">
        <v>512</v>
      </c>
      <c r="C24" s="76" t="s">
        <v>597</v>
      </c>
      <c r="D24" s="74"/>
      <c r="E24" s="74" t="s">
        <v>577</v>
      </c>
      <c r="F24" s="77" t="s">
        <v>1356</v>
      </c>
      <c r="G24" s="77" t="s">
        <v>805</v>
      </c>
      <c r="H24" s="77" t="s">
        <v>1357</v>
      </c>
      <c r="I24" s="78" t="s">
        <v>823</v>
      </c>
      <c r="J24" s="79">
        <v>2700</v>
      </c>
      <c r="K24" s="75"/>
      <c r="L24" s="74"/>
    </row>
    <row r="25" spans="1:12" ht="64.5" x14ac:dyDescent="0.25">
      <c r="A25" s="81">
        <v>23</v>
      </c>
      <c r="B25" s="75" t="s">
        <v>512</v>
      </c>
      <c r="C25" s="76" t="s">
        <v>597</v>
      </c>
      <c r="D25" s="74"/>
      <c r="E25" s="74" t="s">
        <v>577</v>
      </c>
      <c r="F25" s="77" t="s">
        <v>1358</v>
      </c>
      <c r="G25" s="77" t="s">
        <v>731</v>
      </c>
      <c r="H25" s="77" t="s">
        <v>1359</v>
      </c>
      <c r="I25" s="78" t="s">
        <v>809</v>
      </c>
      <c r="J25" s="79">
        <v>2650</v>
      </c>
      <c r="K25" s="75"/>
      <c r="L25" s="74"/>
    </row>
    <row r="26" spans="1:12" x14ac:dyDescent="0.25">
      <c r="A26" s="86"/>
      <c r="B26" s="87"/>
      <c r="C26" s="87"/>
      <c r="D26" s="87"/>
      <c r="E26" s="87"/>
      <c r="F26" s="87"/>
      <c r="G26" s="87"/>
      <c r="H26" s="87"/>
      <c r="I26" s="87"/>
      <c r="J26" s="87"/>
      <c r="K26" s="87"/>
      <c r="L26" s="88"/>
    </row>
    <row r="27" spans="1:12" x14ac:dyDescent="0.25">
      <c r="A27" s="86"/>
      <c r="B27" s="87"/>
      <c r="C27" s="87"/>
      <c r="D27" s="87"/>
      <c r="E27" s="87"/>
      <c r="F27" s="87"/>
      <c r="G27" s="87"/>
      <c r="H27" s="87"/>
      <c r="I27" s="87"/>
      <c r="J27" s="87"/>
      <c r="K27" s="87"/>
      <c r="L27" s="88"/>
    </row>
  </sheetData>
  <mergeCells count="1">
    <mergeCell ref="A1:L1"/>
  </mergeCells>
  <hyperlinks>
    <hyperlink ref="G5" r:id="rId1" display="https://www.upjs.sk/FVS/zamestnanec/silvia.zigova"/>
  </hyperlinks>
  <pageMargins left="0.70866141732283472" right="0.70866141732283472" top="0.74803149606299213" bottom="0.74803149606299213" header="0.31496062992125984" footer="0.31496062992125984"/>
  <pageSetup paperSize="9" scale="44" orientation="landscape"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view="pageBreakPreview" zoomScaleNormal="100" zoomScaleSheetLayoutView="100" workbookViewId="0">
      <selection activeCell="A2" sqref="A2"/>
    </sheetView>
  </sheetViews>
  <sheetFormatPr defaultRowHeight="15.75" x14ac:dyDescent="0.25"/>
  <cols>
    <col min="1" max="1" width="18.25" customWidth="1"/>
    <col min="2" max="2" width="23.5" customWidth="1"/>
    <col min="3" max="3" width="32.75" customWidth="1"/>
    <col min="4" max="4" width="22" customWidth="1"/>
    <col min="5" max="5" width="15.875" customWidth="1"/>
  </cols>
  <sheetData>
    <row r="1" spans="1:5" ht="19.5" thickBot="1" x14ac:dyDescent="0.35">
      <c r="A1" s="492" t="s">
        <v>250</v>
      </c>
      <c r="B1" s="492"/>
      <c r="C1" s="492"/>
      <c r="D1" s="492"/>
      <c r="E1" s="492"/>
    </row>
    <row r="2" spans="1:5" s="1" customFormat="1" ht="16.5" thickBot="1" x14ac:dyDescent="0.3">
      <c r="A2" s="98" t="s">
        <v>251</v>
      </c>
      <c r="B2" s="99" t="s">
        <v>252</v>
      </c>
      <c r="C2" s="99" t="s">
        <v>253</v>
      </c>
      <c r="D2" s="99" t="s">
        <v>254</v>
      </c>
      <c r="E2" s="408" t="s">
        <v>255</v>
      </c>
    </row>
    <row r="3" spans="1:5" s="1" customFormat="1" x14ac:dyDescent="0.25">
      <c r="A3" s="53"/>
      <c r="B3" s="53"/>
      <c r="C3" s="53"/>
      <c r="D3" s="53"/>
      <c r="E3" s="53"/>
    </row>
    <row r="4" spans="1:5" s="1" customFormat="1" x14ac:dyDescent="0.25">
      <c r="A4" s="53"/>
      <c r="B4" s="53"/>
      <c r="C4" s="53"/>
      <c r="D4" s="53"/>
      <c r="E4" s="53"/>
    </row>
    <row r="5" spans="1:5" s="1" customFormat="1" x14ac:dyDescent="0.25">
      <c r="A5" s="53"/>
      <c r="B5" s="53"/>
      <c r="C5" s="53"/>
      <c r="D5" s="53"/>
      <c r="E5" s="53"/>
    </row>
    <row r="6" spans="1:5" s="1" customFormat="1" x14ac:dyDescent="0.25">
      <c r="A6" s="56"/>
      <c r="B6" s="56"/>
      <c r="C6" s="56"/>
      <c r="D6" s="56"/>
      <c r="E6" s="56"/>
    </row>
    <row r="7" spans="1:5" s="1" customFormat="1" x14ac:dyDescent="0.25">
      <c r="A7" s="56"/>
      <c r="B7" s="56"/>
      <c r="C7" s="56"/>
      <c r="D7" s="56"/>
      <c r="E7" s="56"/>
    </row>
    <row r="8" spans="1:5" s="1" customFormat="1" x14ac:dyDescent="0.25">
      <c r="A8" s="27"/>
      <c r="B8" s="27"/>
      <c r="C8" s="27"/>
      <c r="D8" s="27"/>
      <c r="E8" s="27"/>
    </row>
    <row r="9" spans="1:5" x14ac:dyDescent="0.25">
      <c r="A9" s="2"/>
      <c r="B9" s="2"/>
      <c r="C9" s="2"/>
      <c r="D9" s="2"/>
      <c r="E9" s="2"/>
    </row>
    <row r="10" spans="1:5" x14ac:dyDescent="0.25">
      <c r="A10" s="2"/>
      <c r="B10" s="2"/>
      <c r="C10" s="2"/>
      <c r="D10" s="2"/>
      <c r="E10" s="2"/>
    </row>
    <row r="11" spans="1:5" x14ac:dyDescent="0.25">
      <c r="D11" s="12"/>
    </row>
  </sheetData>
  <mergeCells count="1">
    <mergeCell ref="A1:E1"/>
  </mergeCells>
  <pageMargins left="0.7" right="0.7" top="0.75" bottom="0.75" header="0.3" footer="0.3"/>
  <pageSetup paperSize="9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D19"/>
  <sheetViews>
    <sheetView view="pageBreakPreview" zoomScale="60" zoomScaleNormal="100" workbookViewId="0">
      <selection activeCell="A11" sqref="A11:XFD11"/>
    </sheetView>
  </sheetViews>
  <sheetFormatPr defaultRowHeight="15.75" x14ac:dyDescent="0.25"/>
  <sheetData>
    <row r="9" spans="1:4" x14ac:dyDescent="0.25">
      <c r="A9" s="5"/>
      <c r="B9" s="5"/>
      <c r="C9" s="5"/>
      <c r="D9" s="5"/>
    </row>
    <row r="10" spans="1:4" x14ac:dyDescent="0.25">
      <c r="A10" s="5"/>
      <c r="B10" s="5"/>
      <c r="C10" s="5"/>
      <c r="D10" s="5"/>
    </row>
    <row r="11" spans="1:4" x14ac:dyDescent="0.25">
      <c r="A11" s="50"/>
      <c r="B11" s="50"/>
      <c r="C11" s="50"/>
      <c r="D11" s="5"/>
    </row>
    <row r="12" spans="1:4" x14ac:dyDescent="0.25">
      <c r="A12" s="5"/>
      <c r="B12" s="5"/>
      <c r="C12" s="5"/>
      <c r="D12" s="5"/>
    </row>
    <row r="13" spans="1:4" x14ac:dyDescent="0.25">
      <c r="A13" s="5"/>
      <c r="B13" s="5"/>
      <c r="C13" s="5"/>
      <c r="D13" s="5"/>
    </row>
    <row r="14" spans="1:4" x14ac:dyDescent="0.25">
      <c r="A14" s="5"/>
      <c r="B14" s="5"/>
      <c r="C14" s="5"/>
      <c r="D14" s="5"/>
    </row>
    <row r="15" spans="1:4" x14ac:dyDescent="0.25">
      <c r="A15" s="5"/>
      <c r="B15" s="5"/>
      <c r="C15" s="5"/>
      <c r="D15" s="5"/>
    </row>
    <row r="16" spans="1:4" x14ac:dyDescent="0.25">
      <c r="A16" s="5"/>
      <c r="B16" s="5"/>
      <c r="C16" s="5"/>
      <c r="D16" s="5"/>
    </row>
    <row r="17" spans="1:4" x14ac:dyDescent="0.25">
      <c r="A17" s="5"/>
      <c r="B17" s="5"/>
      <c r="C17" s="5"/>
      <c r="D17" s="5"/>
    </row>
    <row r="18" spans="1:4" x14ac:dyDescent="0.25">
      <c r="A18" s="5"/>
      <c r="B18" s="5"/>
      <c r="C18" s="5"/>
      <c r="D18" s="5"/>
    </row>
    <row r="19" spans="1:4" x14ac:dyDescent="0.25">
      <c r="A19" s="5"/>
      <c r="B19" s="5"/>
      <c r="C19" s="5"/>
      <c r="D19" s="5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40"/>
  <sheetViews>
    <sheetView view="pageBreakPreview" zoomScale="120" zoomScaleNormal="100" zoomScaleSheetLayoutView="120" workbookViewId="0">
      <selection sqref="A1:L1"/>
    </sheetView>
  </sheetViews>
  <sheetFormatPr defaultRowHeight="15.75" x14ac:dyDescent="0.25"/>
  <cols>
    <col min="1" max="1" width="26.75" style="92" customWidth="1"/>
    <col min="2" max="2" width="8.25" customWidth="1"/>
    <col min="3" max="3" width="10.625" customWidth="1"/>
    <col min="4" max="4" width="9" customWidth="1"/>
    <col min="5" max="5" width="8.125" customWidth="1"/>
    <col min="6" max="6" width="9.25" customWidth="1"/>
    <col min="7" max="7" width="9.625" customWidth="1"/>
    <col min="8" max="8" width="8.75" customWidth="1"/>
  </cols>
  <sheetData>
    <row r="1" spans="1:12" ht="19.5" thickBot="1" x14ac:dyDescent="0.35">
      <c r="A1" s="491" t="s">
        <v>49</v>
      </c>
      <c r="B1" s="491"/>
      <c r="C1" s="491"/>
      <c r="D1" s="491"/>
      <c r="E1" s="491"/>
      <c r="F1" s="491"/>
      <c r="G1" s="491"/>
      <c r="H1" s="491"/>
      <c r="I1" s="491"/>
      <c r="J1" s="491"/>
      <c r="K1" s="491"/>
      <c r="L1" s="491"/>
    </row>
    <row r="2" spans="1:12" ht="15.75" customHeight="1" x14ac:dyDescent="0.25">
      <c r="A2" s="485" t="s">
        <v>1382</v>
      </c>
      <c r="B2" s="487" t="s">
        <v>50</v>
      </c>
      <c r="C2" s="489" t="s">
        <v>51</v>
      </c>
      <c r="D2" s="489"/>
      <c r="E2" s="489"/>
      <c r="F2" s="489"/>
      <c r="G2" s="489" t="s">
        <v>52</v>
      </c>
      <c r="H2" s="489"/>
      <c r="I2" s="489"/>
      <c r="J2" s="489"/>
      <c r="K2" s="489" t="s">
        <v>53</v>
      </c>
      <c r="L2" s="490"/>
    </row>
    <row r="3" spans="1:12" ht="16.5" thickBot="1" x14ac:dyDescent="0.3">
      <c r="A3" s="486"/>
      <c r="B3" s="488"/>
      <c r="C3" s="46" t="s">
        <v>54</v>
      </c>
      <c r="D3" s="46" t="s">
        <v>55</v>
      </c>
      <c r="E3" s="52" t="s">
        <v>56</v>
      </c>
      <c r="F3" s="52" t="s">
        <v>55</v>
      </c>
      <c r="G3" s="46" t="s">
        <v>54</v>
      </c>
      <c r="H3" s="46" t="s">
        <v>55</v>
      </c>
      <c r="I3" s="46" t="s">
        <v>56</v>
      </c>
      <c r="J3" s="46" t="s">
        <v>55</v>
      </c>
      <c r="K3" s="46" t="s">
        <v>57</v>
      </c>
      <c r="L3" s="47" t="s">
        <v>55</v>
      </c>
    </row>
    <row r="4" spans="1:12" ht="13.5" customHeight="1" x14ac:dyDescent="0.25">
      <c r="A4" s="89" t="s">
        <v>1381</v>
      </c>
      <c r="B4" s="53">
        <v>1</v>
      </c>
      <c r="C4" s="54">
        <v>123</v>
      </c>
      <c r="D4" s="54">
        <v>111</v>
      </c>
      <c r="E4" s="55">
        <v>2</v>
      </c>
      <c r="F4" s="55">
        <v>2</v>
      </c>
      <c r="G4" s="54">
        <v>0</v>
      </c>
      <c r="H4" s="54">
        <v>0</v>
      </c>
      <c r="I4" s="54">
        <v>0</v>
      </c>
      <c r="J4" s="54">
        <v>0</v>
      </c>
      <c r="K4" s="93">
        <f>+C4+E4+G4+I4</f>
        <v>125</v>
      </c>
      <c r="L4" s="117">
        <f>+D4+F4+H4+J4</f>
        <v>113</v>
      </c>
    </row>
    <row r="5" spans="1:12" ht="13.5" customHeight="1" x14ac:dyDescent="0.25">
      <c r="A5" s="90"/>
      <c r="B5" s="56">
        <v>2</v>
      </c>
      <c r="C5" s="54">
        <v>47</v>
      </c>
      <c r="D5" s="54">
        <v>40</v>
      </c>
      <c r="E5" s="55">
        <v>1</v>
      </c>
      <c r="F5" s="55">
        <v>1</v>
      </c>
      <c r="G5" s="54">
        <v>0</v>
      </c>
      <c r="H5" s="54">
        <v>0</v>
      </c>
      <c r="I5" s="54">
        <v>0</v>
      </c>
      <c r="J5" s="54">
        <v>0</v>
      </c>
      <c r="K5" s="94">
        <f t="shared" ref="K5:L31" si="0">+C5+E5+G5+I5</f>
        <v>48</v>
      </c>
      <c r="L5" s="118">
        <f t="shared" si="0"/>
        <v>41</v>
      </c>
    </row>
    <row r="6" spans="1:12" ht="13.5" customHeight="1" x14ac:dyDescent="0.25">
      <c r="A6" s="90"/>
      <c r="B6" s="56" t="s">
        <v>58</v>
      </c>
      <c r="C6" s="54">
        <v>1618</v>
      </c>
      <c r="D6" s="54">
        <v>1150</v>
      </c>
      <c r="E6" s="55">
        <v>1265</v>
      </c>
      <c r="F6" s="55">
        <v>648</v>
      </c>
      <c r="G6" s="54">
        <v>0</v>
      </c>
      <c r="H6" s="54">
        <v>0</v>
      </c>
      <c r="I6" s="54">
        <v>0</v>
      </c>
      <c r="J6" s="54">
        <v>0</v>
      </c>
      <c r="K6" s="94">
        <f t="shared" si="0"/>
        <v>2883</v>
      </c>
      <c r="L6" s="118">
        <f t="shared" si="0"/>
        <v>1798</v>
      </c>
    </row>
    <row r="7" spans="1:12" ht="13.5" customHeight="1" x14ac:dyDescent="0.25">
      <c r="A7" s="90"/>
      <c r="B7" s="56">
        <v>3</v>
      </c>
      <c r="C7" s="54">
        <v>66</v>
      </c>
      <c r="D7" s="54">
        <v>44</v>
      </c>
      <c r="E7" s="55">
        <v>9</v>
      </c>
      <c r="F7" s="55">
        <v>6</v>
      </c>
      <c r="G7" s="54">
        <v>109</v>
      </c>
      <c r="H7" s="54">
        <v>55</v>
      </c>
      <c r="I7" s="54">
        <v>7</v>
      </c>
      <c r="J7" s="54">
        <v>4</v>
      </c>
      <c r="K7" s="94">
        <f t="shared" si="0"/>
        <v>191</v>
      </c>
      <c r="L7" s="118">
        <f t="shared" si="0"/>
        <v>109</v>
      </c>
    </row>
    <row r="8" spans="1:12" ht="13.5" customHeight="1" x14ac:dyDescent="0.25">
      <c r="A8" s="481" t="s">
        <v>257</v>
      </c>
      <c r="B8" s="482"/>
      <c r="C8" s="94">
        <f>+SUBTOTAL(9,C4:C7)</f>
        <v>1854</v>
      </c>
      <c r="D8" s="94">
        <f>+SUBTOTAL(9,D4:D7)</f>
        <v>1345</v>
      </c>
      <c r="E8" s="94">
        <f>+SUBTOTAL(9,E4:E7)</f>
        <v>1277</v>
      </c>
      <c r="F8" s="94">
        <f>+SUBTOTAL(9,F4:F7)</f>
        <v>657</v>
      </c>
      <c r="G8" s="94">
        <f t="shared" ref="G8:J8" si="1">+SUBTOTAL(9,G4:G7)</f>
        <v>109</v>
      </c>
      <c r="H8" s="94">
        <f t="shared" si="1"/>
        <v>55</v>
      </c>
      <c r="I8" s="94">
        <f t="shared" si="1"/>
        <v>7</v>
      </c>
      <c r="J8" s="94">
        <f t="shared" si="1"/>
        <v>4</v>
      </c>
      <c r="K8" s="94">
        <f t="shared" si="0"/>
        <v>3247</v>
      </c>
      <c r="L8" s="118">
        <f t="shared" si="0"/>
        <v>2061</v>
      </c>
    </row>
    <row r="9" spans="1:12" ht="13.5" customHeight="1" x14ac:dyDescent="0.25">
      <c r="A9" s="90" t="s">
        <v>1379</v>
      </c>
      <c r="B9" s="56">
        <v>1</v>
      </c>
      <c r="C9" s="54">
        <v>449</v>
      </c>
      <c r="D9" s="54">
        <v>298</v>
      </c>
      <c r="E9" s="55">
        <v>36</v>
      </c>
      <c r="F9" s="55">
        <v>23</v>
      </c>
      <c r="G9" s="54">
        <v>2</v>
      </c>
      <c r="H9" s="54">
        <v>0</v>
      </c>
      <c r="I9" s="54">
        <v>0</v>
      </c>
      <c r="J9" s="54">
        <v>0</v>
      </c>
      <c r="K9" s="94">
        <f t="shared" si="0"/>
        <v>487</v>
      </c>
      <c r="L9" s="118">
        <f t="shared" si="0"/>
        <v>321</v>
      </c>
    </row>
    <row r="10" spans="1:12" ht="13.5" customHeight="1" x14ac:dyDescent="0.25">
      <c r="A10" s="90"/>
      <c r="B10" s="56">
        <v>2</v>
      </c>
      <c r="C10" s="54">
        <v>246</v>
      </c>
      <c r="D10" s="54">
        <v>168</v>
      </c>
      <c r="E10" s="55">
        <v>10</v>
      </c>
      <c r="F10" s="55">
        <v>6</v>
      </c>
      <c r="G10" s="54">
        <v>0</v>
      </c>
      <c r="H10" s="54">
        <v>0</v>
      </c>
      <c r="I10" s="54">
        <v>0</v>
      </c>
      <c r="J10" s="54">
        <v>0</v>
      </c>
      <c r="K10" s="94">
        <f t="shared" si="0"/>
        <v>256</v>
      </c>
      <c r="L10" s="118">
        <f t="shared" si="0"/>
        <v>174</v>
      </c>
    </row>
    <row r="11" spans="1:12" ht="13.5" customHeight="1" x14ac:dyDescent="0.25">
      <c r="A11" s="90"/>
      <c r="B11" s="56" t="s">
        <v>58</v>
      </c>
      <c r="C11" s="57">
        <v>0</v>
      </c>
      <c r="D11" s="57">
        <v>0</v>
      </c>
      <c r="E11" s="58">
        <v>0</v>
      </c>
      <c r="F11" s="58">
        <v>0</v>
      </c>
      <c r="G11" s="57">
        <v>0</v>
      </c>
      <c r="H11" s="57">
        <v>0</v>
      </c>
      <c r="I11" s="57">
        <v>0</v>
      </c>
      <c r="J11" s="57">
        <v>0</v>
      </c>
      <c r="K11" s="94">
        <f t="shared" si="0"/>
        <v>0</v>
      </c>
      <c r="L11" s="118">
        <f t="shared" si="0"/>
        <v>0</v>
      </c>
    </row>
    <row r="12" spans="1:12" ht="13.5" customHeight="1" x14ac:dyDescent="0.25">
      <c r="A12" s="90"/>
      <c r="B12" s="56">
        <v>3</v>
      </c>
      <c r="C12" s="57">
        <v>145</v>
      </c>
      <c r="D12" s="57">
        <v>86</v>
      </c>
      <c r="E12" s="58">
        <v>31</v>
      </c>
      <c r="F12" s="58">
        <v>15</v>
      </c>
      <c r="G12" s="57">
        <v>2</v>
      </c>
      <c r="H12" s="57">
        <v>0</v>
      </c>
      <c r="I12" s="57">
        <v>0</v>
      </c>
      <c r="J12" s="57">
        <v>0</v>
      </c>
      <c r="K12" s="94">
        <f t="shared" si="0"/>
        <v>178</v>
      </c>
      <c r="L12" s="118">
        <f t="shared" si="0"/>
        <v>101</v>
      </c>
    </row>
    <row r="13" spans="1:12" x14ac:dyDescent="0.25">
      <c r="A13" s="481" t="s">
        <v>258</v>
      </c>
      <c r="B13" s="482"/>
      <c r="C13" s="94">
        <f>+SUBTOTAL(9,C9:C12)</f>
        <v>840</v>
      </c>
      <c r="D13" s="94">
        <f>+SUBTOTAL(9,D9:D12)</f>
        <v>552</v>
      </c>
      <c r="E13" s="94">
        <f>+SUBTOTAL(9,E9:E12)</f>
        <v>77</v>
      </c>
      <c r="F13" s="94">
        <f>+SUBTOTAL(9,F9:F12)</f>
        <v>44</v>
      </c>
      <c r="G13" s="94">
        <f t="shared" ref="G13:J13" si="2">+SUBTOTAL(9,G9:G12)</f>
        <v>4</v>
      </c>
      <c r="H13" s="94">
        <f t="shared" si="2"/>
        <v>0</v>
      </c>
      <c r="I13" s="94">
        <f t="shared" si="2"/>
        <v>0</v>
      </c>
      <c r="J13" s="94">
        <f t="shared" si="2"/>
        <v>0</v>
      </c>
      <c r="K13" s="94">
        <f t="shared" si="0"/>
        <v>921</v>
      </c>
      <c r="L13" s="118">
        <f t="shared" si="0"/>
        <v>596</v>
      </c>
    </row>
    <row r="14" spans="1:12" x14ac:dyDescent="0.25">
      <c r="A14" s="90" t="s">
        <v>1377</v>
      </c>
      <c r="B14" s="56">
        <v>1</v>
      </c>
      <c r="C14" s="54">
        <v>472</v>
      </c>
      <c r="D14" s="54">
        <v>300</v>
      </c>
      <c r="E14" s="55">
        <v>11</v>
      </c>
      <c r="F14" s="55">
        <v>6</v>
      </c>
      <c r="G14" s="54">
        <v>195</v>
      </c>
      <c r="H14" s="54">
        <v>111</v>
      </c>
      <c r="I14" s="54">
        <v>1</v>
      </c>
      <c r="J14" s="54">
        <v>1</v>
      </c>
      <c r="K14" s="94">
        <f t="shared" si="0"/>
        <v>679</v>
      </c>
      <c r="L14" s="118">
        <f t="shared" si="0"/>
        <v>418</v>
      </c>
    </row>
    <row r="15" spans="1:12" x14ac:dyDescent="0.25">
      <c r="A15" s="90"/>
      <c r="B15" s="56">
        <v>2</v>
      </c>
      <c r="C15" s="54">
        <v>204</v>
      </c>
      <c r="D15" s="54">
        <v>138</v>
      </c>
      <c r="E15" s="55">
        <v>1</v>
      </c>
      <c r="F15" s="55">
        <v>0</v>
      </c>
      <c r="G15" s="54">
        <v>65</v>
      </c>
      <c r="H15" s="54">
        <v>38</v>
      </c>
      <c r="I15" s="54">
        <v>1</v>
      </c>
      <c r="J15" s="54">
        <v>1</v>
      </c>
      <c r="K15" s="94">
        <f t="shared" si="0"/>
        <v>271</v>
      </c>
      <c r="L15" s="118">
        <f t="shared" si="0"/>
        <v>177</v>
      </c>
    </row>
    <row r="16" spans="1:12" x14ac:dyDescent="0.25">
      <c r="A16" s="90"/>
      <c r="B16" s="56" t="s">
        <v>58</v>
      </c>
      <c r="C16" s="57">
        <v>0</v>
      </c>
      <c r="D16" s="57">
        <v>0</v>
      </c>
      <c r="E16" s="58">
        <v>0</v>
      </c>
      <c r="F16" s="58">
        <v>0</v>
      </c>
      <c r="G16" s="57">
        <v>0</v>
      </c>
      <c r="H16" s="57">
        <v>0</v>
      </c>
      <c r="I16" s="57">
        <v>0</v>
      </c>
      <c r="J16" s="57">
        <v>0</v>
      </c>
      <c r="K16" s="94">
        <f t="shared" si="0"/>
        <v>0</v>
      </c>
      <c r="L16" s="118">
        <f t="shared" si="0"/>
        <v>0</v>
      </c>
    </row>
    <row r="17" spans="1:12" x14ac:dyDescent="0.25">
      <c r="A17" s="90"/>
      <c r="B17" s="56">
        <v>3</v>
      </c>
      <c r="C17" s="57">
        <v>28</v>
      </c>
      <c r="D17" s="57">
        <v>16</v>
      </c>
      <c r="E17" s="58">
        <v>0</v>
      </c>
      <c r="F17" s="58">
        <v>0</v>
      </c>
      <c r="G17" s="57">
        <v>26</v>
      </c>
      <c r="H17" s="57">
        <v>12</v>
      </c>
      <c r="I17" s="57">
        <v>0</v>
      </c>
      <c r="J17" s="57">
        <v>0</v>
      </c>
      <c r="K17" s="94">
        <f t="shared" si="0"/>
        <v>54</v>
      </c>
      <c r="L17" s="118">
        <f t="shared" si="0"/>
        <v>28</v>
      </c>
    </row>
    <row r="18" spans="1:12" x14ac:dyDescent="0.25">
      <c r="A18" s="481" t="s">
        <v>259</v>
      </c>
      <c r="B18" s="482"/>
      <c r="C18" s="94">
        <f>+SUBTOTAL(9,C14:C17)</f>
        <v>704</v>
      </c>
      <c r="D18" s="94">
        <f>+SUBTOTAL(9,D14:D17)</f>
        <v>454</v>
      </c>
      <c r="E18" s="94">
        <f>+SUBTOTAL(9,E14:E17)</f>
        <v>12</v>
      </c>
      <c r="F18" s="94">
        <f>+SUBTOTAL(9,F14:F17)</f>
        <v>6</v>
      </c>
      <c r="G18" s="94">
        <f t="shared" ref="G18:J18" si="3">+SUBTOTAL(9,G14:G17)</f>
        <v>286</v>
      </c>
      <c r="H18" s="94">
        <f t="shared" si="3"/>
        <v>161</v>
      </c>
      <c r="I18" s="94">
        <f t="shared" si="3"/>
        <v>2</v>
      </c>
      <c r="J18" s="94">
        <f t="shared" si="3"/>
        <v>2</v>
      </c>
      <c r="K18" s="94">
        <f t="shared" si="0"/>
        <v>1004</v>
      </c>
      <c r="L18" s="118">
        <f t="shared" si="0"/>
        <v>623</v>
      </c>
    </row>
    <row r="19" spans="1:12" x14ac:dyDescent="0.25">
      <c r="A19" s="90" t="s">
        <v>1376</v>
      </c>
      <c r="B19" s="56">
        <v>1</v>
      </c>
      <c r="C19" s="54">
        <v>286</v>
      </c>
      <c r="D19" s="54">
        <v>197</v>
      </c>
      <c r="E19" s="55">
        <v>100</v>
      </c>
      <c r="F19" s="55">
        <v>67</v>
      </c>
      <c r="G19" s="54">
        <v>62</v>
      </c>
      <c r="H19" s="54">
        <v>44</v>
      </c>
      <c r="I19" s="54">
        <v>1</v>
      </c>
      <c r="J19" s="54">
        <v>1</v>
      </c>
      <c r="K19" s="94">
        <f t="shared" si="0"/>
        <v>449</v>
      </c>
      <c r="L19" s="118">
        <f t="shared" si="0"/>
        <v>309</v>
      </c>
    </row>
    <row r="20" spans="1:12" x14ac:dyDescent="0.25">
      <c r="A20" s="90"/>
      <c r="B20" s="56">
        <v>2</v>
      </c>
      <c r="C20" s="54">
        <v>132</v>
      </c>
      <c r="D20" s="54">
        <v>108</v>
      </c>
      <c r="E20" s="55">
        <v>8</v>
      </c>
      <c r="F20" s="55">
        <v>4</v>
      </c>
      <c r="G20" s="54">
        <v>26</v>
      </c>
      <c r="H20" s="54">
        <v>19</v>
      </c>
      <c r="I20" s="54">
        <v>0</v>
      </c>
      <c r="J20" s="54">
        <v>0</v>
      </c>
      <c r="K20" s="94">
        <f t="shared" si="0"/>
        <v>166</v>
      </c>
      <c r="L20" s="118">
        <f t="shared" si="0"/>
        <v>131</v>
      </c>
    </row>
    <row r="21" spans="1:12" x14ac:dyDescent="0.25">
      <c r="A21" s="90"/>
      <c r="B21" s="56" t="s">
        <v>58</v>
      </c>
      <c r="C21" s="57">
        <v>0</v>
      </c>
      <c r="D21" s="57">
        <v>0</v>
      </c>
      <c r="E21" s="58">
        <v>0</v>
      </c>
      <c r="F21" s="58">
        <v>0</v>
      </c>
      <c r="G21" s="57">
        <v>0</v>
      </c>
      <c r="H21" s="57">
        <v>0</v>
      </c>
      <c r="I21" s="57">
        <v>0</v>
      </c>
      <c r="J21" s="57">
        <v>0</v>
      </c>
      <c r="K21" s="94">
        <f t="shared" si="0"/>
        <v>0</v>
      </c>
      <c r="L21" s="118">
        <f t="shared" si="0"/>
        <v>0</v>
      </c>
    </row>
    <row r="22" spans="1:12" x14ac:dyDescent="0.25">
      <c r="A22" s="90"/>
      <c r="B22" s="56">
        <v>3</v>
      </c>
      <c r="C22" s="57">
        <v>8</v>
      </c>
      <c r="D22" s="57">
        <v>5</v>
      </c>
      <c r="E22" s="58">
        <v>1</v>
      </c>
      <c r="F22" s="58">
        <v>0</v>
      </c>
      <c r="G22" s="57">
        <v>7</v>
      </c>
      <c r="H22" s="57">
        <v>3</v>
      </c>
      <c r="I22" s="57">
        <v>0</v>
      </c>
      <c r="J22" s="57">
        <v>0</v>
      </c>
      <c r="K22" s="94">
        <f t="shared" si="0"/>
        <v>16</v>
      </c>
      <c r="L22" s="118">
        <f t="shared" si="0"/>
        <v>8</v>
      </c>
    </row>
    <row r="23" spans="1:12" x14ac:dyDescent="0.25">
      <c r="A23" s="481" t="s">
        <v>260</v>
      </c>
      <c r="B23" s="482"/>
      <c r="C23" s="94">
        <f>+SUBTOTAL(9,C19:C22)</f>
        <v>426</v>
      </c>
      <c r="D23" s="94">
        <f>+SUBTOTAL(9,D19:D22)</f>
        <v>310</v>
      </c>
      <c r="E23" s="94">
        <f>+SUBTOTAL(9,E19:E22)</f>
        <v>109</v>
      </c>
      <c r="F23" s="94">
        <f>+SUBTOTAL(9,F19:F22)</f>
        <v>71</v>
      </c>
      <c r="G23" s="94">
        <f t="shared" ref="G23:J23" si="4">+SUBTOTAL(9,G19:G22)</f>
        <v>95</v>
      </c>
      <c r="H23" s="94">
        <f t="shared" si="4"/>
        <v>66</v>
      </c>
      <c r="I23" s="94">
        <f t="shared" si="4"/>
        <v>1</v>
      </c>
      <c r="J23" s="94">
        <f t="shared" si="4"/>
        <v>1</v>
      </c>
      <c r="K23" s="94">
        <f t="shared" si="0"/>
        <v>631</v>
      </c>
      <c r="L23" s="118">
        <f t="shared" si="0"/>
        <v>448</v>
      </c>
    </row>
    <row r="24" spans="1:12" x14ac:dyDescent="0.25">
      <c r="A24" s="90" t="s">
        <v>1374</v>
      </c>
      <c r="B24" s="56">
        <v>1</v>
      </c>
      <c r="C24" s="54">
        <v>880</v>
      </c>
      <c r="D24" s="54">
        <v>684</v>
      </c>
      <c r="E24" s="55">
        <v>71</v>
      </c>
      <c r="F24" s="55">
        <v>54</v>
      </c>
      <c r="G24" s="54">
        <v>36</v>
      </c>
      <c r="H24" s="54">
        <v>26</v>
      </c>
      <c r="I24" s="54">
        <v>1</v>
      </c>
      <c r="J24" s="54">
        <v>0</v>
      </c>
      <c r="K24" s="94">
        <f t="shared" si="0"/>
        <v>988</v>
      </c>
      <c r="L24" s="118">
        <f t="shared" si="0"/>
        <v>764</v>
      </c>
    </row>
    <row r="25" spans="1:12" x14ac:dyDescent="0.25">
      <c r="A25" s="90"/>
      <c r="B25" s="56">
        <v>2</v>
      </c>
      <c r="C25" s="54">
        <v>247</v>
      </c>
      <c r="D25" s="54">
        <v>194</v>
      </c>
      <c r="E25" s="55">
        <v>27</v>
      </c>
      <c r="F25" s="55">
        <v>21</v>
      </c>
      <c r="G25" s="54">
        <v>17</v>
      </c>
      <c r="H25" s="54">
        <v>12</v>
      </c>
      <c r="I25" s="54">
        <v>0</v>
      </c>
      <c r="J25" s="54">
        <v>0</v>
      </c>
      <c r="K25" s="94">
        <f t="shared" si="0"/>
        <v>291</v>
      </c>
      <c r="L25" s="118">
        <f t="shared" si="0"/>
        <v>227</v>
      </c>
    </row>
    <row r="26" spans="1:12" x14ac:dyDescent="0.25">
      <c r="A26" s="90"/>
      <c r="B26" s="56" t="s">
        <v>58</v>
      </c>
      <c r="C26" s="57">
        <v>0</v>
      </c>
      <c r="D26" s="57">
        <v>0</v>
      </c>
      <c r="E26" s="58">
        <v>0</v>
      </c>
      <c r="F26" s="58">
        <v>0</v>
      </c>
      <c r="G26" s="57">
        <v>0</v>
      </c>
      <c r="H26" s="57">
        <v>0</v>
      </c>
      <c r="I26" s="57">
        <v>0</v>
      </c>
      <c r="J26" s="57">
        <v>0</v>
      </c>
      <c r="K26" s="94">
        <f t="shared" si="0"/>
        <v>0</v>
      </c>
      <c r="L26" s="118">
        <f t="shared" si="0"/>
        <v>0</v>
      </c>
    </row>
    <row r="27" spans="1:12" x14ac:dyDescent="0.25">
      <c r="A27" s="90"/>
      <c r="B27" s="56">
        <v>3</v>
      </c>
      <c r="C27" s="57">
        <v>61</v>
      </c>
      <c r="D27" s="57">
        <v>47</v>
      </c>
      <c r="E27" s="58">
        <v>0</v>
      </c>
      <c r="F27" s="58">
        <v>0</v>
      </c>
      <c r="G27" s="57">
        <v>22</v>
      </c>
      <c r="H27" s="57">
        <v>16</v>
      </c>
      <c r="I27" s="57">
        <v>10</v>
      </c>
      <c r="J27" s="57">
        <v>7</v>
      </c>
      <c r="K27" s="94">
        <f t="shared" si="0"/>
        <v>93</v>
      </c>
      <c r="L27" s="118">
        <f t="shared" si="0"/>
        <v>70</v>
      </c>
    </row>
    <row r="28" spans="1:12" x14ac:dyDescent="0.25">
      <c r="A28" s="481" t="s">
        <v>261</v>
      </c>
      <c r="B28" s="482"/>
      <c r="C28" s="94">
        <f>+SUBTOTAL(9,C24:C27)</f>
        <v>1188</v>
      </c>
      <c r="D28" s="94">
        <f>+SUBTOTAL(9,D24:D27)</f>
        <v>925</v>
      </c>
      <c r="E28" s="94">
        <f>+SUBTOTAL(9,E24:E27)</f>
        <v>98</v>
      </c>
      <c r="F28" s="94">
        <f>+SUBTOTAL(9,F24:F27)</f>
        <v>75</v>
      </c>
      <c r="G28" s="94">
        <f t="shared" ref="G28:J28" si="5">+SUBTOTAL(9,G24:G27)</f>
        <v>75</v>
      </c>
      <c r="H28" s="94">
        <f t="shared" si="5"/>
        <v>54</v>
      </c>
      <c r="I28" s="94">
        <f t="shared" si="5"/>
        <v>11</v>
      </c>
      <c r="J28" s="94">
        <f t="shared" si="5"/>
        <v>7</v>
      </c>
      <c r="K28" s="94">
        <f t="shared" si="0"/>
        <v>1372</v>
      </c>
      <c r="L28" s="118">
        <f t="shared" si="0"/>
        <v>1061</v>
      </c>
    </row>
    <row r="29" spans="1:12" x14ac:dyDescent="0.25">
      <c r="A29" s="90" t="s">
        <v>1383</v>
      </c>
      <c r="B29" s="56">
        <v>1</v>
      </c>
      <c r="C29" s="54">
        <v>69</v>
      </c>
      <c r="D29" s="54">
        <v>23</v>
      </c>
      <c r="E29" s="55">
        <v>16</v>
      </c>
      <c r="F29" s="55">
        <v>3</v>
      </c>
      <c r="G29" s="54">
        <v>0</v>
      </c>
      <c r="H29" s="54">
        <v>0</v>
      </c>
      <c r="I29" s="54">
        <v>0</v>
      </c>
      <c r="J29" s="54">
        <v>0</v>
      </c>
      <c r="K29" s="94">
        <f t="shared" si="0"/>
        <v>85</v>
      </c>
      <c r="L29" s="118">
        <f t="shared" si="0"/>
        <v>26</v>
      </c>
    </row>
    <row r="30" spans="1:12" x14ac:dyDescent="0.25">
      <c r="A30" s="90"/>
      <c r="B30" s="56">
        <v>2</v>
      </c>
      <c r="C30" s="57">
        <v>0</v>
      </c>
      <c r="D30" s="57">
        <v>0</v>
      </c>
      <c r="E30" s="58">
        <v>0</v>
      </c>
      <c r="F30" s="58">
        <v>0</v>
      </c>
      <c r="G30" s="57">
        <v>0</v>
      </c>
      <c r="H30" s="57">
        <v>0</v>
      </c>
      <c r="I30" s="57">
        <v>0</v>
      </c>
      <c r="J30" s="57">
        <v>0</v>
      </c>
      <c r="K30" s="94">
        <f t="shared" si="0"/>
        <v>0</v>
      </c>
      <c r="L30" s="118">
        <f t="shared" si="0"/>
        <v>0</v>
      </c>
    </row>
    <row r="31" spans="1:12" x14ac:dyDescent="0.25">
      <c r="A31" s="90"/>
      <c r="B31" s="56" t="s">
        <v>58</v>
      </c>
      <c r="C31" s="57">
        <v>0</v>
      </c>
      <c r="D31" s="57">
        <v>0</v>
      </c>
      <c r="E31" s="58">
        <v>0</v>
      </c>
      <c r="F31" s="58">
        <v>0</v>
      </c>
      <c r="G31" s="57">
        <v>0</v>
      </c>
      <c r="H31" s="57">
        <v>0</v>
      </c>
      <c r="I31" s="57">
        <v>0</v>
      </c>
      <c r="J31" s="57">
        <v>0</v>
      </c>
      <c r="K31" s="94">
        <f t="shared" si="0"/>
        <v>0</v>
      </c>
      <c r="L31" s="118">
        <f t="shared" si="0"/>
        <v>0</v>
      </c>
    </row>
    <row r="32" spans="1:12" x14ac:dyDescent="0.25">
      <c r="A32" s="90"/>
      <c r="B32" s="56">
        <v>3</v>
      </c>
      <c r="C32" s="57">
        <v>0</v>
      </c>
      <c r="D32" s="57">
        <v>0</v>
      </c>
      <c r="E32" s="58">
        <v>0</v>
      </c>
      <c r="F32" s="58">
        <v>0</v>
      </c>
      <c r="G32" s="57">
        <v>0</v>
      </c>
      <c r="H32" s="57">
        <v>0</v>
      </c>
      <c r="I32" s="57">
        <v>0</v>
      </c>
      <c r="J32" s="57">
        <v>0</v>
      </c>
      <c r="K32" s="94">
        <f>+C32+E32+G32+I32</f>
        <v>0</v>
      </c>
      <c r="L32" s="118">
        <f>+D32+F32+H32+J32</f>
        <v>0</v>
      </c>
    </row>
    <row r="33" spans="1:12" ht="16.5" thickBot="1" x14ac:dyDescent="0.3">
      <c r="A33" s="483" t="s">
        <v>262</v>
      </c>
      <c r="B33" s="484"/>
      <c r="C33" s="95">
        <f>+SUBTOTAL(9,C29:C32)</f>
        <v>69</v>
      </c>
      <c r="D33" s="95">
        <f>+SUBTOTAL(9,D29:D32)</f>
        <v>23</v>
      </c>
      <c r="E33" s="95">
        <f>+SUBTOTAL(9,E29:E32)</f>
        <v>16</v>
      </c>
      <c r="F33" s="95">
        <f>+SUBTOTAL(9,F29:F32)</f>
        <v>3</v>
      </c>
      <c r="G33" s="95">
        <f t="shared" ref="G33:J33" si="6">+SUBTOTAL(9,G29:G32)</f>
        <v>0</v>
      </c>
      <c r="H33" s="95">
        <f t="shared" si="6"/>
        <v>0</v>
      </c>
      <c r="I33" s="95">
        <f t="shared" si="6"/>
        <v>0</v>
      </c>
      <c r="J33" s="95">
        <f t="shared" si="6"/>
        <v>0</v>
      </c>
      <c r="K33" s="95">
        <f t="shared" ref="K33:L38" si="7">+C33+E33+G33+I33</f>
        <v>85</v>
      </c>
      <c r="L33" s="119">
        <f t="shared" si="7"/>
        <v>26</v>
      </c>
    </row>
    <row r="34" spans="1:12" ht="15.6" customHeight="1" x14ac:dyDescent="0.25">
      <c r="A34" s="478" t="s">
        <v>59</v>
      </c>
      <c r="B34" s="113">
        <v>1</v>
      </c>
      <c r="C34" s="114">
        <f t="shared" ref="C34:J37" si="8">+C4+C9+C14+C19+C24+C29</f>
        <v>2279</v>
      </c>
      <c r="D34" s="114">
        <f t="shared" si="8"/>
        <v>1613</v>
      </c>
      <c r="E34" s="114">
        <f t="shared" si="8"/>
        <v>236</v>
      </c>
      <c r="F34" s="114">
        <f t="shared" si="8"/>
        <v>155</v>
      </c>
      <c r="G34" s="114">
        <f t="shared" si="8"/>
        <v>295</v>
      </c>
      <c r="H34" s="114">
        <f t="shared" si="8"/>
        <v>181</v>
      </c>
      <c r="I34" s="114">
        <f t="shared" si="8"/>
        <v>3</v>
      </c>
      <c r="J34" s="114">
        <f t="shared" si="8"/>
        <v>2</v>
      </c>
      <c r="K34" s="96">
        <f t="shared" si="7"/>
        <v>2813</v>
      </c>
      <c r="L34" s="120">
        <f t="shared" si="7"/>
        <v>1951</v>
      </c>
    </row>
    <row r="35" spans="1:12" x14ac:dyDescent="0.25">
      <c r="A35" s="479"/>
      <c r="B35" s="111">
        <v>2</v>
      </c>
      <c r="C35" s="58">
        <f t="shared" si="8"/>
        <v>876</v>
      </c>
      <c r="D35" s="58">
        <f t="shared" si="8"/>
        <v>648</v>
      </c>
      <c r="E35" s="58">
        <f t="shared" si="8"/>
        <v>47</v>
      </c>
      <c r="F35" s="58">
        <f t="shared" si="8"/>
        <v>32</v>
      </c>
      <c r="G35" s="58">
        <f t="shared" si="8"/>
        <v>108</v>
      </c>
      <c r="H35" s="58">
        <f t="shared" si="8"/>
        <v>69</v>
      </c>
      <c r="I35" s="58">
        <f t="shared" si="8"/>
        <v>1</v>
      </c>
      <c r="J35" s="58">
        <f t="shared" si="8"/>
        <v>1</v>
      </c>
      <c r="K35" s="94">
        <f t="shared" si="7"/>
        <v>1032</v>
      </c>
      <c r="L35" s="118">
        <f t="shared" si="7"/>
        <v>750</v>
      </c>
    </row>
    <row r="36" spans="1:12" x14ac:dyDescent="0.25">
      <c r="A36" s="479"/>
      <c r="B36" s="111" t="s">
        <v>58</v>
      </c>
      <c r="C36" s="58">
        <f t="shared" si="8"/>
        <v>1618</v>
      </c>
      <c r="D36" s="58">
        <f t="shared" si="8"/>
        <v>1150</v>
      </c>
      <c r="E36" s="58">
        <f t="shared" si="8"/>
        <v>1265</v>
      </c>
      <c r="F36" s="58">
        <f t="shared" si="8"/>
        <v>648</v>
      </c>
      <c r="G36" s="58">
        <f t="shared" si="8"/>
        <v>0</v>
      </c>
      <c r="H36" s="58">
        <f t="shared" si="8"/>
        <v>0</v>
      </c>
      <c r="I36" s="58">
        <f t="shared" si="8"/>
        <v>0</v>
      </c>
      <c r="J36" s="58">
        <f t="shared" si="8"/>
        <v>0</v>
      </c>
      <c r="K36" s="94">
        <f t="shared" si="7"/>
        <v>2883</v>
      </c>
      <c r="L36" s="118">
        <f t="shared" si="7"/>
        <v>1798</v>
      </c>
    </row>
    <row r="37" spans="1:12" ht="16.5" thickBot="1" x14ac:dyDescent="0.3">
      <c r="A37" s="480"/>
      <c r="B37" s="115">
        <v>3</v>
      </c>
      <c r="C37" s="116">
        <f t="shared" si="8"/>
        <v>308</v>
      </c>
      <c r="D37" s="116">
        <f t="shared" si="8"/>
        <v>198</v>
      </c>
      <c r="E37" s="116">
        <f t="shared" si="8"/>
        <v>41</v>
      </c>
      <c r="F37" s="116">
        <f t="shared" si="8"/>
        <v>21</v>
      </c>
      <c r="G37" s="116">
        <f t="shared" si="8"/>
        <v>166</v>
      </c>
      <c r="H37" s="116">
        <f t="shared" si="8"/>
        <v>86</v>
      </c>
      <c r="I37" s="116">
        <f t="shared" si="8"/>
        <v>17</v>
      </c>
      <c r="J37" s="116">
        <f t="shared" si="8"/>
        <v>11</v>
      </c>
      <c r="K37" s="97">
        <f t="shared" si="7"/>
        <v>532</v>
      </c>
      <c r="L37" s="121">
        <f t="shared" si="7"/>
        <v>316</v>
      </c>
    </row>
    <row r="38" spans="1:12" ht="16.5" thickBot="1" x14ac:dyDescent="0.3">
      <c r="A38" s="476" t="s">
        <v>1391</v>
      </c>
      <c r="B38" s="477"/>
      <c r="C38" s="252">
        <f>SUM(C34:C37)</f>
        <v>5081</v>
      </c>
      <c r="D38" s="252">
        <f>SUM(D34:D37)</f>
        <v>3609</v>
      </c>
      <c r="E38" s="252">
        <f>SUM(E34:E37)</f>
        <v>1589</v>
      </c>
      <c r="F38" s="252">
        <f>SUM(F34:F37)</f>
        <v>856</v>
      </c>
      <c r="G38" s="252">
        <f t="shared" ref="G38:J38" si="9">SUM(G34:G37)</f>
        <v>569</v>
      </c>
      <c r="H38" s="252">
        <f t="shared" si="9"/>
        <v>336</v>
      </c>
      <c r="I38" s="252">
        <f t="shared" si="9"/>
        <v>21</v>
      </c>
      <c r="J38" s="252">
        <f t="shared" si="9"/>
        <v>14</v>
      </c>
      <c r="K38" s="252">
        <f t="shared" si="7"/>
        <v>7260</v>
      </c>
      <c r="L38" s="254">
        <f t="shared" si="7"/>
        <v>4815</v>
      </c>
    </row>
    <row r="39" spans="1:12" s="31" customFormat="1" x14ac:dyDescent="0.25">
      <c r="A39" s="91"/>
      <c r="B39" s="35"/>
      <c r="C39" s="32"/>
      <c r="D39" s="35"/>
      <c r="E39" s="59"/>
      <c r="F39" s="59"/>
      <c r="G39" s="35"/>
      <c r="H39" s="35"/>
      <c r="I39" s="35"/>
      <c r="J39" s="35"/>
      <c r="K39" s="35"/>
      <c r="L39" s="35"/>
    </row>
    <row r="40" spans="1:12" x14ac:dyDescent="0.25">
      <c r="A40" s="135" t="s">
        <v>60</v>
      </c>
      <c r="C40" s="40"/>
    </row>
  </sheetData>
  <mergeCells count="14">
    <mergeCell ref="A2:A3"/>
    <mergeCell ref="B2:B3"/>
    <mergeCell ref="K2:L2"/>
    <mergeCell ref="A1:L1"/>
    <mergeCell ref="C2:F2"/>
    <mergeCell ref="G2:J2"/>
    <mergeCell ref="A38:B38"/>
    <mergeCell ref="A34:A37"/>
    <mergeCell ref="A8:B8"/>
    <mergeCell ref="A13:B13"/>
    <mergeCell ref="A18:B18"/>
    <mergeCell ref="A23:B23"/>
    <mergeCell ref="A28:B28"/>
    <mergeCell ref="A33:B33"/>
  </mergeCells>
  <phoneticPr fontId="2" type="noConversion"/>
  <pageMargins left="0.74803149606299213" right="0.15748031496062992" top="0.98425196850393704" bottom="0.98425196850393704" header="0.51181102362204722" footer="0.51181102362204722"/>
  <pageSetup paperSize="9" orientation="landscape" horizontalDpi="300" verticalDpi="3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view="pageBreakPreview" zoomScale="140" zoomScaleNormal="100" zoomScaleSheetLayoutView="140" workbookViewId="0">
      <selection activeCell="A3" sqref="A3"/>
    </sheetView>
  </sheetViews>
  <sheetFormatPr defaultRowHeight="15.75" x14ac:dyDescent="0.25"/>
  <cols>
    <col min="1" max="6" width="10.625" customWidth="1"/>
    <col min="7" max="7" width="11.5" customWidth="1"/>
  </cols>
  <sheetData>
    <row r="1" spans="1:7" ht="18.75" x14ac:dyDescent="0.3">
      <c r="A1" s="492" t="s">
        <v>61</v>
      </c>
      <c r="B1" s="493"/>
      <c r="C1" s="493"/>
      <c r="D1" s="493"/>
      <c r="E1" s="493"/>
      <c r="F1" s="493"/>
      <c r="G1" s="493"/>
    </row>
    <row r="2" spans="1:7" x14ac:dyDescent="0.25">
      <c r="A2" s="494" t="s">
        <v>51</v>
      </c>
      <c r="B2" s="494"/>
      <c r="C2" s="494"/>
      <c r="D2" s="494"/>
      <c r="E2" s="494"/>
      <c r="F2" s="494"/>
      <c r="G2" s="494"/>
    </row>
    <row r="3" spans="1:7" x14ac:dyDescent="0.25">
      <c r="A3" s="106" t="s">
        <v>62</v>
      </c>
      <c r="B3" s="106">
        <v>2020</v>
      </c>
      <c r="C3" s="106">
        <v>2019</v>
      </c>
      <c r="D3" s="106">
        <v>2018</v>
      </c>
      <c r="E3" s="106">
        <v>2017</v>
      </c>
      <c r="F3" s="106">
        <v>2016</v>
      </c>
      <c r="G3" s="106">
        <v>2015</v>
      </c>
    </row>
    <row r="4" spans="1:7" x14ac:dyDescent="0.25">
      <c r="A4" s="56">
        <v>1</v>
      </c>
      <c r="B4" s="104">
        <v>2515</v>
      </c>
      <c r="C4" s="104">
        <v>2276</v>
      </c>
      <c r="D4" s="104">
        <v>2264</v>
      </c>
      <c r="E4" s="104">
        <v>2341</v>
      </c>
      <c r="F4" s="104">
        <v>2455</v>
      </c>
      <c r="G4" s="104">
        <v>2598</v>
      </c>
    </row>
    <row r="5" spans="1:7" x14ac:dyDescent="0.25">
      <c r="A5" s="56">
        <v>2</v>
      </c>
      <c r="B5" s="104">
        <v>923</v>
      </c>
      <c r="C5" s="104">
        <v>964</v>
      </c>
      <c r="D5" s="104">
        <v>1086</v>
      </c>
      <c r="E5" s="104">
        <v>1185</v>
      </c>
      <c r="F5" s="104">
        <v>1283</v>
      </c>
      <c r="G5" s="104">
        <v>1320</v>
      </c>
    </row>
    <row r="6" spans="1:7" x14ac:dyDescent="0.25">
      <c r="A6" s="56" t="s">
        <v>58</v>
      </c>
      <c r="B6" s="104">
        <v>2883</v>
      </c>
      <c r="C6" s="104">
        <v>2815</v>
      </c>
      <c r="D6" s="104">
        <v>2754</v>
      </c>
      <c r="E6" s="104">
        <v>2706</v>
      </c>
      <c r="F6" s="104">
        <v>2537</v>
      </c>
      <c r="G6" s="104">
        <v>2430</v>
      </c>
    </row>
    <row r="7" spans="1:7" x14ac:dyDescent="0.25">
      <c r="A7" s="56">
        <v>3</v>
      </c>
      <c r="B7" s="104">
        <v>349</v>
      </c>
      <c r="C7" s="104">
        <v>333</v>
      </c>
      <c r="D7" s="104">
        <v>324</v>
      </c>
      <c r="E7" s="104">
        <v>331</v>
      </c>
      <c r="F7" s="104">
        <v>356</v>
      </c>
      <c r="G7" s="104">
        <v>346</v>
      </c>
    </row>
    <row r="8" spans="1:7" x14ac:dyDescent="0.25">
      <c r="A8" s="101" t="s">
        <v>53</v>
      </c>
      <c r="B8" s="105">
        <f>SUM(B4:B7)</f>
        <v>6670</v>
      </c>
      <c r="C8" s="101">
        <f t="shared" ref="C8:G8" si="0">SUM(C4:C7)</f>
        <v>6388</v>
      </c>
      <c r="D8" s="101">
        <f t="shared" si="0"/>
        <v>6428</v>
      </c>
      <c r="E8" s="101">
        <f t="shared" si="0"/>
        <v>6563</v>
      </c>
      <c r="F8" s="101">
        <f t="shared" si="0"/>
        <v>6631</v>
      </c>
      <c r="G8" s="101">
        <f t="shared" si="0"/>
        <v>6694</v>
      </c>
    </row>
    <row r="9" spans="1:7" x14ac:dyDescent="0.25">
      <c r="A9" s="494" t="s">
        <v>52</v>
      </c>
      <c r="B9" s="494"/>
      <c r="C9" s="494"/>
      <c r="D9" s="494"/>
      <c r="E9" s="494"/>
      <c r="F9" s="494"/>
      <c r="G9" s="494"/>
    </row>
    <row r="10" spans="1:7" x14ac:dyDescent="0.25">
      <c r="A10" s="106" t="s">
        <v>62</v>
      </c>
      <c r="B10" s="106">
        <v>2020</v>
      </c>
      <c r="C10" s="106">
        <v>2019</v>
      </c>
      <c r="D10" s="106">
        <v>2018</v>
      </c>
      <c r="E10" s="106">
        <v>2017</v>
      </c>
      <c r="F10" s="106">
        <v>2016</v>
      </c>
      <c r="G10" s="106">
        <v>2015</v>
      </c>
    </row>
    <row r="11" spans="1:7" x14ac:dyDescent="0.25">
      <c r="A11" s="56">
        <v>1</v>
      </c>
      <c r="B11" s="104">
        <v>298</v>
      </c>
      <c r="C11" s="104">
        <v>267</v>
      </c>
      <c r="D11" s="104">
        <v>287</v>
      </c>
      <c r="E11" s="104">
        <v>330</v>
      </c>
      <c r="F11" s="104">
        <v>345</v>
      </c>
      <c r="G11" s="104">
        <v>298</v>
      </c>
    </row>
    <row r="12" spans="1:7" x14ac:dyDescent="0.25">
      <c r="A12" s="56">
        <v>2</v>
      </c>
      <c r="B12" s="104">
        <v>109</v>
      </c>
      <c r="C12" s="104">
        <v>106</v>
      </c>
      <c r="D12" s="104">
        <v>106</v>
      </c>
      <c r="E12" s="104">
        <v>92</v>
      </c>
      <c r="F12" s="104">
        <v>139</v>
      </c>
      <c r="G12" s="104">
        <v>196</v>
      </c>
    </row>
    <row r="13" spans="1:7" x14ac:dyDescent="0.25">
      <c r="A13" s="56" t="s">
        <v>58</v>
      </c>
      <c r="B13" s="111">
        <v>0</v>
      </c>
      <c r="C13" s="111">
        <v>0</v>
      </c>
      <c r="D13" s="134">
        <v>0</v>
      </c>
      <c r="E13" s="134">
        <v>0</v>
      </c>
      <c r="F13" s="134">
        <v>0</v>
      </c>
      <c r="G13" s="134">
        <v>0</v>
      </c>
    </row>
    <row r="14" spans="1:7" x14ac:dyDescent="0.25">
      <c r="A14" s="56">
        <v>3</v>
      </c>
      <c r="B14" s="134">
        <v>183</v>
      </c>
      <c r="C14" s="134">
        <v>214</v>
      </c>
      <c r="D14" s="111">
        <v>216</v>
      </c>
      <c r="E14" s="111">
        <v>205</v>
      </c>
      <c r="F14" s="111">
        <v>211</v>
      </c>
      <c r="G14" s="111">
        <v>215</v>
      </c>
    </row>
    <row r="15" spans="1:7" x14ac:dyDescent="0.25">
      <c r="A15" s="101" t="s">
        <v>53</v>
      </c>
      <c r="B15" s="101">
        <f t="shared" ref="B15:G15" si="1">SUM(B11:B14)</f>
        <v>590</v>
      </c>
      <c r="C15" s="101">
        <f t="shared" si="1"/>
        <v>587</v>
      </c>
      <c r="D15" s="101">
        <f t="shared" si="1"/>
        <v>609</v>
      </c>
      <c r="E15" s="101">
        <f t="shared" si="1"/>
        <v>627</v>
      </c>
      <c r="F15" s="101">
        <f t="shared" si="1"/>
        <v>695</v>
      </c>
      <c r="G15" s="101">
        <f t="shared" si="1"/>
        <v>709</v>
      </c>
    </row>
    <row r="16" spans="1:7" ht="16.5" thickBot="1" x14ac:dyDescent="0.3">
      <c r="A16" s="495" t="s">
        <v>63</v>
      </c>
      <c r="B16" s="495"/>
      <c r="C16" s="495"/>
      <c r="D16" s="495"/>
      <c r="E16" s="495"/>
      <c r="F16" s="495"/>
      <c r="G16" s="495"/>
    </row>
    <row r="17" spans="1:7" ht="16.5" thickBot="1" x14ac:dyDescent="0.3">
      <c r="A17" s="107" t="s">
        <v>64</v>
      </c>
      <c r="B17" s="108">
        <v>2020</v>
      </c>
      <c r="C17" s="108">
        <v>2019</v>
      </c>
      <c r="D17" s="108">
        <v>2018</v>
      </c>
      <c r="E17" s="108">
        <v>2017</v>
      </c>
      <c r="F17" s="108">
        <v>2016</v>
      </c>
      <c r="G17" s="108">
        <v>2015</v>
      </c>
    </row>
    <row r="18" spans="1:7" x14ac:dyDescent="0.25">
      <c r="A18" s="109">
        <v>1</v>
      </c>
      <c r="B18" s="109">
        <f t="shared" ref="B18:G21" si="2">+B11+B4</f>
        <v>2813</v>
      </c>
      <c r="C18" s="109">
        <f t="shared" si="2"/>
        <v>2543</v>
      </c>
      <c r="D18" s="109">
        <f t="shared" si="2"/>
        <v>2551</v>
      </c>
      <c r="E18" s="109">
        <f t="shared" si="2"/>
        <v>2671</v>
      </c>
      <c r="F18" s="109">
        <f t="shared" si="2"/>
        <v>2800</v>
      </c>
      <c r="G18" s="109">
        <f t="shared" si="2"/>
        <v>2896</v>
      </c>
    </row>
    <row r="19" spans="1:7" x14ac:dyDescent="0.25">
      <c r="A19" s="109">
        <v>2</v>
      </c>
      <c r="B19" s="109">
        <f t="shared" si="2"/>
        <v>1032</v>
      </c>
      <c r="C19" s="109">
        <f t="shared" si="2"/>
        <v>1070</v>
      </c>
      <c r="D19" s="109">
        <f t="shared" si="2"/>
        <v>1192</v>
      </c>
      <c r="E19" s="109">
        <f t="shared" si="2"/>
        <v>1277</v>
      </c>
      <c r="F19" s="109">
        <f t="shared" si="2"/>
        <v>1422</v>
      </c>
      <c r="G19" s="109">
        <f t="shared" si="2"/>
        <v>1516</v>
      </c>
    </row>
    <row r="20" spans="1:7" x14ac:dyDescent="0.25">
      <c r="A20" s="111" t="s">
        <v>58</v>
      </c>
      <c r="B20" s="109">
        <f t="shared" si="2"/>
        <v>2883</v>
      </c>
      <c r="C20" s="109">
        <f t="shared" si="2"/>
        <v>2815</v>
      </c>
      <c r="D20" s="109">
        <f t="shared" si="2"/>
        <v>2754</v>
      </c>
      <c r="E20" s="109">
        <f t="shared" si="2"/>
        <v>2706</v>
      </c>
      <c r="F20" s="109">
        <f t="shared" si="2"/>
        <v>2537</v>
      </c>
      <c r="G20" s="109">
        <f t="shared" si="2"/>
        <v>2430</v>
      </c>
    </row>
    <row r="21" spans="1:7" x14ac:dyDescent="0.25">
      <c r="A21" s="111">
        <v>3</v>
      </c>
      <c r="B21" s="109">
        <f t="shared" si="2"/>
        <v>532</v>
      </c>
      <c r="C21" s="109">
        <f t="shared" si="2"/>
        <v>547</v>
      </c>
      <c r="D21" s="109">
        <f t="shared" si="2"/>
        <v>540</v>
      </c>
      <c r="E21" s="109">
        <f t="shared" si="2"/>
        <v>536</v>
      </c>
      <c r="F21" s="109">
        <f t="shared" si="2"/>
        <v>567</v>
      </c>
      <c r="G21" s="109">
        <f t="shared" si="2"/>
        <v>561</v>
      </c>
    </row>
    <row r="22" spans="1:7" x14ac:dyDescent="0.25">
      <c r="A22" s="196" t="s">
        <v>53</v>
      </c>
      <c r="B22" s="196">
        <f t="shared" ref="B22:G22" si="3">SUM(B18:B21)</f>
        <v>7260</v>
      </c>
      <c r="C22" s="196">
        <f t="shared" si="3"/>
        <v>6975</v>
      </c>
      <c r="D22" s="196">
        <f t="shared" si="3"/>
        <v>7037</v>
      </c>
      <c r="E22" s="196">
        <f t="shared" si="3"/>
        <v>7190</v>
      </c>
      <c r="F22" s="196">
        <f t="shared" si="3"/>
        <v>7326</v>
      </c>
      <c r="G22" s="196">
        <f t="shared" si="3"/>
        <v>7403</v>
      </c>
    </row>
    <row r="23" spans="1:7" s="31" customFormat="1" x14ac:dyDescent="0.25">
      <c r="A23" s="399"/>
      <c r="B23" s="399"/>
      <c r="C23" s="399"/>
      <c r="D23" s="399"/>
      <c r="E23" s="399"/>
      <c r="F23" s="399"/>
      <c r="G23" s="399"/>
    </row>
    <row r="24" spans="1:7" x14ac:dyDescent="0.25">
      <c r="A24" s="40" t="s">
        <v>60</v>
      </c>
      <c r="B24" s="40"/>
      <c r="C24" s="40"/>
      <c r="D24" s="40"/>
      <c r="E24" s="40"/>
      <c r="F24" s="40"/>
      <c r="G24" s="40"/>
    </row>
  </sheetData>
  <mergeCells count="4">
    <mergeCell ref="A1:G1"/>
    <mergeCell ref="A2:G2"/>
    <mergeCell ref="A9:G9"/>
    <mergeCell ref="A16:G16"/>
  </mergeCells>
  <phoneticPr fontId="2" type="noConversion"/>
  <pageMargins left="0.75" right="0.75" top="1" bottom="1" header="0.4921259845" footer="0.4921259845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0"/>
  <sheetViews>
    <sheetView tabSelected="1" view="pageBreakPreview" topLeftCell="A35" zoomScale="130" zoomScaleNormal="100" zoomScaleSheetLayoutView="130" workbookViewId="0">
      <selection activeCell="K38" sqref="K38"/>
    </sheetView>
  </sheetViews>
  <sheetFormatPr defaultRowHeight="15.75" x14ac:dyDescent="0.25"/>
  <cols>
    <col min="1" max="1" width="27.875" customWidth="1"/>
    <col min="2" max="2" width="10.5" style="1" customWidth="1"/>
    <col min="3" max="3" width="6.375" customWidth="1"/>
    <col min="4" max="4" width="5" customWidth="1"/>
    <col min="5" max="5" width="7.375" customWidth="1"/>
    <col min="6" max="6" width="5" customWidth="1"/>
    <col min="7" max="7" width="6.5" customWidth="1"/>
    <col min="8" max="8" width="5" customWidth="1"/>
    <col min="9" max="9" width="6.875" customWidth="1"/>
    <col min="10" max="10" width="5" customWidth="1"/>
    <col min="11" max="11" width="5.875" customWidth="1"/>
    <col min="12" max="12" width="5" customWidth="1"/>
    <col min="13" max="13" width="4.75" customWidth="1"/>
    <col min="14" max="14" width="5" customWidth="1"/>
    <col min="15" max="15" width="4.75" customWidth="1"/>
    <col min="16" max="16" width="5" customWidth="1"/>
  </cols>
  <sheetData>
    <row r="1" spans="1:13" ht="36" customHeight="1" thickBot="1" x14ac:dyDescent="0.3">
      <c r="A1" s="496" t="s">
        <v>65</v>
      </c>
      <c r="B1" s="496"/>
      <c r="C1" s="496"/>
      <c r="D1" s="496"/>
      <c r="E1" s="496"/>
      <c r="F1" s="496"/>
      <c r="G1" s="496"/>
      <c r="H1" s="496"/>
      <c r="I1" s="496"/>
      <c r="J1" s="496"/>
      <c r="K1" s="496"/>
      <c r="L1" s="496"/>
    </row>
    <row r="2" spans="1:13" ht="15.6" customHeight="1" x14ac:dyDescent="0.25">
      <c r="A2" s="499" t="s">
        <v>1382</v>
      </c>
      <c r="B2" s="487" t="s">
        <v>66</v>
      </c>
      <c r="C2" s="487" t="s">
        <v>51</v>
      </c>
      <c r="D2" s="487"/>
      <c r="E2" s="487"/>
      <c r="F2" s="487"/>
      <c r="G2" s="487" t="s">
        <v>52</v>
      </c>
      <c r="H2" s="487"/>
      <c r="I2" s="487"/>
      <c r="J2" s="487"/>
      <c r="K2" s="497" t="s">
        <v>53</v>
      </c>
      <c r="L2" s="498"/>
      <c r="M2" s="3"/>
    </row>
    <row r="3" spans="1:13" ht="27" thickBot="1" x14ac:dyDescent="0.3">
      <c r="A3" s="500"/>
      <c r="B3" s="488"/>
      <c r="C3" s="124" t="s">
        <v>54</v>
      </c>
      <c r="D3" s="125" t="s">
        <v>55</v>
      </c>
      <c r="E3" s="124" t="s">
        <v>56</v>
      </c>
      <c r="F3" s="125" t="s">
        <v>55</v>
      </c>
      <c r="G3" s="124" t="s">
        <v>54</v>
      </c>
      <c r="H3" s="125" t="s">
        <v>55</v>
      </c>
      <c r="I3" s="124" t="s">
        <v>56</v>
      </c>
      <c r="J3" s="125" t="s">
        <v>55</v>
      </c>
      <c r="K3" s="126" t="s">
        <v>57</v>
      </c>
      <c r="L3" s="127" t="s">
        <v>55</v>
      </c>
      <c r="M3" s="3"/>
    </row>
    <row r="4" spans="1:13" x14ac:dyDescent="0.25">
      <c r="A4" s="89" t="s">
        <v>1381</v>
      </c>
      <c r="B4" s="53">
        <v>1</v>
      </c>
      <c r="C4" s="122">
        <v>42</v>
      </c>
      <c r="D4" s="122">
        <v>37</v>
      </c>
      <c r="E4" s="122">
        <v>0</v>
      </c>
      <c r="F4" s="122">
        <v>0</v>
      </c>
      <c r="G4" s="122">
        <v>0</v>
      </c>
      <c r="H4" s="122">
        <v>0</v>
      </c>
      <c r="I4" s="122">
        <v>0</v>
      </c>
      <c r="J4" s="123">
        <v>0</v>
      </c>
      <c r="K4" s="93">
        <f>+C4+E4+G4+I4</f>
        <v>42</v>
      </c>
      <c r="L4" s="117">
        <f>+D4+F4+H4+J4</f>
        <v>37</v>
      </c>
    </row>
    <row r="5" spans="1:13" x14ac:dyDescent="0.25">
      <c r="A5" s="90"/>
      <c r="B5" s="56">
        <v>2</v>
      </c>
      <c r="C5" s="122">
        <v>9</v>
      </c>
      <c r="D5" s="122">
        <v>9</v>
      </c>
      <c r="E5" s="122">
        <v>0</v>
      </c>
      <c r="F5" s="122">
        <v>0</v>
      </c>
      <c r="G5" s="122">
        <v>0</v>
      </c>
      <c r="H5" s="122">
        <v>0</v>
      </c>
      <c r="I5" s="122">
        <v>0</v>
      </c>
      <c r="J5" s="123">
        <v>0</v>
      </c>
      <c r="K5" s="94">
        <f t="shared" ref="K5:L38" si="0">+C5+E5+G5+I5</f>
        <v>9</v>
      </c>
      <c r="L5" s="118">
        <f t="shared" si="0"/>
        <v>9</v>
      </c>
    </row>
    <row r="6" spans="1:13" x14ac:dyDescent="0.25">
      <c r="A6" s="90"/>
      <c r="B6" s="56" t="s">
        <v>58</v>
      </c>
      <c r="C6" s="122">
        <v>223</v>
      </c>
      <c r="D6" s="122">
        <v>148</v>
      </c>
      <c r="E6" s="122">
        <v>192</v>
      </c>
      <c r="F6" s="122">
        <v>93</v>
      </c>
      <c r="G6" s="122">
        <v>0</v>
      </c>
      <c r="H6" s="122">
        <v>0</v>
      </c>
      <c r="I6" s="122">
        <v>0</v>
      </c>
      <c r="J6" s="123">
        <v>0</v>
      </c>
      <c r="K6" s="94">
        <f t="shared" si="0"/>
        <v>415</v>
      </c>
      <c r="L6" s="118">
        <f t="shared" si="0"/>
        <v>241</v>
      </c>
    </row>
    <row r="7" spans="1:13" x14ac:dyDescent="0.25">
      <c r="A7" s="90"/>
      <c r="B7" s="56">
        <v>3</v>
      </c>
      <c r="C7" s="58">
        <v>9</v>
      </c>
      <c r="D7" s="58">
        <v>7</v>
      </c>
      <c r="E7" s="58">
        <v>0</v>
      </c>
      <c r="F7" s="58">
        <v>0</v>
      </c>
      <c r="G7" s="58">
        <v>24</v>
      </c>
      <c r="H7" s="58">
        <v>15</v>
      </c>
      <c r="I7" s="58">
        <v>1</v>
      </c>
      <c r="J7" s="57">
        <v>1</v>
      </c>
      <c r="K7" s="94">
        <f t="shared" si="0"/>
        <v>34</v>
      </c>
      <c r="L7" s="118">
        <f t="shared" si="0"/>
        <v>23</v>
      </c>
    </row>
    <row r="8" spans="1:13" x14ac:dyDescent="0.25">
      <c r="A8" s="481" t="s">
        <v>1369</v>
      </c>
      <c r="B8" s="482"/>
      <c r="C8" s="94">
        <f>SUM(C4:C7)</f>
        <v>283</v>
      </c>
      <c r="D8" s="94">
        <f>SUM(D4:D7)</f>
        <v>201</v>
      </c>
      <c r="E8" s="94">
        <f>SUM(E4:E7)</f>
        <v>192</v>
      </c>
      <c r="F8" s="94">
        <f>SUM(F4:F7)</f>
        <v>93</v>
      </c>
      <c r="G8" s="94">
        <f>SUM(G4:G7)</f>
        <v>24</v>
      </c>
      <c r="H8" s="94">
        <f t="shared" ref="H8:J8" si="1">SUM(H4:H7)</f>
        <v>15</v>
      </c>
      <c r="I8" s="94">
        <f t="shared" si="1"/>
        <v>1</v>
      </c>
      <c r="J8" s="94">
        <f t="shared" si="1"/>
        <v>1</v>
      </c>
      <c r="K8" s="94">
        <f>+C8+E8+G8+I8</f>
        <v>500</v>
      </c>
      <c r="L8" s="118">
        <f t="shared" si="0"/>
        <v>310</v>
      </c>
    </row>
    <row r="9" spans="1:13" x14ac:dyDescent="0.25">
      <c r="A9" s="90" t="s">
        <v>1379</v>
      </c>
      <c r="B9" s="56">
        <v>1</v>
      </c>
      <c r="C9" s="122">
        <v>125</v>
      </c>
      <c r="D9" s="122">
        <v>86</v>
      </c>
      <c r="E9" s="122">
        <v>1</v>
      </c>
      <c r="F9" s="122">
        <v>0</v>
      </c>
      <c r="G9" s="122">
        <v>1</v>
      </c>
      <c r="H9" s="122">
        <v>0</v>
      </c>
      <c r="I9" s="122">
        <v>0</v>
      </c>
      <c r="J9" s="123">
        <v>0</v>
      </c>
      <c r="K9" s="94">
        <f t="shared" si="0"/>
        <v>127</v>
      </c>
      <c r="L9" s="118">
        <f t="shared" si="0"/>
        <v>86</v>
      </c>
    </row>
    <row r="10" spans="1:13" x14ac:dyDescent="0.25">
      <c r="A10" s="90"/>
      <c r="B10" s="56">
        <v>2</v>
      </c>
      <c r="C10" s="122">
        <v>126</v>
      </c>
      <c r="D10" s="122">
        <v>84</v>
      </c>
      <c r="E10" s="122">
        <v>3</v>
      </c>
      <c r="F10" s="122">
        <v>1</v>
      </c>
      <c r="G10" s="122">
        <v>0</v>
      </c>
      <c r="H10" s="122">
        <v>0</v>
      </c>
      <c r="I10" s="122">
        <v>0</v>
      </c>
      <c r="J10" s="123">
        <v>0</v>
      </c>
      <c r="K10" s="94">
        <f t="shared" si="0"/>
        <v>129</v>
      </c>
      <c r="L10" s="118">
        <f t="shared" si="0"/>
        <v>85</v>
      </c>
    </row>
    <row r="11" spans="1:13" x14ac:dyDescent="0.25">
      <c r="A11" s="90"/>
      <c r="B11" s="56" t="s">
        <v>58</v>
      </c>
      <c r="C11" s="58">
        <v>0</v>
      </c>
      <c r="D11" s="58">
        <v>0</v>
      </c>
      <c r="E11" s="58">
        <v>0</v>
      </c>
      <c r="F11" s="58">
        <v>0</v>
      </c>
      <c r="G11" s="58">
        <v>0</v>
      </c>
      <c r="H11" s="58">
        <v>0</v>
      </c>
      <c r="I11" s="58">
        <v>0</v>
      </c>
      <c r="J11" s="57">
        <v>0</v>
      </c>
      <c r="K11" s="94">
        <f t="shared" si="0"/>
        <v>0</v>
      </c>
      <c r="L11" s="118">
        <f t="shared" si="0"/>
        <v>0</v>
      </c>
    </row>
    <row r="12" spans="1:13" x14ac:dyDescent="0.25">
      <c r="A12" s="90"/>
      <c r="B12" s="56">
        <v>3</v>
      </c>
      <c r="C12" s="58">
        <v>24</v>
      </c>
      <c r="D12" s="58">
        <v>15</v>
      </c>
      <c r="E12" s="58">
        <v>2</v>
      </c>
      <c r="F12" s="58">
        <v>0</v>
      </c>
      <c r="G12" s="58">
        <v>1</v>
      </c>
      <c r="H12" s="58">
        <v>0</v>
      </c>
      <c r="I12" s="58">
        <v>0</v>
      </c>
      <c r="J12" s="57">
        <v>0</v>
      </c>
      <c r="K12" s="94">
        <f t="shared" si="0"/>
        <v>27</v>
      </c>
      <c r="L12" s="118">
        <f t="shared" si="0"/>
        <v>15</v>
      </c>
    </row>
    <row r="13" spans="1:13" x14ac:dyDescent="0.25">
      <c r="A13" s="481" t="s">
        <v>1370</v>
      </c>
      <c r="B13" s="482"/>
      <c r="C13" s="94">
        <f>SUM(C9:C12)</f>
        <v>275</v>
      </c>
      <c r="D13" s="94">
        <f>SUM(D9:D12)</f>
        <v>185</v>
      </c>
      <c r="E13" s="94">
        <f>SUM(E9:E12)</f>
        <v>6</v>
      </c>
      <c r="F13" s="94">
        <f>SUM(F9:F12)</f>
        <v>1</v>
      </c>
      <c r="G13" s="94">
        <f t="shared" ref="G13:J13" si="2">SUM(G9:G12)</f>
        <v>2</v>
      </c>
      <c r="H13" s="94">
        <f t="shared" si="2"/>
        <v>0</v>
      </c>
      <c r="I13" s="94">
        <f t="shared" si="2"/>
        <v>0</v>
      </c>
      <c r="J13" s="94">
        <f t="shared" si="2"/>
        <v>0</v>
      </c>
      <c r="K13" s="94">
        <f t="shared" si="0"/>
        <v>283</v>
      </c>
      <c r="L13" s="118">
        <f t="shared" si="0"/>
        <v>186</v>
      </c>
    </row>
    <row r="14" spans="1:13" x14ac:dyDescent="0.25">
      <c r="A14" s="90" t="s">
        <v>1377</v>
      </c>
      <c r="B14" s="56">
        <v>1</v>
      </c>
      <c r="C14" s="122">
        <v>88</v>
      </c>
      <c r="D14" s="122">
        <v>62</v>
      </c>
      <c r="E14" s="122">
        <v>0</v>
      </c>
      <c r="F14" s="122">
        <v>0</v>
      </c>
      <c r="G14" s="122">
        <v>24</v>
      </c>
      <c r="H14" s="122">
        <v>11</v>
      </c>
      <c r="I14" s="122">
        <v>0</v>
      </c>
      <c r="J14" s="123">
        <v>0</v>
      </c>
      <c r="K14" s="94">
        <f t="shared" si="0"/>
        <v>112</v>
      </c>
      <c r="L14" s="118">
        <f t="shared" si="0"/>
        <v>73</v>
      </c>
    </row>
    <row r="15" spans="1:13" x14ac:dyDescent="0.25">
      <c r="A15" s="90"/>
      <c r="B15" s="56">
        <v>2</v>
      </c>
      <c r="C15" s="122">
        <v>99</v>
      </c>
      <c r="D15" s="122">
        <v>49</v>
      </c>
      <c r="E15" s="122">
        <v>0</v>
      </c>
      <c r="F15" s="122">
        <v>0</v>
      </c>
      <c r="G15" s="122">
        <v>14</v>
      </c>
      <c r="H15" s="122">
        <v>9</v>
      </c>
      <c r="I15" s="122">
        <v>0</v>
      </c>
      <c r="J15" s="123">
        <v>0</v>
      </c>
      <c r="K15" s="94">
        <f t="shared" si="0"/>
        <v>113</v>
      </c>
      <c r="L15" s="118">
        <f t="shared" si="0"/>
        <v>58</v>
      </c>
    </row>
    <row r="16" spans="1:13" x14ac:dyDescent="0.25">
      <c r="A16" s="90"/>
      <c r="B16" s="56" t="s">
        <v>58</v>
      </c>
      <c r="C16" s="58">
        <v>0</v>
      </c>
      <c r="D16" s="58">
        <v>0</v>
      </c>
      <c r="E16" s="58">
        <v>0</v>
      </c>
      <c r="F16" s="58">
        <v>0</v>
      </c>
      <c r="G16" s="58">
        <v>0</v>
      </c>
      <c r="H16" s="58">
        <v>0</v>
      </c>
      <c r="I16" s="58">
        <v>0</v>
      </c>
      <c r="J16" s="57">
        <v>0</v>
      </c>
      <c r="K16" s="94">
        <f t="shared" si="0"/>
        <v>0</v>
      </c>
      <c r="L16" s="118">
        <f t="shared" si="0"/>
        <v>0</v>
      </c>
    </row>
    <row r="17" spans="1:12" x14ac:dyDescent="0.25">
      <c r="A17" s="90"/>
      <c r="B17" s="56">
        <v>3</v>
      </c>
      <c r="C17" s="58">
        <v>5</v>
      </c>
      <c r="D17" s="58">
        <v>4</v>
      </c>
      <c r="E17" s="58">
        <v>0</v>
      </c>
      <c r="F17" s="58">
        <v>0</v>
      </c>
      <c r="G17" s="58">
        <v>9</v>
      </c>
      <c r="H17" s="58">
        <v>6</v>
      </c>
      <c r="I17" s="58">
        <v>0</v>
      </c>
      <c r="J17" s="57">
        <v>0</v>
      </c>
      <c r="K17" s="94">
        <f t="shared" si="0"/>
        <v>14</v>
      </c>
      <c r="L17" s="118">
        <f t="shared" si="0"/>
        <v>10</v>
      </c>
    </row>
    <row r="18" spans="1:12" x14ac:dyDescent="0.25">
      <c r="A18" s="481" t="s">
        <v>1378</v>
      </c>
      <c r="B18" s="482"/>
      <c r="C18" s="94">
        <f>SUM(C14:C17)</f>
        <v>192</v>
      </c>
      <c r="D18" s="94">
        <f>SUM(D14:D17)</f>
        <v>115</v>
      </c>
      <c r="E18" s="94">
        <f>SUM(E14:E17)</f>
        <v>0</v>
      </c>
      <c r="F18" s="94">
        <f>SUM(F14:F17)</f>
        <v>0</v>
      </c>
      <c r="G18" s="94">
        <f t="shared" ref="G18:I18" si="3">SUM(G14:G17)</f>
        <v>47</v>
      </c>
      <c r="H18" s="94">
        <f t="shared" si="3"/>
        <v>26</v>
      </c>
      <c r="I18" s="94">
        <f t="shared" si="3"/>
        <v>0</v>
      </c>
      <c r="J18" s="94">
        <f>SUM(J14:J17)</f>
        <v>0</v>
      </c>
      <c r="K18" s="94">
        <f t="shared" si="0"/>
        <v>239</v>
      </c>
      <c r="L18" s="118">
        <f t="shared" si="0"/>
        <v>141</v>
      </c>
    </row>
    <row r="19" spans="1:12" x14ac:dyDescent="0.25">
      <c r="A19" s="90" t="s">
        <v>1376</v>
      </c>
      <c r="B19" s="56">
        <v>1</v>
      </c>
      <c r="C19" s="122">
        <v>77</v>
      </c>
      <c r="D19" s="122">
        <v>67</v>
      </c>
      <c r="E19" s="122">
        <v>7</v>
      </c>
      <c r="F19" s="122">
        <v>4</v>
      </c>
      <c r="G19" s="122">
        <v>9</v>
      </c>
      <c r="H19" s="122">
        <v>6</v>
      </c>
      <c r="I19" s="122">
        <v>0</v>
      </c>
      <c r="J19" s="123">
        <v>0</v>
      </c>
      <c r="K19" s="94">
        <f t="shared" si="0"/>
        <v>93</v>
      </c>
      <c r="L19" s="118">
        <f t="shared" si="0"/>
        <v>77</v>
      </c>
    </row>
    <row r="20" spans="1:12" x14ac:dyDescent="0.25">
      <c r="A20" s="90"/>
      <c r="B20" s="56">
        <v>2</v>
      </c>
      <c r="C20" s="122">
        <v>65</v>
      </c>
      <c r="D20" s="122">
        <v>50</v>
      </c>
      <c r="E20" s="122">
        <v>2</v>
      </c>
      <c r="F20" s="122">
        <v>1</v>
      </c>
      <c r="G20" s="122">
        <v>17</v>
      </c>
      <c r="H20" s="122">
        <v>16</v>
      </c>
      <c r="I20" s="122">
        <v>0</v>
      </c>
      <c r="J20" s="123">
        <v>0</v>
      </c>
      <c r="K20" s="94">
        <f t="shared" si="0"/>
        <v>84</v>
      </c>
      <c r="L20" s="118">
        <f t="shared" si="0"/>
        <v>67</v>
      </c>
    </row>
    <row r="21" spans="1:12" x14ac:dyDescent="0.25">
      <c r="A21" s="90"/>
      <c r="B21" s="56" t="s">
        <v>58</v>
      </c>
      <c r="C21" s="58">
        <v>0</v>
      </c>
      <c r="D21" s="58">
        <v>0</v>
      </c>
      <c r="E21" s="58">
        <v>0</v>
      </c>
      <c r="F21" s="58">
        <v>0</v>
      </c>
      <c r="G21" s="58">
        <v>0</v>
      </c>
      <c r="H21" s="58">
        <v>0</v>
      </c>
      <c r="I21" s="58">
        <v>0</v>
      </c>
      <c r="J21" s="57">
        <v>0</v>
      </c>
      <c r="K21" s="94">
        <f t="shared" si="0"/>
        <v>0</v>
      </c>
      <c r="L21" s="118">
        <f t="shared" si="0"/>
        <v>0</v>
      </c>
    </row>
    <row r="22" spans="1:12" x14ac:dyDescent="0.25">
      <c r="A22" s="90"/>
      <c r="B22" s="56">
        <v>3</v>
      </c>
      <c r="C22" s="58">
        <v>3</v>
      </c>
      <c r="D22" s="58">
        <v>2</v>
      </c>
      <c r="E22" s="58">
        <v>0</v>
      </c>
      <c r="F22" s="58">
        <v>0</v>
      </c>
      <c r="G22" s="58">
        <v>1</v>
      </c>
      <c r="H22" s="58">
        <v>0</v>
      </c>
      <c r="I22" s="58">
        <v>0</v>
      </c>
      <c r="J22" s="57">
        <v>0</v>
      </c>
      <c r="K22" s="94">
        <f t="shared" si="0"/>
        <v>4</v>
      </c>
      <c r="L22" s="118">
        <f t="shared" si="0"/>
        <v>2</v>
      </c>
    </row>
    <row r="23" spans="1:12" x14ac:dyDescent="0.25">
      <c r="A23" s="481" t="s">
        <v>1373</v>
      </c>
      <c r="B23" s="482"/>
      <c r="C23" s="94">
        <f>SUM(C19:C22)</f>
        <v>145</v>
      </c>
      <c r="D23" s="94">
        <f>SUM(D19:D22)</f>
        <v>119</v>
      </c>
      <c r="E23" s="94">
        <f>SUM(E19:E22)</f>
        <v>9</v>
      </c>
      <c r="F23" s="94">
        <f>SUM(F19:F22)</f>
        <v>5</v>
      </c>
      <c r="G23" s="94">
        <f t="shared" ref="G23:J23" si="4">SUM(G19:G22)</f>
        <v>27</v>
      </c>
      <c r="H23" s="94">
        <f t="shared" si="4"/>
        <v>22</v>
      </c>
      <c r="I23" s="94">
        <f t="shared" si="4"/>
        <v>0</v>
      </c>
      <c r="J23" s="94">
        <f t="shared" si="4"/>
        <v>0</v>
      </c>
      <c r="K23" s="94">
        <f t="shared" si="0"/>
        <v>181</v>
      </c>
      <c r="L23" s="118">
        <f t="shared" si="0"/>
        <v>146</v>
      </c>
    </row>
    <row r="24" spans="1:12" x14ac:dyDescent="0.25">
      <c r="A24" s="90" t="s">
        <v>1374</v>
      </c>
      <c r="B24" s="56">
        <v>1</v>
      </c>
      <c r="C24" s="122">
        <v>137</v>
      </c>
      <c r="D24" s="122">
        <v>109</v>
      </c>
      <c r="E24" s="122">
        <v>6</v>
      </c>
      <c r="F24" s="122">
        <v>4</v>
      </c>
      <c r="G24" s="122">
        <v>3</v>
      </c>
      <c r="H24" s="122">
        <v>1</v>
      </c>
      <c r="I24" s="122">
        <v>1</v>
      </c>
      <c r="J24" s="123">
        <v>0</v>
      </c>
      <c r="K24" s="102">
        <f>C24+E24+G24+I24</f>
        <v>147</v>
      </c>
      <c r="L24" s="118">
        <f t="shared" si="0"/>
        <v>114</v>
      </c>
    </row>
    <row r="25" spans="1:12" x14ac:dyDescent="0.25">
      <c r="A25" s="90"/>
      <c r="B25" s="56">
        <v>2</v>
      </c>
      <c r="C25" s="122">
        <v>148</v>
      </c>
      <c r="D25" s="122">
        <v>116</v>
      </c>
      <c r="E25" s="122">
        <v>10</v>
      </c>
      <c r="F25" s="122">
        <v>8</v>
      </c>
      <c r="G25" s="122">
        <v>8</v>
      </c>
      <c r="H25" s="122">
        <v>7</v>
      </c>
      <c r="I25" s="122">
        <v>0</v>
      </c>
      <c r="J25" s="123">
        <v>0</v>
      </c>
      <c r="K25" s="102">
        <f>C25+E25+G25+I25</f>
        <v>166</v>
      </c>
      <c r="L25" s="118">
        <f t="shared" si="0"/>
        <v>131</v>
      </c>
    </row>
    <row r="26" spans="1:12" x14ac:dyDescent="0.25">
      <c r="A26" s="90"/>
      <c r="B26" s="56" t="s">
        <v>58</v>
      </c>
      <c r="C26" s="58">
        <v>0</v>
      </c>
      <c r="D26" s="58">
        <v>0</v>
      </c>
      <c r="E26" s="58">
        <v>0</v>
      </c>
      <c r="F26" s="58">
        <v>0</v>
      </c>
      <c r="G26" s="58">
        <v>0</v>
      </c>
      <c r="H26" s="58">
        <v>0</v>
      </c>
      <c r="I26" s="58">
        <v>0</v>
      </c>
      <c r="J26" s="57">
        <v>0</v>
      </c>
      <c r="K26" s="94">
        <f t="shared" si="0"/>
        <v>0</v>
      </c>
      <c r="L26" s="118">
        <f t="shared" si="0"/>
        <v>0</v>
      </c>
    </row>
    <row r="27" spans="1:12" x14ac:dyDescent="0.25">
      <c r="A27" s="90"/>
      <c r="B27" s="56">
        <v>3</v>
      </c>
      <c r="C27" s="58">
        <v>17</v>
      </c>
      <c r="D27" s="58">
        <v>10</v>
      </c>
      <c r="E27" s="58">
        <v>0</v>
      </c>
      <c r="F27" s="58">
        <v>0</v>
      </c>
      <c r="G27" s="58">
        <v>2</v>
      </c>
      <c r="H27" s="58">
        <v>1</v>
      </c>
      <c r="I27" s="58">
        <v>1</v>
      </c>
      <c r="J27" s="57">
        <v>1</v>
      </c>
      <c r="K27" s="94">
        <f t="shared" si="0"/>
        <v>20</v>
      </c>
      <c r="L27" s="118">
        <f t="shared" si="0"/>
        <v>12</v>
      </c>
    </row>
    <row r="28" spans="1:12" x14ac:dyDescent="0.25">
      <c r="A28" s="481" t="s">
        <v>1372</v>
      </c>
      <c r="B28" s="482"/>
      <c r="C28" s="94">
        <f>SUM(C24:C27)</f>
        <v>302</v>
      </c>
      <c r="D28" s="94">
        <f>SUM(D24:D27)</f>
        <v>235</v>
      </c>
      <c r="E28" s="94">
        <f>SUM(E24:E27)</f>
        <v>16</v>
      </c>
      <c r="F28" s="94">
        <f>SUM(F24:F27)</f>
        <v>12</v>
      </c>
      <c r="G28" s="94">
        <f t="shared" ref="G28:J28" si="5">SUM(G24:G27)</f>
        <v>13</v>
      </c>
      <c r="H28" s="94">
        <f t="shared" si="5"/>
        <v>9</v>
      </c>
      <c r="I28" s="94">
        <f t="shared" si="5"/>
        <v>2</v>
      </c>
      <c r="J28" s="94">
        <f t="shared" si="5"/>
        <v>1</v>
      </c>
      <c r="K28" s="94">
        <f>C28+E28+G28+I28</f>
        <v>333</v>
      </c>
      <c r="L28" s="118">
        <f t="shared" si="0"/>
        <v>257</v>
      </c>
    </row>
    <row r="29" spans="1:12" x14ac:dyDescent="0.25">
      <c r="A29" s="90" t="s">
        <v>1375</v>
      </c>
      <c r="B29" s="56">
        <v>1</v>
      </c>
      <c r="C29" s="122">
        <v>15</v>
      </c>
      <c r="D29" s="122">
        <v>1</v>
      </c>
      <c r="E29" s="122">
        <v>5</v>
      </c>
      <c r="F29" s="122">
        <v>3</v>
      </c>
      <c r="G29" s="122">
        <v>0</v>
      </c>
      <c r="H29" s="122">
        <v>0</v>
      </c>
      <c r="I29" s="122">
        <v>0</v>
      </c>
      <c r="J29" s="123">
        <v>0</v>
      </c>
      <c r="K29" s="94">
        <f t="shared" si="0"/>
        <v>20</v>
      </c>
      <c r="L29" s="118">
        <f t="shared" si="0"/>
        <v>4</v>
      </c>
    </row>
    <row r="30" spans="1:12" x14ac:dyDescent="0.25">
      <c r="A30" s="90"/>
      <c r="B30" s="56">
        <v>2</v>
      </c>
      <c r="C30" s="58">
        <v>0</v>
      </c>
      <c r="D30" s="58">
        <v>0</v>
      </c>
      <c r="E30" s="58">
        <v>0</v>
      </c>
      <c r="F30" s="58">
        <v>0</v>
      </c>
      <c r="G30" s="58">
        <v>0</v>
      </c>
      <c r="H30" s="58">
        <v>0</v>
      </c>
      <c r="I30" s="58">
        <v>0</v>
      </c>
      <c r="J30" s="57">
        <v>0</v>
      </c>
      <c r="K30" s="94">
        <f t="shared" si="0"/>
        <v>0</v>
      </c>
      <c r="L30" s="118">
        <f t="shared" si="0"/>
        <v>0</v>
      </c>
    </row>
    <row r="31" spans="1:12" x14ac:dyDescent="0.25">
      <c r="A31" s="90"/>
      <c r="B31" s="56" t="s">
        <v>58</v>
      </c>
      <c r="C31" s="58">
        <v>0</v>
      </c>
      <c r="D31" s="58">
        <v>0</v>
      </c>
      <c r="E31" s="58">
        <v>0</v>
      </c>
      <c r="F31" s="58">
        <v>0</v>
      </c>
      <c r="G31" s="58">
        <v>0</v>
      </c>
      <c r="H31" s="58">
        <v>0</v>
      </c>
      <c r="I31" s="58">
        <v>0</v>
      </c>
      <c r="J31" s="57">
        <v>0</v>
      </c>
      <c r="K31" s="94">
        <f t="shared" si="0"/>
        <v>0</v>
      </c>
      <c r="L31" s="118">
        <f t="shared" si="0"/>
        <v>0</v>
      </c>
    </row>
    <row r="32" spans="1:12" x14ac:dyDescent="0.25">
      <c r="A32" s="90"/>
      <c r="B32" s="56">
        <v>3</v>
      </c>
      <c r="C32" s="58">
        <v>0</v>
      </c>
      <c r="D32" s="58">
        <v>0</v>
      </c>
      <c r="E32" s="58">
        <v>0</v>
      </c>
      <c r="F32" s="58">
        <v>0</v>
      </c>
      <c r="G32" s="58">
        <v>0</v>
      </c>
      <c r="H32" s="58">
        <v>0</v>
      </c>
      <c r="I32" s="58">
        <v>0</v>
      </c>
      <c r="J32" s="57">
        <v>0</v>
      </c>
      <c r="K32" s="94">
        <f t="shared" si="0"/>
        <v>0</v>
      </c>
      <c r="L32" s="118">
        <f t="shared" si="0"/>
        <v>0</v>
      </c>
    </row>
    <row r="33" spans="1:12" ht="16.5" thickBot="1" x14ac:dyDescent="0.3">
      <c r="A33" s="483" t="s">
        <v>1371</v>
      </c>
      <c r="B33" s="484"/>
      <c r="C33" s="95">
        <f t="shared" ref="C33:J33" si="6">SUM(C29:C32)</f>
        <v>15</v>
      </c>
      <c r="D33" s="95">
        <f t="shared" si="6"/>
        <v>1</v>
      </c>
      <c r="E33" s="95">
        <f t="shared" si="6"/>
        <v>5</v>
      </c>
      <c r="F33" s="95">
        <f t="shared" si="6"/>
        <v>3</v>
      </c>
      <c r="G33" s="95">
        <f t="shared" si="6"/>
        <v>0</v>
      </c>
      <c r="H33" s="95">
        <f t="shared" si="6"/>
        <v>0</v>
      </c>
      <c r="I33" s="95">
        <f t="shared" si="6"/>
        <v>0</v>
      </c>
      <c r="J33" s="95">
        <f t="shared" si="6"/>
        <v>0</v>
      </c>
      <c r="K33" s="95">
        <f t="shared" si="0"/>
        <v>20</v>
      </c>
      <c r="L33" s="119">
        <f t="shared" si="0"/>
        <v>4</v>
      </c>
    </row>
    <row r="34" spans="1:12" x14ac:dyDescent="0.25">
      <c r="A34" s="129" t="s">
        <v>67</v>
      </c>
      <c r="B34" s="113">
        <v>1</v>
      </c>
      <c r="C34" s="114">
        <f>+C4+C9+C14+C19+C24+C29</f>
        <v>484</v>
      </c>
      <c r="D34" s="114">
        <f t="shared" ref="C34:J38" si="7">+D4+D9+D14+D19+D24+D29</f>
        <v>362</v>
      </c>
      <c r="E34" s="114">
        <f t="shared" si="7"/>
        <v>19</v>
      </c>
      <c r="F34" s="114">
        <f t="shared" si="7"/>
        <v>11</v>
      </c>
      <c r="G34" s="114">
        <f t="shared" si="7"/>
        <v>37</v>
      </c>
      <c r="H34" s="114">
        <f t="shared" si="7"/>
        <v>18</v>
      </c>
      <c r="I34" s="114">
        <f t="shared" si="7"/>
        <v>1</v>
      </c>
      <c r="J34" s="114">
        <f>+J4+J9+J14+J19+J24+J29</f>
        <v>0</v>
      </c>
      <c r="K34" s="96">
        <f>+C34+E34+G34+I34</f>
        <v>541</v>
      </c>
      <c r="L34" s="120">
        <f t="shared" si="0"/>
        <v>391</v>
      </c>
    </row>
    <row r="35" spans="1:12" x14ac:dyDescent="0.25">
      <c r="A35" s="130"/>
      <c r="B35" s="111">
        <v>2</v>
      </c>
      <c r="C35" s="58">
        <f t="shared" si="7"/>
        <v>447</v>
      </c>
      <c r="D35" s="58">
        <f t="shared" si="7"/>
        <v>308</v>
      </c>
      <c r="E35" s="58">
        <f t="shared" si="7"/>
        <v>15</v>
      </c>
      <c r="F35" s="58">
        <f t="shared" si="7"/>
        <v>10</v>
      </c>
      <c r="G35" s="58">
        <f t="shared" si="7"/>
        <v>39</v>
      </c>
      <c r="H35" s="58">
        <f t="shared" si="7"/>
        <v>32</v>
      </c>
      <c r="I35" s="58">
        <f t="shared" si="7"/>
        <v>0</v>
      </c>
      <c r="J35" s="58">
        <f t="shared" si="7"/>
        <v>0</v>
      </c>
      <c r="K35" s="94">
        <f t="shared" si="0"/>
        <v>501</v>
      </c>
      <c r="L35" s="118">
        <f t="shared" si="0"/>
        <v>350</v>
      </c>
    </row>
    <row r="36" spans="1:12" x14ac:dyDescent="0.25">
      <c r="A36" s="130"/>
      <c r="B36" s="111" t="s">
        <v>58</v>
      </c>
      <c r="C36" s="58">
        <f t="shared" si="7"/>
        <v>223</v>
      </c>
      <c r="D36" s="58">
        <f t="shared" si="7"/>
        <v>148</v>
      </c>
      <c r="E36" s="58">
        <f t="shared" si="7"/>
        <v>192</v>
      </c>
      <c r="F36" s="58">
        <f t="shared" si="7"/>
        <v>93</v>
      </c>
      <c r="G36" s="58">
        <f t="shared" si="7"/>
        <v>0</v>
      </c>
      <c r="H36" s="58">
        <f t="shared" si="7"/>
        <v>0</v>
      </c>
      <c r="I36" s="58">
        <f t="shared" si="7"/>
        <v>0</v>
      </c>
      <c r="J36" s="58">
        <f t="shared" si="7"/>
        <v>0</v>
      </c>
      <c r="K36" s="94">
        <f t="shared" si="0"/>
        <v>415</v>
      </c>
      <c r="L36" s="118">
        <f t="shared" si="0"/>
        <v>241</v>
      </c>
    </row>
    <row r="37" spans="1:12" ht="16.5" thickBot="1" x14ac:dyDescent="0.3">
      <c r="A37" s="131"/>
      <c r="B37" s="132">
        <v>3</v>
      </c>
      <c r="C37" s="112">
        <f t="shared" si="7"/>
        <v>58</v>
      </c>
      <c r="D37" s="112">
        <f t="shared" si="7"/>
        <v>38</v>
      </c>
      <c r="E37" s="112">
        <f t="shared" si="7"/>
        <v>2</v>
      </c>
      <c r="F37" s="112">
        <f>+F7+F12+F17+F22+F27+F32</f>
        <v>0</v>
      </c>
      <c r="G37" s="112">
        <f t="shared" si="7"/>
        <v>37</v>
      </c>
      <c r="H37" s="112">
        <f t="shared" si="7"/>
        <v>22</v>
      </c>
      <c r="I37" s="112">
        <f t="shared" si="7"/>
        <v>2</v>
      </c>
      <c r="J37" s="112">
        <f>+J7+J12+J17+J22+J27+J32</f>
        <v>2</v>
      </c>
      <c r="K37" s="95">
        <f t="shared" si="0"/>
        <v>99</v>
      </c>
      <c r="L37" s="119">
        <f t="shared" si="0"/>
        <v>62</v>
      </c>
    </row>
    <row r="38" spans="1:12" ht="16.5" thickBot="1" x14ac:dyDescent="0.3">
      <c r="A38" s="476" t="s">
        <v>1380</v>
      </c>
      <c r="B38" s="477"/>
      <c r="C38" s="252">
        <f t="shared" si="7"/>
        <v>1212</v>
      </c>
      <c r="D38" s="252">
        <f t="shared" si="7"/>
        <v>856</v>
      </c>
      <c r="E38" s="252">
        <f t="shared" si="7"/>
        <v>228</v>
      </c>
      <c r="F38" s="252">
        <f t="shared" si="7"/>
        <v>114</v>
      </c>
      <c r="G38" s="252">
        <f t="shared" si="7"/>
        <v>113</v>
      </c>
      <c r="H38" s="252">
        <f t="shared" si="7"/>
        <v>72</v>
      </c>
      <c r="I38" s="252">
        <f t="shared" si="7"/>
        <v>3</v>
      </c>
      <c r="J38" s="252">
        <f t="shared" si="7"/>
        <v>2</v>
      </c>
      <c r="K38" s="252">
        <f t="shared" si="0"/>
        <v>1556</v>
      </c>
      <c r="L38" s="128">
        <f t="shared" si="0"/>
        <v>1044</v>
      </c>
    </row>
    <row r="39" spans="1:12" x14ac:dyDescent="0.25">
      <c r="A39" s="40"/>
      <c r="B39" s="133"/>
      <c r="C39" s="40"/>
      <c r="D39" s="40"/>
      <c r="E39" s="40"/>
      <c r="F39" s="40"/>
      <c r="G39" s="40"/>
      <c r="H39" s="40"/>
      <c r="I39" s="40"/>
      <c r="J39" s="40"/>
      <c r="K39" s="40"/>
      <c r="L39" s="40"/>
    </row>
    <row r="40" spans="1:12" x14ac:dyDescent="0.25">
      <c r="A40" s="40" t="s">
        <v>60</v>
      </c>
      <c r="B40" s="133"/>
      <c r="C40" s="40"/>
      <c r="D40" s="40"/>
      <c r="E40" s="40"/>
      <c r="F40" s="40"/>
      <c r="G40" s="40"/>
      <c r="H40" s="40"/>
      <c r="I40" s="40"/>
      <c r="J40" s="40"/>
      <c r="K40" s="40"/>
      <c r="L40" s="40"/>
    </row>
  </sheetData>
  <mergeCells count="13">
    <mergeCell ref="A1:L1"/>
    <mergeCell ref="C2:F2"/>
    <mergeCell ref="G2:J2"/>
    <mergeCell ref="K2:L2"/>
    <mergeCell ref="A2:A3"/>
    <mergeCell ref="B2:B3"/>
    <mergeCell ref="A38:B38"/>
    <mergeCell ref="A8:B8"/>
    <mergeCell ref="A13:B13"/>
    <mergeCell ref="A18:B18"/>
    <mergeCell ref="A23:B23"/>
    <mergeCell ref="A28:B28"/>
    <mergeCell ref="A33:B33"/>
  </mergeCells>
  <phoneticPr fontId="2" type="noConversion"/>
  <pageMargins left="0.75" right="0.75" top="1" bottom="1" header="0.4921259845" footer="0.4921259845"/>
  <pageSetup paperSize="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9"/>
  <sheetViews>
    <sheetView view="pageBreakPreview" zoomScaleNormal="100" zoomScaleSheetLayoutView="100" workbookViewId="0">
      <selection activeCell="D6" sqref="D6"/>
    </sheetView>
  </sheetViews>
  <sheetFormatPr defaultRowHeight="15.75" x14ac:dyDescent="0.25"/>
  <cols>
    <col min="1" max="1" width="27.625" customWidth="1"/>
    <col min="2" max="3" width="10.625" customWidth="1"/>
    <col min="4" max="4" width="9.5" customWidth="1"/>
    <col min="5" max="6" width="9.75" customWidth="1"/>
    <col min="7" max="10" width="11.125" style="51" customWidth="1"/>
  </cols>
  <sheetData>
    <row r="1" spans="1:11" ht="46.5" customHeight="1" x14ac:dyDescent="0.3">
      <c r="A1" s="503" t="s">
        <v>68</v>
      </c>
      <c r="B1" s="503"/>
      <c r="C1" s="503"/>
      <c r="D1" s="503"/>
      <c r="E1" s="503"/>
      <c r="F1" s="503"/>
      <c r="G1" s="503"/>
      <c r="H1" s="503"/>
      <c r="I1" s="503"/>
      <c r="J1" s="503"/>
    </row>
    <row r="2" spans="1:11" ht="16.5" thickBot="1" x14ac:dyDescent="0.3">
      <c r="A2" s="501" t="s">
        <v>51</v>
      </c>
      <c r="B2" s="501"/>
      <c r="C2" s="501"/>
      <c r="D2" s="501"/>
      <c r="E2" s="501"/>
      <c r="F2" s="501"/>
      <c r="G2" s="501"/>
      <c r="H2" s="501"/>
      <c r="I2" s="501"/>
      <c r="J2" s="501"/>
      <c r="K2" s="11"/>
    </row>
    <row r="3" spans="1:11" ht="26.25" thickBot="1" x14ac:dyDescent="0.3">
      <c r="A3" s="41" t="s">
        <v>69</v>
      </c>
      <c r="B3" s="42" t="s">
        <v>70</v>
      </c>
      <c r="C3" s="42" t="s">
        <v>71</v>
      </c>
      <c r="D3" s="181" t="s">
        <v>72</v>
      </c>
      <c r="E3" s="181" t="s">
        <v>73</v>
      </c>
      <c r="F3" s="181" t="s">
        <v>74</v>
      </c>
      <c r="G3" s="182" t="s">
        <v>75</v>
      </c>
      <c r="H3" s="182" t="s">
        <v>76</v>
      </c>
      <c r="I3" s="182" t="s">
        <v>77</v>
      </c>
      <c r="J3" s="183" t="s">
        <v>78</v>
      </c>
    </row>
    <row r="4" spans="1:11" s="12" customFormat="1" x14ac:dyDescent="0.25">
      <c r="A4" s="169" t="s">
        <v>264</v>
      </c>
      <c r="B4" s="170">
        <v>701</v>
      </c>
      <c r="C4" s="170">
        <v>370.5</v>
      </c>
      <c r="D4" s="170">
        <v>334</v>
      </c>
      <c r="E4" s="170">
        <v>150.5</v>
      </c>
      <c r="F4" s="170">
        <v>47.5</v>
      </c>
      <c r="G4" s="173">
        <f xml:space="preserve"> IFERROR(C4 / B4, 0)</f>
        <v>0.52853067047075608</v>
      </c>
      <c r="H4" s="173">
        <f xml:space="preserve"> IFERROR(E4 / D4, 0)</f>
        <v>0.45059880239520961</v>
      </c>
      <c r="I4" s="173">
        <f xml:space="preserve"> IFERROR(F4 / E4, 0)</f>
        <v>0.31561461794019935</v>
      </c>
      <c r="J4" s="173">
        <f xml:space="preserve"> IFERROR(F4 / B4, 0)</f>
        <v>6.7760342368045651E-2</v>
      </c>
    </row>
    <row r="5" spans="1:11" s="12" customFormat="1" x14ac:dyDescent="0.25">
      <c r="A5" s="169" t="s">
        <v>265</v>
      </c>
      <c r="B5" s="170">
        <v>550</v>
      </c>
      <c r="C5" s="170">
        <v>221.5</v>
      </c>
      <c r="D5" s="170">
        <v>204.5</v>
      </c>
      <c r="E5" s="170">
        <v>145</v>
      </c>
      <c r="F5" s="170">
        <v>53.5</v>
      </c>
      <c r="G5" s="173">
        <f t="shared" ref="G5:G25" si="0" xml:space="preserve"> IFERROR(C5 / B5, 0)</f>
        <v>0.40272727272727271</v>
      </c>
      <c r="H5" s="173">
        <f t="shared" ref="H5:I25" si="1" xml:space="preserve"> IFERROR(E5 / D5, 0)</f>
        <v>0.70904645476772621</v>
      </c>
      <c r="I5" s="173">
        <f t="shared" si="1"/>
        <v>0.36896551724137933</v>
      </c>
      <c r="J5" s="173">
        <f t="shared" ref="J5:J25" si="2" xml:space="preserve"> IFERROR(F5 / B5, 0)</f>
        <v>9.7272727272727275E-2</v>
      </c>
    </row>
    <row r="6" spans="1:11" s="12" customFormat="1" x14ac:dyDescent="0.25">
      <c r="A6" s="169" t="s">
        <v>266</v>
      </c>
      <c r="B6" s="170">
        <v>100</v>
      </c>
      <c r="C6" s="170">
        <v>12</v>
      </c>
      <c r="D6" s="170">
        <v>11</v>
      </c>
      <c r="E6" s="170">
        <v>9</v>
      </c>
      <c r="F6" s="170">
        <v>3</v>
      </c>
      <c r="G6" s="173">
        <f t="shared" si="0"/>
        <v>0.12</v>
      </c>
      <c r="H6" s="173">
        <f t="shared" si="1"/>
        <v>0.81818181818181823</v>
      </c>
      <c r="I6" s="173">
        <f t="shared" si="1"/>
        <v>0.33333333333333331</v>
      </c>
      <c r="J6" s="173">
        <f t="shared" si="2"/>
        <v>0.03</v>
      </c>
    </row>
    <row r="7" spans="1:11" s="12" customFormat="1" x14ac:dyDescent="0.25">
      <c r="A7" s="169" t="s">
        <v>267</v>
      </c>
      <c r="B7" s="170">
        <v>138</v>
      </c>
      <c r="C7" s="170">
        <v>392</v>
      </c>
      <c r="D7" s="170">
        <v>389</v>
      </c>
      <c r="E7" s="170">
        <v>307.5</v>
      </c>
      <c r="F7" s="170">
        <v>197</v>
      </c>
      <c r="G7" s="173">
        <f t="shared" si="0"/>
        <v>2.8405797101449277</v>
      </c>
      <c r="H7" s="173">
        <f t="shared" si="1"/>
        <v>0.79048843187660667</v>
      </c>
      <c r="I7" s="173">
        <f t="shared" si="1"/>
        <v>0.64065040650406502</v>
      </c>
      <c r="J7" s="173">
        <f t="shared" si="2"/>
        <v>1.4275362318840579</v>
      </c>
    </row>
    <row r="8" spans="1:11" s="12" customFormat="1" x14ac:dyDescent="0.25">
      <c r="A8" s="169" t="s">
        <v>268</v>
      </c>
      <c r="B8" s="170">
        <v>85.5</v>
      </c>
      <c r="C8" s="170">
        <v>85.5</v>
      </c>
      <c r="D8" s="170">
        <v>85.5</v>
      </c>
      <c r="E8" s="170">
        <v>67.5</v>
      </c>
      <c r="F8" s="170">
        <v>32.5</v>
      </c>
      <c r="G8" s="173">
        <f t="shared" si="0"/>
        <v>1</v>
      </c>
      <c r="H8" s="173">
        <f t="shared" si="1"/>
        <v>0.78947368421052633</v>
      </c>
      <c r="I8" s="173">
        <f t="shared" si="1"/>
        <v>0.48148148148148145</v>
      </c>
      <c r="J8" s="173">
        <f t="shared" si="2"/>
        <v>0.38011695906432746</v>
      </c>
    </row>
    <row r="9" spans="1:11" s="12" customFormat="1" x14ac:dyDescent="0.25">
      <c r="A9" s="169" t="s">
        <v>269</v>
      </c>
      <c r="B9" s="170">
        <v>450</v>
      </c>
      <c r="C9" s="170">
        <v>53.5</v>
      </c>
      <c r="D9" s="170">
        <v>44</v>
      </c>
      <c r="E9" s="170">
        <v>37</v>
      </c>
      <c r="F9" s="170">
        <v>19.5</v>
      </c>
      <c r="G9" s="173">
        <f t="shared" si="0"/>
        <v>0.11888888888888889</v>
      </c>
      <c r="H9" s="173">
        <f t="shared" si="1"/>
        <v>0.84090909090909094</v>
      </c>
      <c r="I9" s="173">
        <f t="shared" si="1"/>
        <v>0.52702702702702697</v>
      </c>
      <c r="J9" s="173">
        <f t="shared" si="2"/>
        <v>4.3333333333333335E-2</v>
      </c>
    </row>
    <row r="10" spans="1:11" s="12" customFormat="1" x14ac:dyDescent="0.25">
      <c r="A10" s="169" t="s">
        <v>270</v>
      </c>
      <c r="B10" s="170">
        <v>13.5</v>
      </c>
      <c r="C10" s="170">
        <v>68</v>
      </c>
      <c r="D10" s="170">
        <v>68</v>
      </c>
      <c r="E10" s="170">
        <v>50.5</v>
      </c>
      <c r="F10" s="170">
        <v>31</v>
      </c>
      <c r="G10" s="173">
        <f t="shared" si="0"/>
        <v>5.0370370370370372</v>
      </c>
      <c r="H10" s="173">
        <f t="shared" si="1"/>
        <v>0.74264705882352944</v>
      </c>
      <c r="I10" s="173">
        <f t="shared" si="1"/>
        <v>0.61386138613861385</v>
      </c>
      <c r="J10" s="173">
        <f t="shared" si="2"/>
        <v>2.2962962962962963</v>
      </c>
    </row>
    <row r="11" spans="1:11" s="12" customFormat="1" x14ac:dyDescent="0.25">
      <c r="A11" s="169" t="s">
        <v>271</v>
      </c>
      <c r="B11" s="170">
        <v>501.5</v>
      </c>
      <c r="C11" s="170">
        <v>138.5</v>
      </c>
      <c r="D11" s="170">
        <v>101.5</v>
      </c>
      <c r="E11" s="170">
        <v>78.5</v>
      </c>
      <c r="F11" s="170">
        <v>42</v>
      </c>
      <c r="G11" s="173">
        <f t="shared" si="0"/>
        <v>0.2761714855433699</v>
      </c>
      <c r="H11" s="173">
        <f t="shared" si="1"/>
        <v>0.77339901477832518</v>
      </c>
      <c r="I11" s="173">
        <f t="shared" si="1"/>
        <v>0.53503184713375795</v>
      </c>
      <c r="J11" s="173">
        <f t="shared" si="2"/>
        <v>8.3748753738783654E-2</v>
      </c>
    </row>
    <row r="12" spans="1:11" s="12" customFormat="1" x14ac:dyDescent="0.25">
      <c r="A12" s="169" t="s">
        <v>272</v>
      </c>
      <c r="B12" s="170">
        <v>551</v>
      </c>
      <c r="C12" s="170">
        <v>73.5</v>
      </c>
      <c r="D12" s="170">
        <v>51.5</v>
      </c>
      <c r="E12" s="170">
        <v>36.5</v>
      </c>
      <c r="F12" s="170">
        <v>20</v>
      </c>
      <c r="G12" s="173">
        <f t="shared" si="0"/>
        <v>0.13339382940108893</v>
      </c>
      <c r="H12" s="173">
        <f t="shared" si="1"/>
        <v>0.70873786407766992</v>
      </c>
      <c r="I12" s="173">
        <f t="shared" si="1"/>
        <v>0.54794520547945202</v>
      </c>
      <c r="J12" s="173">
        <f t="shared" si="2"/>
        <v>3.6297640653357534E-2</v>
      </c>
    </row>
    <row r="13" spans="1:11" s="12" customFormat="1" x14ac:dyDescent="0.25">
      <c r="A13" s="169" t="s">
        <v>273</v>
      </c>
      <c r="B13" s="170">
        <v>45</v>
      </c>
      <c r="C13" s="170">
        <v>105</v>
      </c>
      <c r="D13" s="170">
        <v>103.5</v>
      </c>
      <c r="E13" s="170">
        <v>71.5</v>
      </c>
      <c r="F13" s="170">
        <v>39.5</v>
      </c>
      <c r="G13" s="173">
        <f t="shared" si="0"/>
        <v>2.3333333333333335</v>
      </c>
      <c r="H13" s="173">
        <f t="shared" si="1"/>
        <v>0.6908212560386473</v>
      </c>
      <c r="I13" s="173">
        <f t="shared" si="1"/>
        <v>0.55244755244755239</v>
      </c>
      <c r="J13" s="173">
        <f t="shared" si="2"/>
        <v>0.87777777777777777</v>
      </c>
    </row>
    <row r="14" spans="1:11" s="12" customFormat="1" x14ac:dyDescent="0.25">
      <c r="A14" s="169" t="s">
        <v>274</v>
      </c>
      <c r="B14" s="170">
        <v>30</v>
      </c>
      <c r="C14" s="170">
        <v>53</v>
      </c>
      <c r="D14" s="170">
        <v>33</v>
      </c>
      <c r="E14" s="170">
        <v>33</v>
      </c>
      <c r="F14" s="170">
        <v>24</v>
      </c>
      <c r="G14" s="173">
        <f t="shared" si="0"/>
        <v>1.7666666666666666</v>
      </c>
      <c r="H14" s="173">
        <f t="shared" si="1"/>
        <v>1</v>
      </c>
      <c r="I14" s="173">
        <f t="shared" si="1"/>
        <v>0.72727272727272729</v>
      </c>
      <c r="J14" s="173">
        <f t="shared" si="2"/>
        <v>0.8</v>
      </c>
    </row>
    <row r="15" spans="1:11" s="12" customFormat="1" x14ac:dyDescent="0.25">
      <c r="A15" s="169" t="s">
        <v>275</v>
      </c>
      <c r="B15" s="170">
        <v>875</v>
      </c>
      <c r="C15" s="170">
        <v>497</v>
      </c>
      <c r="D15" s="170">
        <v>493.5</v>
      </c>
      <c r="E15" s="170">
        <v>277.5</v>
      </c>
      <c r="F15" s="170">
        <v>232.5</v>
      </c>
      <c r="G15" s="173">
        <f t="shared" si="0"/>
        <v>0.56799999999999995</v>
      </c>
      <c r="H15" s="173">
        <f t="shared" si="1"/>
        <v>0.56231003039513683</v>
      </c>
      <c r="I15" s="173">
        <f t="shared" si="1"/>
        <v>0.83783783783783783</v>
      </c>
      <c r="J15" s="173">
        <f t="shared" si="2"/>
        <v>0.26571428571428574</v>
      </c>
    </row>
    <row r="16" spans="1:11" s="12" customFormat="1" x14ac:dyDescent="0.25">
      <c r="A16" s="169" t="s">
        <v>276</v>
      </c>
      <c r="B16" s="170">
        <v>230</v>
      </c>
      <c r="C16" s="170">
        <v>359</v>
      </c>
      <c r="D16" s="170">
        <v>359</v>
      </c>
      <c r="E16" s="170">
        <v>284</v>
      </c>
      <c r="F16" s="170">
        <v>224</v>
      </c>
      <c r="G16" s="173">
        <f t="shared" si="0"/>
        <v>1.5608695652173914</v>
      </c>
      <c r="H16" s="173">
        <f t="shared" si="1"/>
        <v>0.79108635097493041</v>
      </c>
      <c r="I16" s="173">
        <f t="shared" si="1"/>
        <v>0.78873239436619713</v>
      </c>
      <c r="J16" s="173">
        <f t="shared" si="2"/>
        <v>0.97391304347826091</v>
      </c>
    </row>
    <row r="17" spans="1:10" s="12" customFormat="1" x14ac:dyDescent="0.25">
      <c r="A17" s="169" t="s">
        <v>277</v>
      </c>
      <c r="B17" s="170">
        <v>203</v>
      </c>
      <c r="C17" s="170">
        <v>454</v>
      </c>
      <c r="D17" s="170">
        <v>445.5</v>
      </c>
      <c r="E17" s="170">
        <v>117.5</v>
      </c>
      <c r="F17" s="170">
        <v>76</v>
      </c>
      <c r="G17" s="173">
        <f t="shared" si="0"/>
        <v>2.2364532019704435</v>
      </c>
      <c r="H17" s="173">
        <f t="shared" si="1"/>
        <v>0.26374859708193044</v>
      </c>
      <c r="I17" s="173">
        <f t="shared" si="1"/>
        <v>0.64680851063829792</v>
      </c>
      <c r="J17" s="173">
        <f t="shared" si="2"/>
        <v>0.37438423645320196</v>
      </c>
    </row>
    <row r="18" spans="1:10" s="12" customFormat="1" x14ac:dyDescent="0.25">
      <c r="A18" s="169" t="s">
        <v>278</v>
      </c>
      <c r="B18" s="170">
        <v>30</v>
      </c>
      <c r="C18" s="170">
        <v>59</v>
      </c>
      <c r="D18" s="170">
        <v>57</v>
      </c>
      <c r="E18" s="170">
        <v>49</v>
      </c>
      <c r="F18" s="170">
        <v>24</v>
      </c>
      <c r="G18" s="173">
        <f t="shared" si="0"/>
        <v>1.9666666666666666</v>
      </c>
      <c r="H18" s="173">
        <f t="shared" si="1"/>
        <v>0.85964912280701755</v>
      </c>
      <c r="I18" s="173">
        <f t="shared" si="1"/>
        <v>0.48979591836734693</v>
      </c>
      <c r="J18" s="173">
        <f t="shared" si="2"/>
        <v>0.8</v>
      </c>
    </row>
    <row r="19" spans="1:10" s="12" customFormat="1" x14ac:dyDescent="0.25">
      <c r="A19" s="169" t="s">
        <v>279</v>
      </c>
      <c r="B19" s="170">
        <v>452.5</v>
      </c>
      <c r="C19" s="170">
        <v>67</v>
      </c>
      <c r="D19" s="170">
        <v>60.5</v>
      </c>
      <c r="E19" s="170">
        <v>41.5</v>
      </c>
      <c r="F19" s="170">
        <v>23</v>
      </c>
      <c r="G19" s="173">
        <f t="shared" si="0"/>
        <v>0.14806629834254142</v>
      </c>
      <c r="H19" s="173">
        <f t="shared" si="1"/>
        <v>0.68595041322314054</v>
      </c>
      <c r="I19" s="173">
        <f t="shared" si="1"/>
        <v>0.55421686746987953</v>
      </c>
      <c r="J19" s="173">
        <f t="shared" si="2"/>
        <v>5.0828729281767959E-2</v>
      </c>
    </row>
    <row r="20" spans="1:10" s="12" customFormat="1" x14ac:dyDescent="0.25">
      <c r="A20" s="169" t="s">
        <v>280</v>
      </c>
      <c r="B20" s="170">
        <v>70</v>
      </c>
      <c r="C20" s="170">
        <v>74</v>
      </c>
      <c r="D20" s="170">
        <v>65</v>
      </c>
      <c r="E20" s="170">
        <v>65</v>
      </c>
      <c r="F20" s="170">
        <v>55</v>
      </c>
      <c r="G20" s="173">
        <f t="shared" si="0"/>
        <v>1.0571428571428572</v>
      </c>
      <c r="H20" s="173">
        <f t="shared" si="1"/>
        <v>1</v>
      </c>
      <c r="I20" s="173">
        <f t="shared" si="1"/>
        <v>0.84615384615384615</v>
      </c>
      <c r="J20" s="173">
        <f t="shared" si="2"/>
        <v>0.7857142857142857</v>
      </c>
    </row>
    <row r="21" spans="1:10" s="12" customFormat="1" x14ac:dyDescent="0.25">
      <c r="A21" s="169" t="s">
        <v>281</v>
      </c>
      <c r="B21" s="170">
        <v>15</v>
      </c>
      <c r="C21" s="170">
        <v>21</v>
      </c>
      <c r="D21" s="170">
        <v>14</v>
      </c>
      <c r="E21" s="170">
        <v>14</v>
      </c>
      <c r="F21" s="170">
        <v>10</v>
      </c>
      <c r="G21" s="173">
        <f t="shared" si="0"/>
        <v>1.4</v>
      </c>
      <c r="H21" s="173">
        <f t="shared" si="1"/>
        <v>1</v>
      </c>
      <c r="I21" s="173">
        <f t="shared" si="1"/>
        <v>0.7142857142857143</v>
      </c>
      <c r="J21" s="173">
        <f t="shared" si="2"/>
        <v>0.66666666666666663</v>
      </c>
    </row>
    <row r="22" spans="1:10" s="12" customFormat="1" x14ac:dyDescent="0.25">
      <c r="A22" s="169" t="s">
        <v>282</v>
      </c>
      <c r="B22" s="170">
        <v>420</v>
      </c>
      <c r="C22" s="170">
        <v>1651</v>
      </c>
      <c r="D22" s="170">
        <v>1318</v>
      </c>
      <c r="E22" s="170">
        <v>753</v>
      </c>
      <c r="F22" s="170">
        <v>534</v>
      </c>
      <c r="G22" s="173">
        <f t="shared" si="0"/>
        <v>3.9309523809523808</v>
      </c>
      <c r="H22" s="173">
        <f t="shared" si="1"/>
        <v>0.57132018209408197</v>
      </c>
      <c r="I22" s="173">
        <f t="shared" si="1"/>
        <v>0.70916334661354585</v>
      </c>
      <c r="J22" s="173">
        <f t="shared" si="2"/>
        <v>1.2714285714285714</v>
      </c>
    </row>
    <row r="23" spans="1:10" s="12" customFormat="1" x14ac:dyDescent="0.25">
      <c r="A23" s="169" t="s">
        <v>283</v>
      </c>
      <c r="B23" s="170">
        <v>15</v>
      </c>
      <c r="C23" s="170">
        <v>83</v>
      </c>
      <c r="D23" s="170">
        <v>66</v>
      </c>
      <c r="E23" s="170">
        <v>17</v>
      </c>
      <c r="F23" s="170">
        <v>15</v>
      </c>
      <c r="G23" s="173">
        <f t="shared" si="0"/>
        <v>5.5333333333333332</v>
      </c>
      <c r="H23" s="173">
        <f t="shared" si="1"/>
        <v>0.25757575757575757</v>
      </c>
      <c r="I23" s="173">
        <f t="shared" si="1"/>
        <v>0.88235294117647056</v>
      </c>
      <c r="J23" s="173">
        <f t="shared" si="2"/>
        <v>1</v>
      </c>
    </row>
    <row r="24" spans="1:10" s="12" customFormat="1" x14ac:dyDescent="0.25">
      <c r="A24" s="169" t="s">
        <v>284</v>
      </c>
      <c r="B24" s="170">
        <v>75</v>
      </c>
      <c r="C24" s="170">
        <v>471</v>
      </c>
      <c r="D24" s="170">
        <v>363</v>
      </c>
      <c r="E24" s="170">
        <v>117</v>
      </c>
      <c r="F24" s="170">
        <v>77</v>
      </c>
      <c r="G24" s="173">
        <f t="shared" si="0"/>
        <v>6.28</v>
      </c>
      <c r="H24" s="173">
        <f t="shared" si="1"/>
        <v>0.32231404958677684</v>
      </c>
      <c r="I24" s="173">
        <f t="shared" si="1"/>
        <v>0.65811965811965811</v>
      </c>
      <c r="J24" s="173">
        <f t="shared" si="2"/>
        <v>1.0266666666666666</v>
      </c>
    </row>
    <row r="25" spans="1:10" s="12" customFormat="1" x14ac:dyDescent="0.25">
      <c r="A25" s="176" t="s">
        <v>53</v>
      </c>
      <c r="B25" s="177">
        <f xml:space="preserve"> SUM(B4:B24)</f>
        <v>5551</v>
      </c>
      <c r="C25" s="177">
        <f xml:space="preserve"> SUM(C4:C24)</f>
        <v>5309</v>
      </c>
      <c r="D25" s="177">
        <f xml:space="preserve"> SUM(D4:D24)</f>
        <v>4667</v>
      </c>
      <c r="E25" s="177">
        <f xml:space="preserve"> SUM(E4:E24)</f>
        <v>2722</v>
      </c>
      <c r="F25" s="177">
        <f xml:space="preserve"> SUM(F4:F24)</f>
        <v>1780</v>
      </c>
      <c r="G25" s="178">
        <f t="shared" si="0"/>
        <v>0.95640425148621866</v>
      </c>
      <c r="H25" s="178">
        <f t="shared" si="1"/>
        <v>0.5832440539961431</v>
      </c>
      <c r="I25" s="178">
        <f t="shared" si="1"/>
        <v>0.65393093313739892</v>
      </c>
      <c r="J25" s="178">
        <f t="shared" si="2"/>
        <v>0.3206629436137633</v>
      </c>
    </row>
    <row r="26" spans="1:10" s="12" customFormat="1" x14ac:dyDescent="0.25">
      <c r="A26" s="163"/>
      <c r="B26" s="164"/>
      <c r="C26" s="164"/>
      <c r="D26" s="164"/>
      <c r="E26" s="164"/>
      <c r="F26" s="164"/>
      <c r="G26" s="174"/>
      <c r="H26" s="174"/>
      <c r="I26" s="175"/>
      <c r="J26" s="174"/>
    </row>
    <row r="27" spans="1:10" s="12" customFormat="1" ht="16.5" thickBot="1" x14ac:dyDescent="0.3">
      <c r="A27" s="501" t="s">
        <v>52</v>
      </c>
      <c r="B27" s="502"/>
      <c r="C27" s="502"/>
      <c r="D27" s="502"/>
      <c r="E27" s="502"/>
      <c r="F27" s="502"/>
      <c r="G27" s="502"/>
      <c r="H27" s="502"/>
      <c r="I27" s="502"/>
      <c r="J27" s="502"/>
    </row>
    <row r="28" spans="1:10" s="12" customFormat="1" ht="26.25" thickBot="1" x14ac:dyDescent="0.3">
      <c r="A28" s="158" t="s">
        <v>69</v>
      </c>
      <c r="B28" s="159" t="s">
        <v>70</v>
      </c>
      <c r="C28" s="159" t="s">
        <v>71</v>
      </c>
      <c r="D28" s="160" t="s">
        <v>72</v>
      </c>
      <c r="E28" s="160" t="s">
        <v>73</v>
      </c>
      <c r="F28" s="160" t="s">
        <v>74</v>
      </c>
      <c r="G28" s="171" t="s">
        <v>75</v>
      </c>
      <c r="H28" s="171" t="s">
        <v>76</v>
      </c>
      <c r="I28" s="171" t="s">
        <v>77</v>
      </c>
      <c r="J28" s="172" t="s">
        <v>78</v>
      </c>
    </row>
    <row r="29" spans="1:10" s="12" customFormat="1" x14ac:dyDescent="0.25">
      <c r="A29" s="70" t="s">
        <v>267</v>
      </c>
      <c r="B29" s="165">
        <v>30</v>
      </c>
      <c r="C29" s="165">
        <v>8</v>
      </c>
      <c r="D29" s="165">
        <v>8</v>
      </c>
      <c r="E29" s="165">
        <v>7</v>
      </c>
      <c r="F29" s="165">
        <v>5</v>
      </c>
      <c r="G29" s="173">
        <f t="shared" ref="G29:G35" si="3" xml:space="preserve"> IFERROR(C29 / B29, 0)</f>
        <v>0.26666666666666666</v>
      </c>
      <c r="H29" s="173">
        <f t="shared" ref="H29:I35" si="4" xml:space="preserve"> IFERROR(E29 / D29, 0)</f>
        <v>0.875</v>
      </c>
      <c r="I29" s="173">
        <f t="shared" si="4"/>
        <v>0.7142857142857143</v>
      </c>
      <c r="J29" s="173">
        <f t="shared" ref="J29:J35" si="5" xml:space="preserve"> IFERROR(F29 / B29, 0)</f>
        <v>0.16666666666666666</v>
      </c>
    </row>
    <row r="30" spans="1:10" s="12" customFormat="1" x14ac:dyDescent="0.25">
      <c r="A30" s="161" t="s">
        <v>268</v>
      </c>
      <c r="B30" s="57">
        <v>10</v>
      </c>
      <c r="C30" s="57">
        <v>5</v>
      </c>
      <c r="D30" s="57">
        <v>5</v>
      </c>
      <c r="E30" s="57">
        <v>0</v>
      </c>
      <c r="F30" s="57">
        <v>0</v>
      </c>
      <c r="G30" s="173">
        <f t="shared" si="3"/>
        <v>0.5</v>
      </c>
      <c r="H30" s="173">
        <f t="shared" si="4"/>
        <v>0</v>
      </c>
      <c r="I30" s="173">
        <f t="shared" si="4"/>
        <v>0</v>
      </c>
      <c r="J30" s="173">
        <f t="shared" si="5"/>
        <v>0</v>
      </c>
    </row>
    <row r="31" spans="1:10" s="12" customFormat="1" x14ac:dyDescent="0.25">
      <c r="A31" s="161" t="s">
        <v>273</v>
      </c>
      <c r="B31" s="57">
        <v>30</v>
      </c>
      <c r="C31" s="57">
        <v>9</v>
      </c>
      <c r="D31" s="57">
        <v>9</v>
      </c>
      <c r="E31" s="57">
        <v>8</v>
      </c>
      <c r="F31" s="57">
        <v>6</v>
      </c>
      <c r="G31" s="173">
        <f t="shared" si="3"/>
        <v>0.3</v>
      </c>
      <c r="H31" s="173">
        <f t="shared" si="4"/>
        <v>0.88888888888888884</v>
      </c>
      <c r="I31" s="173">
        <f t="shared" si="4"/>
        <v>0.75</v>
      </c>
      <c r="J31" s="173">
        <f t="shared" si="5"/>
        <v>0.2</v>
      </c>
    </row>
    <row r="32" spans="1:10" s="12" customFormat="1" x14ac:dyDescent="0.25">
      <c r="A32" s="161" t="s">
        <v>275</v>
      </c>
      <c r="B32" s="57">
        <v>130</v>
      </c>
      <c r="C32" s="57">
        <v>43</v>
      </c>
      <c r="D32" s="57">
        <v>43</v>
      </c>
      <c r="E32" s="57">
        <v>37</v>
      </c>
      <c r="F32" s="57">
        <v>31</v>
      </c>
      <c r="G32" s="173">
        <f t="shared" si="3"/>
        <v>0.33076923076923076</v>
      </c>
      <c r="H32" s="173">
        <f t="shared" si="4"/>
        <v>0.86046511627906974</v>
      </c>
      <c r="I32" s="173">
        <f t="shared" si="4"/>
        <v>0.83783783783783783</v>
      </c>
      <c r="J32" s="173">
        <f t="shared" si="5"/>
        <v>0.23846153846153847</v>
      </c>
    </row>
    <row r="33" spans="1:10" s="12" customFormat="1" x14ac:dyDescent="0.25">
      <c r="A33" s="161" t="s">
        <v>276</v>
      </c>
      <c r="B33" s="57">
        <v>100</v>
      </c>
      <c r="C33" s="57">
        <v>130</v>
      </c>
      <c r="D33" s="57">
        <v>128</v>
      </c>
      <c r="E33" s="57">
        <v>117</v>
      </c>
      <c r="F33" s="57">
        <v>82</v>
      </c>
      <c r="G33" s="173">
        <f t="shared" si="3"/>
        <v>1.3</v>
      </c>
      <c r="H33" s="173">
        <f t="shared" si="4"/>
        <v>0.9140625</v>
      </c>
      <c r="I33" s="173">
        <f t="shared" si="4"/>
        <v>0.70085470085470081</v>
      </c>
      <c r="J33" s="173">
        <f t="shared" si="5"/>
        <v>0.82</v>
      </c>
    </row>
    <row r="34" spans="1:10" s="12" customFormat="1" ht="19.5" customHeight="1" x14ac:dyDescent="0.25">
      <c r="A34" s="161" t="s">
        <v>278</v>
      </c>
      <c r="B34" s="57">
        <v>30</v>
      </c>
      <c r="C34" s="57">
        <v>10</v>
      </c>
      <c r="D34" s="57">
        <v>10</v>
      </c>
      <c r="E34" s="57">
        <v>7</v>
      </c>
      <c r="F34" s="57">
        <v>4</v>
      </c>
      <c r="G34" s="173">
        <f t="shared" si="3"/>
        <v>0.33333333333333331</v>
      </c>
      <c r="H34" s="173">
        <f t="shared" si="4"/>
        <v>0.7</v>
      </c>
      <c r="I34" s="173">
        <f t="shared" si="4"/>
        <v>0.5714285714285714</v>
      </c>
      <c r="J34" s="173">
        <f t="shared" si="5"/>
        <v>0.13333333333333333</v>
      </c>
    </row>
    <row r="35" spans="1:10" s="12" customFormat="1" ht="17.25" customHeight="1" x14ac:dyDescent="0.25">
      <c r="A35" s="176" t="s">
        <v>53</v>
      </c>
      <c r="B35" s="179">
        <f xml:space="preserve"> SUM(B29:B34)</f>
        <v>330</v>
      </c>
      <c r="C35" s="179">
        <f xml:space="preserve"> SUM(C29:C34)</f>
        <v>205</v>
      </c>
      <c r="D35" s="179">
        <f xml:space="preserve"> SUM(D29:D34)</f>
        <v>203</v>
      </c>
      <c r="E35" s="179">
        <f xml:space="preserve"> SUM(E29:E34)</f>
        <v>176</v>
      </c>
      <c r="F35" s="179">
        <f xml:space="preserve"> SUM(F29:F34)</f>
        <v>128</v>
      </c>
      <c r="G35" s="178">
        <f t="shared" si="3"/>
        <v>0.62121212121212122</v>
      </c>
      <c r="H35" s="178">
        <f t="shared" si="4"/>
        <v>0.86699507389162567</v>
      </c>
      <c r="I35" s="178">
        <f t="shared" si="4"/>
        <v>0.72727272727272729</v>
      </c>
      <c r="J35" s="178">
        <f t="shared" si="5"/>
        <v>0.38787878787878788</v>
      </c>
    </row>
    <row r="36" spans="1:10" s="12" customFormat="1" x14ac:dyDescent="0.25">
      <c r="A36" s="40"/>
      <c r="B36" s="40"/>
      <c r="C36" s="40"/>
      <c r="D36" s="40"/>
      <c r="E36" s="40"/>
      <c r="F36" s="40"/>
      <c r="G36" s="175"/>
      <c r="H36" s="175"/>
      <c r="I36" s="175"/>
      <c r="J36" s="175"/>
    </row>
    <row r="37" spans="1:10" s="12" customFormat="1" ht="16.5" thickBot="1" x14ac:dyDescent="0.3">
      <c r="A37" s="180" t="s">
        <v>79</v>
      </c>
      <c r="B37" s="166"/>
      <c r="C37" s="166"/>
      <c r="D37" s="166"/>
      <c r="E37" s="166"/>
      <c r="F37" s="40"/>
      <c r="G37" s="175"/>
      <c r="H37" s="175"/>
      <c r="I37" s="175"/>
      <c r="J37" s="175"/>
    </row>
    <row r="38" spans="1:10" s="12" customFormat="1" ht="52.5" thickBot="1" x14ac:dyDescent="0.3">
      <c r="A38" s="184" t="s">
        <v>69</v>
      </c>
      <c r="B38" s="185" t="s">
        <v>71</v>
      </c>
      <c r="C38" s="108" t="s">
        <v>72</v>
      </c>
      <c r="D38" s="108" t="s">
        <v>73</v>
      </c>
      <c r="E38" s="108" t="s">
        <v>74</v>
      </c>
      <c r="F38" s="185" t="s">
        <v>80</v>
      </c>
      <c r="G38" s="186" t="s">
        <v>81</v>
      </c>
      <c r="H38" s="186" t="s">
        <v>82</v>
      </c>
      <c r="I38" s="187" t="s">
        <v>83</v>
      </c>
      <c r="J38" s="175"/>
    </row>
    <row r="39" spans="1:10" s="12" customFormat="1" x14ac:dyDescent="0.25">
      <c r="A39" s="70" t="s">
        <v>264</v>
      </c>
      <c r="B39" s="165">
        <v>33.5</v>
      </c>
      <c r="C39" s="165">
        <v>24</v>
      </c>
      <c r="D39" s="165">
        <v>5.5</v>
      </c>
      <c r="E39" s="165">
        <v>4.5</v>
      </c>
      <c r="F39" s="173">
        <f t="shared" ref="F39:I41" si="6" xml:space="preserve"> IFERROR(B39 / (C4 + 0), 0) * 100</f>
        <v>9.0418353576248318</v>
      </c>
      <c r="G39" s="173">
        <f t="shared" si="6"/>
        <v>7.1856287425149699</v>
      </c>
      <c r="H39" s="173">
        <f t="shared" si="6"/>
        <v>3.6544850498338874</v>
      </c>
      <c r="I39" s="173">
        <f t="shared" si="6"/>
        <v>9.4736842105263168</v>
      </c>
      <c r="J39" s="175"/>
    </row>
    <row r="40" spans="1:10" s="12" customFormat="1" x14ac:dyDescent="0.25">
      <c r="A40" s="161" t="s">
        <v>265</v>
      </c>
      <c r="B40" s="57">
        <v>21</v>
      </c>
      <c r="C40" s="57">
        <v>15</v>
      </c>
      <c r="D40" s="57">
        <v>9</v>
      </c>
      <c r="E40" s="57">
        <v>8</v>
      </c>
      <c r="F40" s="173">
        <f t="shared" si="6"/>
        <v>9.4808126410835225</v>
      </c>
      <c r="G40" s="173">
        <f t="shared" si="6"/>
        <v>7.3349633251833746</v>
      </c>
      <c r="H40" s="173">
        <f t="shared" si="6"/>
        <v>6.2068965517241379</v>
      </c>
      <c r="I40" s="173">
        <f t="shared" si="6"/>
        <v>14.953271028037381</v>
      </c>
      <c r="J40" s="175"/>
    </row>
    <row r="41" spans="1:10" s="12" customFormat="1" x14ac:dyDescent="0.25">
      <c r="A41" s="161" t="s">
        <v>266</v>
      </c>
      <c r="B41" s="57">
        <v>2</v>
      </c>
      <c r="C41" s="57">
        <v>2</v>
      </c>
      <c r="D41" s="57">
        <v>2</v>
      </c>
      <c r="E41" s="57">
        <v>1</v>
      </c>
      <c r="F41" s="173">
        <f t="shared" si="6"/>
        <v>16.666666666666664</v>
      </c>
      <c r="G41" s="173">
        <f t="shared" si="6"/>
        <v>18.181818181818183</v>
      </c>
      <c r="H41" s="173">
        <f t="shared" si="6"/>
        <v>22.222222222222221</v>
      </c>
      <c r="I41" s="173">
        <f t="shared" si="6"/>
        <v>33.333333333333329</v>
      </c>
      <c r="J41" s="175"/>
    </row>
    <row r="42" spans="1:10" s="12" customFormat="1" x14ac:dyDescent="0.25">
      <c r="A42" s="161" t="s">
        <v>267</v>
      </c>
      <c r="B42" s="57">
        <v>28</v>
      </c>
      <c r="C42" s="57">
        <v>28</v>
      </c>
      <c r="D42" s="57">
        <v>20.5</v>
      </c>
      <c r="E42" s="57">
        <v>17.5</v>
      </c>
      <c r="F42" s="173">
        <f t="shared" ref="F42:I43" si="7" xml:space="preserve"> IFERROR(B42 / (C7 + C29), 0) * 100</f>
        <v>7.0000000000000009</v>
      </c>
      <c r="G42" s="173">
        <f t="shared" si="7"/>
        <v>7.0528967254408066</v>
      </c>
      <c r="H42" s="173">
        <f t="shared" si="7"/>
        <v>6.5182829888712241</v>
      </c>
      <c r="I42" s="173">
        <f t="shared" si="7"/>
        <v>8.6633663366336631</v>
      </c>
      <c r="J42" s="175"/>
    </row>
    <row r="43" spans="1:10" s="12" customFormat="1" x14ac:dyDescent="0.25">
      <c r="A43" s="161" t="s">
        <v>268</v>
      </c>
      <c r="B43" s="57">
        <v>2.5</v>
      </c>
      <c r="C43" s="57">
        <v>2.5</v>
      </c>
      <c r="D43" s="57">
        <v>0.5</v>
      </c>
      <c r="E43" s="57">
        <v>0</v>
      </c>
      <c r="F43" s="173">
        <f t="shared" si="7"/>
        <v>2.7624309392265194</v>
      </c>
      <c r="G43" s="173">
        <f t="shared" si="7"/>
        <v>2.7624309392265194</v>
      </c>
      <c r="H43" s="173">
        <f t="shared" si="7"/>
        <v>0.74074074074074081</v>
      </c>
      <c r="I43" s="173">
        <f t="shared" si="7"/>
        <v>0</v>
      </c>
      <c r="J43" s="175"/>
    </row>
    <row r="44" spans="1:10" s="12" customFormat="1" x14ac:dyDescent="0.25">
      <c r="A44" s="161" t="s">
        <v>269</v>
      </c>
      <c r="B44" s="57">
        <v>3</v>
      </c>
      <c r="C44" s="57">
        <v>1.5</v>
      </c>
      <c r="D44" s="57">
        <v>1</v>
      </c>
      <c r="E44" s="57">
        <v>1</v>
      </c>
      <c r="F44" s="173">
        <f xml:space="preserve"> IFERROR(B44 / (C9 + 0), 0) * 100</f>
        <v>5.6074766355140184</v>
      </c>
      <c r="G44" s="173">
        <f xml:space="preserve"> IFERROR(C44 / (D9 + 0), 0) * 100</f>
        <v>3.4090909090909087</v>
      </c>
      <c r="H44" s="173">
        <f xml:space="preserve"> IFERROR(D44 / (E9 + 0), 0) * 100</f>
        <v>2.7027027027027026</v>
      </c>
      <c r="I44" s="173">
        <f xml:space="preserve"> IFERROR(E44 / (F9 + 0), 0) * 100</f>
        <v>5.1282051282051277</v>
      </c>
      <c r="J44" s="175"/>
    </row>
    <row r="45" spans="1:10" s="12" customFormat="1" x14ac:dyDescent="0.25">
      <c r="A45" s="161" t="s">
        <v>271</v>
      </c>
      <c r="B45" s="57">
        <v>15</v>
      </c>
      <c r="C45" s="57">
        <v>14</v>
      </c>
      <c r="D45" s="57">
        <v>12.5</v>
      </c>
      <c r="E45" s="57">
        <v>7</v>
      </c>
      <c r="F45" s="173">
        <f t="shared" ref="F45:I46" si="8" xml:space="preserve"> IFERROR(B45 / (C11 + 0), 0) * 100</f>
        <v>10.830324909747292</v>
      </c>
      <c r="G45" s="173">
        <f t="shared" si="8"/>
        <v>13.793103448275861</v>
      </c>
      <c r="H45" s="173">
        <f t="shared" si="8"/>
        <v>15.923566878980891</v>
      </c>
      <c r="I45" s="173">
        <f t="shared" si="8"/>
        <v>16.666666666666664</v>
      </c>
      <c r="J45" s="175"/>
    </row>
    <row r="46" spans="1:10" s="12" customFormat="1" x14ac:dyDescent="0.25">
      <c r="A46" s="161" t="s">
        <v>272</v>
      </c>
      <c r="B46" s="57">
        <v>9</v>
      </c>
      <c r="C46" s="57">
        <v>2.5</v>
      </c>
      <c r="D46" s="57">
        <v>2.5</v>
      </c>
      <c r="E46" s="57">
        <v>1</v>
      </c>
      <c r="F46" s="173">
        <f t="shared" si="8"/>
        <v>12.244897959183673</v>
      </c>
      <c r="G46" s="173">
        <f t="shared" si="8"/>
        <v>4.8543689320388346</v>
      </c>
      <c r="H46" s="173">
        <f t="shared" si="8"/>
        <v>6.8493150684931505</v>
      </c>
      <c r="I46" s="173">
        <f t="shared" si="8"/>
        <v>5</v>
      </c>
      <c r="J46" s="175"/>
    </row>
    <row r="47" spans="1:10" s="12" customFormat="1" x14ac:dyDescent="0.25">
      <c r="A47" s="161" t="s">
        <v>273</v>
      </c>
      <c r="B47" s="57">
        <v>9</v>
      </c>
      <c r="C47" s="57">
        <v>9</v>
      </c>
      <c r="D47" s="57">
        <v>3</v>
      </c>
      <c r="E47" s="57">
        <v>0.5</v>
      </c>
      <c r="F47" s="173">
        <f xml:space="preserve"> IFERROR(B47 / (C13 + C31), 0) * 100</f>
        <v>7.8947368421052628</v>
      </c>
      <c r="G47" s="173">
        <f xml:space="preserve"> IFERROR(C47 / (D13 + D31), 0) * 100</f>
        <v>8</v>
      </c>
      <c r="H47" s="173">
        <f xml:space="preserve"> IFERROR(D47 / (E13 + E31), 0) * 100</f>
        <v>3.7735849056603774</v>
      </c>
      <c r="I47" s="173">
        <f xml:space="preserve"> IFERROR(E47 / (F13 + F31), 0) * 100</f>
        <v>1.098901098901099</v>
      </c>
      <c r="J47" s="175"/>
    </row>
    <row r="48" spans="1:10" s="12" customFormat="1" x14ac:dyDescent="0.25">
      <c r="A48" s="161" t="s">
        <v>274</v>
      </c>
      <c r="B48" s="57">
        <v>4</v>
      </c>
      <c r="C48" s="57">
        <v>1</v>
      </c>
      <c r="D48" s="57">
        <v>1</v>
      </c>
      <c r="E48" s="57">
        <v>1</v>
      </c>
      <c r="F48" s="173">
        <f xml:space="preserve"> IFERROR(B48 / (C14 + 0), 0) * 100</f>
        <v>7.5471698113207548</v>
      </c>
      <c r="G48" s="173">
        <f xml:space="preserve"> IFERROR(C48 / (D14 + 0), 0) * 100</f>
        <v>3.0303030303030303</v>
      </c>
      <c r="H48" s="173">
        <f xml:space="preserve"> IFERROR(D48 / (E14 + 0), 0) * 100</f>
        <v>3.0303030303030303</v>
      </c>
      <c r="I48" s="173">
        <f xml:space="preserve"> IFERROR(E48 / (F14 + 0), 0) * 100</f>
        <v>4.1666666666666661</v>
      </c>
      <c r="J48" s="175"/>
    </row>
    <row r="49" spans="1:10" s="12" customFormat="1" x14ac:dyDescent="0.25">
      <c r="A49" s="161" t="s">
        <v>275</v>
      </c>
      <c r="B49" s="57">
        <v>171</v>
      </c>
      <c r="C49" s="57">
        <v>168</v>
      </c>
      <c r="D49" s="57">
        <v>78</v>
      </c>
      <c r="E49" s="57">
        <v>73.5</v>
      </c>
      <c r="F49" s="173">
        <f t="shared" ref="F49:I50" si="9" xml:space="preserve"> IFERROR(B49 / (C15 + C32), 0) * 100</f>
        <v>31.666666666666664</v>
      </c>
      <c r="G49" s="173">
        <f t="shared" si="9"/>
        <v>31.314072693383039</v>
      </c>
      <c r="H49" s="173">
        <f t="shared" si="9"/>
        <v>24.80127186009539</v>
      </c>
      <c r="I49" s="173">
        <f t="shared" si="9"/>
        <v>27.893738140417458</v>
      </c>
      <c r="J49" s="175"/>
    </row>
    <row r="50" spans="1:10" s="12" customFormat="1" x14ac:dyDescent="0.25">
      <c r="A50" s="161" t="s">
        <v>276</v>
      </c>
      <c r="B50" s="57">
        <v>12</v>
      </c>
      <c r="C50" s="57">
        <v>12</v>
      </c>
      <c r="D50" s="57">
        <v>8</v>
      </c>
      <c r="E50" s="57">
        <v>6</v>
      </c>
      <c r="F50" s="173">
        <f t="shared" si="9"/>
        <v>2.4539877300613497</v>
      </c>
      <c r="G50" s="173">
        <f t="shared" si="9"/>
        <v>2.4640657084188913</v>
      </c>
      <c r="H50" s="173">
        <f t="shared" si="9"/>
        <v>1.99501246882793</v>
      </c>
      <c r="I50" s="173">
        <f t="shared" si="9"/>
        <v>1.9607843137254901</v>
      </c>
      <c r="J50" s="175"/>
    </row>
    <row r="51" spans="1:10" s="12" customFormat="1" x14ac:dyDescent="0.25">
      <c r="A51" s="161" t="s">
        <v>277</v>
      </c>
      <c r="B51" s="57">
        <v>17</v>
      </c>
      <c r="C51" s="57">
        <v>16.5</v>
      </c>
      <c r="D51" s="57">
        <v>6.5</v>
      </c>
      <c r="E51" s="57">
        <v>5</v>
      </c>
      <c r="F51" s="173">
        <f xml:space="preserve"> IFERROR(B51 / (C17 + 0), 0) * 100</f>
        <v>3.7444933920704844</v>
      </c>
      <c r="G51" s="173">
        <f xml:space="preserve"> IFERROR(C51 / (D17 + 0), 0) * 100</f>
        <v>3.7037037037037033</v>
      </c>
      <c r="H51" s="173">
        <f xml:space="preserve"> IFERROR(D51 / (E17 + 0), 0) * 100</f>
        <v>5.5319148936170208</v>
      </c>
      <c r="I51" s="173">
        <f xml:space="preserve"> IFERROR(E51 / (F17 + 0), 0) * 100</f>
        <v>6.5789473684210522</v>
      </c>
      <c r="J51" s="175"/>
    </row>
    <row r="52" spans="1:10" s="12" customFormat="1" x14ac:dyDescent="0.25">
      <c r="A52" s="161" t="s">
        <v>278</v>
      </c>
      <c r="B52" s="57">
        <v>7</v>
      </c>
      <c r="C52" s="57">
        <v>6</v>
      </c>
      <c r="D52" s="57">
        <v>4</v>
      </c>
      <c r="E52" s="57">
        <v>4</v>
      </c>
      <c r="F52" s="173">
        <f xml:space="preserve"> IFERROR(B52 / (C18 + C34), 0) * 100</f>
        <v>10.144927536231885</v>
      </c>
      <c r="G52" s="173">
        <f xml:space="preserve"> IFERROR(C52 / (D18 + D34), 0) * 100</f>
        <v>8.9552238805970141</v>
      </c>
      <c r="H52" s="173">
        <f xml:space="preserve"> IFERROR(D52 / (E18 + E34), 0) * 100</f>
        <v>7.1428571428571423</v>
      </c>
      <c r="I52" s="173">
        <f xml:space="preserve"> IFERROR(E52 / (F18 + F34), 0) * 100</f>
        <v>14.285714285714285</v>
      </c>
      <c r="J52" s="175"/>
    </row>
    <row r="53" spans="1:10" s="12" customFormat="1" x14ac:dyDescent="0.25">
      <c r="A53" s="161" t="s">
        <v>280</v>
      </c>
      <c r="B53" s="57">
        <v>17</v>
      </c>
      <c r="C53" s="57">
        <v>16</v>
      </c>
      <c r="D53" s="57">
        <v>16</v>
      </c>
      <c r="E53" s="57">
        <v>15</v>
      </c>
      <c r="F53" s="173">
        <f xml:space="preserve"> IFERROR(B53 / (C20 +#REF!), 0) * 100</f>
        <v>0</v>
      </c>
      <c r="G53" s="173">
        <f xml:space="preserve"> IFERROR(C53 / (D20 +#REF!), 0) * 100</f>
        <v>0</v>
      </c>
      <c r="H53" s="173">
        <f xml:space="preserve"> IFERROR(D53 / (E20 +#REF!), 0) * 100</f>
        <v>0</v>
      </c>
      <c r="I53" s="173">
        <f xml:space="preserve"> IFERROR(E53 / (F20 +#REF!), 0) * 100</f>
        <v>0</v>
      </c>
      <c r="J53" s="175"/>
    </row>
    <row r="54" spans="1:10" s="12" customFormat="1" x14ac:dyDescent="0.25">
      <c r="A54" s="161" t="s">
        <v>281</v>
      </c>
      <c r="B54" s="57">
        <v>2</v>
      </c>
      <c r="C54" s="57">
        <v>1</v>
      </c>
      <c r="D54" s="57">
        <v>1</v>
      </c>
      <c r="E54" s="57">
        <v>1</v>
      </c>
      <c r="F54" s="173">
        <f xml:space="preserve"> IFERROR(B54 / (C21 +#REF!), 0) * 100</f>
        <v>0</v>
      </c>
      <c r="G54" s="173">
        <f xml:space="preserve"> IFERROR(C54 / (D21 +#REF!), 0) * 100</f>
        <v>0</v>
      </c>
      <c r="H54" s="173">
        <f xml:space="preserve"> IFERROR(D54 / (E21 +#REF!), 0) * 100</f>
        <v>0</v>
      </c>
      <c r="I54" s="173">
        <f xml:space="preserve"> IFERROR(E54 / (F21 +#REF!), 0) * 100</f>
        <v>0</v>
      </c>
      <c r="J54" s="175"/>
    </row>
    <row r="55" spans="1:10" s="12" customFormat="1" x14ac:dyDescent="0.25">
      <c r="A55" s="161" t="s">
        <v>282</v>
      </c>
      <c r="B55" s="57">
        <v>631</v>
      </c>
      <c r="C55" s="57">
        <v>468</v>
      </c>
      <c r="D55" s="57">
        <v>353</v>
      </c>
      <c r="E55" s="57">
        <v>200</v>
      </c>
      <c r="F55" s="173">
        <f xml:space="preserve"> IFERROR(B55 / (C22 +#REF!), 0) * 100</f>
        <v>0</v>
      </c>
      <c r="G55" s="173">
        <f xml:space="preserve"> IFERROR(C55 / (D22 +#REF!), 0) * 100</f>
        <v>0</v>
      </c>
      <c r="H55" s="173">
        <f xml:space="preserve"> IFERROR(D55 / (E22 +#REF!), 0) * 100</f>
        <v>0</v>
      </c>
      <c r="I55" s="173">
        <f xml:space="preserve"> IFERROR(E55 / (F22 +#REF!), 0) * 100</f>
        <v>0</v>
      </c>
      <c r="J55" s="175"/>
    </row>
    <row r="56" spans="1:10" s="12" customFormat="1" x14ac:dyDescent="0.25">
      <c r="A56" s="161" t="s">
        <v>283</v>
      </c>
      <c r="B56" s="57">
        <v>3</v>
      </c>
      <c r="C56" s="57">
        <v>2</v>
      </c>
      <c r="D56" s="57">
        <v>0</v>
      </c>
      <c r="E56" s="57">
        <v>0</v>
      </c>
      <c r="F56" s="173">
        <f xml:space="preserve"> IFERROR(B56 / (C23 +#REF!), 0) * 100</f>
        <v>0</v>
      </c>
      <c r="G56" s="173">
        <f xml:space="preserve"> IFERROR(C56 / (D23 +#REF!), 0) * 100</f>
        <v>0</v>
      </c>
      <c r="H56" s="173">
        <f xml:space="preserve"> IFERROR(D56 / (E23 +#REF!), 0) * 100</f>
        <v>0</v>
      </c>
      <c r="I56" s="173">
        <f xml:space="preserve"> IFERROR(E56 / (F23 +#REF!), 0) * 100</f>
        <v>0</v>
      </c>
      <c r="J56" s="175"/>
    </row>
    <row r="57" spans="1:10" s="12" customFormat="1" x14ac:dyDescent="0.25">
      <c r="A57" s="161" t="s">
        <v>284</v>
      </c>
      <c r="B57" s="57">
        <v>120</v>
      </c>
      <c r="C57" s="57">
        <v>94</v>
      </c>
      <c r="D57" s="57">
        <v>56</v>
      </c>
      <c r="E57" s="57">
        <v>35</v>
      </c>
      <c r="F57" s="173">
        <f xml:space="preserve"> IFERROR(B57 / (C24 +#REF!), 0) * 100</f>
        <v>0</v>
      </c>
      <c r="G57" s="173">
        <f xml:space="preserve"> IFERROR(C57 / (D24 +#REF!), 0) * 100</f>
        <v>0</v>
      </c>
      <c r="H57" s="173">
        <f xml:space="preserve"> IFERROR(D57 / (E24 +#REF!), 0) * 100</f>
        <v>0</v>
      </c>
      <c r="I57" s="173">
        <f xml:space="preserve"> IFERROR(E57 / (F24 +#REF!), 0) * 100</f>
        <v>0</v>
      </c>
      <c r="J57" s="175"/>
    </row>
    <row r="58" spans="1:10" s="12" customFormat="1" x14ac:dyDescent="0.25">
      <c r="A58" s="176" t="s">
        <v>53</v>
      </c>
      <c r="B58" s="179">
        <f xml:space="preserve"> SUM(B39:B57)</f>
        <v>1107</v>
      </c>
      <c r="C58" s="179">
        <f xml:space="preserve"> SUM(C39:C57)</f>
        <v>883</v>
      </c>
      <c r="D58" s="179">
        <f xml:space="preserve"> SUM(D39:D57)</f>
        <v>580</v>
      </c>
      <c r="E58" s="179">
        <f xml:space="preserve"> SUM(E39:E57)</f>
        <v>381</v>
      </c>
      <c r="F58" s="178">
        <f xml:space="preserve"> IFERROR(B58 / (C25 + C35), 0) * 100</f>
        <v>20.076169749727963</v>
      </c>
      <c r="G58" s="178">
        <f xml:space="preserve"> IFERROR(C58 / (D25 + D35), 0) * 100</f>
        <v>18.131416837782339</v>
      </c>
      <c r="H58" s="178">
        <f xml:space="preserve"> IFERROR(D58 / (E25 + E35), 0) * 100</f>
        <v>20.013802622498275</v>
      </c>
      <c r="I58" s="178">
        <f xml:space="preserve"> IFERROR(E58 / (F25 + F35), 0) * 100</f>
        <v>19.968553459119498</v>
      </c>
      <c r="J58" s="175"/>
    </row>
    <row r="59" spans="1:10" s="12" customFormat="1" x14ac:dyDescent="0.25">
      <c r="A59" s="168"/>
      <c r="B59" s="164"/>
      <c r="C59" s="164"/>
      <c r="D59" s="164"/>
      <c r="E59" s="40"/>
      <c r="F59" s="40"/>
      <c r="G59" s="175"/>
      <c r="H59" s="175"/>
      <c r="I59" s="174"/>
      <c r="J59" s="175"/>
    </row>
  </sheetData>
  <mergeCells count="3">
    <mergeCell ref="A2:J2"/>
    <mergeCell ref="A27:J27"/>
    <mergeCell ref="A1:J1"/>
  </mergeCells>
  <phoneticPr fontId="2" type="noConversion"/>
  <pageMargins left="0.75" right="0.75" top="0.17" bottom="0.17" header="0.17" footer="0.17"/>
  <pageSetup paperSize="9" scale="96" orientation="landscape" r:id="rId1"/>
  <headerFooter alignWithMargins="0"/>
  <rowBreaks count="1" manualBreakCount="1">
    <brk id="24" max="9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6"/>
  <sheetViews>
    <sheetView view="pageBreakPreview" topLeftCell="A56" zoomScaleNormal="100" zoomScaleSheetLayoutView="100" workbookViewId="0">
      <selection activeCell="A58" sqref="A58"/>
    </sheetView>
  </sheetViews>
  <sheetFormatPr defaultRowHeight="15.75" x14ac:dyDescent="0.25"/>
  <cols>
    <col min="1" max="1" width="26.5" customWidth="1"/>
    <col min="2" max="5" width="10.625" customWidth="1"/>
    <col min="6" max="10" width="10.625" style="51" customWidth="1"/>
  </cols>
  <sheetData>
    <row r="1" spans="1:10" ht="18.75" x14ac:dyDescent="0.3">
      <c r="A1" s="492" t="s">
        <v>84</v>
      </c>
      <c r="B1" s="492"/>
      <c r="C1" s="492"/>
      <c r="D1" s="492"/>
      <c r="E1" s="492"/>
      <c r="F1" s="492"/>
      <c r="G1" s="492"/>
      <c r="H1" s="492"/>
      <c r="I1" s="492"/>
      <c r="J1" s="492"/>
    </row>
    <row r="2" spans="1:10" ht="16.5" thickBot="1" x14ac:dyDescent="0.3">
      <c r="A2" s="501" t="s">
        <v>51</v>
      </c>
      <c r="B2" s="501"/>
      <c r="C2" s="501"/>
      <c r="D2" s="501"/>
      <c r="E2" s="501"/>
      <c r="F2" s="501"/>
      <c r="G2" s="501"/>
      <c r="H2" s="501"/>
      <c r="I2" s="501"/>
      <c r="J2" s="501"/>
    </row>
    <row r="3" spans="1:10" s="40" customFormat="1" ht="26.25" thickBot="1" x14ac:dyDescent="0.25">
      <c r="A3" s="41" t="s">
        <v>69</v>
      </c>
      <c r="B3" s="42" t="s">
        <v>70</v>
      </c>
      <c r="C3" s="42" t="s">
        <v>71</v>
      </c>
      <c r="D3" s="181" t="s">
        <v>72</v>
      </c>
      <c r="E3" s="181" t="s">
        <v>73</v>
      </c>
      <c r="F3" s="188" t="s">
        <v>74</v>
      </c>
      <c r="G3" s="182" t="s">
        <v>75</v>
      </c>
      <c r="H3" s="182" t="s">
        <v>76</v>
      </c>
      <c r="I3" s="182" t="s">
        <v>77</v>
      </c>
      <c r="J3" s="183" t="s">
        <v>78</v>
      </c>
    </row>
    <row r="4" spans="1:10" s="40" customFormat="1" ht="12.75" x14ac:dyDescent="0.2">
      <c r="A4" s="169" t="s">
        <v>264</v>
      </c>
      <c r="B4" s="170">
        <v>50</v>
      </c>
      <c r="C4" s="170">
        <v>42</v>
      </c>
      <c r="D4" s="170">
        <v>39</v>
      </c>
      <c r="E4" s="170">
        <v>28</v>
      </c>
      <c r="F4" s="191">
        <v>26</v>
      </c>
      <c r="G4" s="173">
        <f xml:space="preserve"> IFERROR(C4 / B4, 0)</f>
        <v>0.84</v>
      </c>
      <c r="H4" s="173">
        <f xml:space="preserve"> IFERROR(E4 / D4, 0)</f>
        <v>0.71794871794871795</v>
      </c>
      <c r="I4" s="173">
        <f xml:space="preserve"> IFERROR(F4 / E4, 0)</f>
        <v>0.9285714285714286</v>
      </c>
      <c r="J4" s="173">
        <f xml:space="preserve"> IFERROR(F4 / B4, 0)</f>
        <v>0.52</v>
      </c>
    </row>
    <row r="5" spans="1:10" s="40" customFormat="1" ht="12.75" x14ac:dyDescent="0.2">
      <c r="A5" s="169" t="s">
        <v>265</v>
      </c>
      <c r="B5" s="170">
        <v>40</v>
      </c>
      <c r="C5" s="170">
        <v>32</v>
      </c>
      <c r="D5" s="170">
        <v>32</v>
      </c>
      <c r="E5" s="170">
        <v>24</v>
      </c>
      <c r="F5" s="191">
        <v>23</v>
      </c>
      <c r="G5" s="173">
        <f t="shared" ref="G5:G22" si="0" xml:space="preserve"> IFERROR(C5 / B5, 0)</f>
        <v>0.8</v>
      </c>
      <c r="H5" s="173">
        <f t="shared" ref="H5:I22" si="1" xml:space="preserve"> IFERROR(E5 / D5, 0)</f>
        <v>0.75</v>
      </c>
      <c r="I5" s="173">
        <f t="shared" si="1"/>
        <v>0.95833333333333337</v>
      </c>
      <c r="J5" s="173">
        <f t="shared" ref="J5:J22" si="2" xml:space="preserve"> IFERROR(F5 / B5, 0)</f>
        <v>0.57499999999999996</v>
      </c>
    </row>
    <row r="6" spans="1:10" s="40" customFormat="1" ht="12.75" x14ac:dyDescent="0.2">
      <c r="A6" s="169" t="s">
        <v>266</v>
      </c>
      <c r="B6" s="170">
        <v>20</v>
      </c>
      <c r="C6" s="170">
        <v>3</v>
      </c>
      <c r="D6" s="170">
        <v>3</v>
      </c>
      <c r="E6" s="170">
        <v>2</v>
      </c>
      <c r="F6" s="191">
        <v>2</v>
      </c>
      <c r="G6" s="173">
        <f t="shared" si="0"/>
        <v>0.15</v>
      </c>
      <c r="H6" s="173">
        <f t="shared" si="1"/>
        <v>0.66666666666666663</v>
      </c>
      <c r="I6" s="173">
        <f t="shared" si="1"/>
        <v>1</v>
      </c>
      <c r="J6" s="173">
        <f t="shared" si="2"/>
        <v>0.1</v>
      </c>
    </row>
    <row r="7" spans="1:10" s="40" customFormat="1" ht="12.75" x14ac:dyDescent="0.2">
      <c r="A7" s="169" t="s">
        <v>267</v>
      </c>
      <c r="B7" s="170">
        <v>65</v>
      </c>
      <c r="C7" s="170">
        <v>33</v>
      </c>
      <c r="D7" s="170">
        <v>29</v>
      </c>
      <c r="E7" s="170">
        <v>28</v>
      </c>
      <c r="F7" s="191">
        <v>26</v>
      </c>
      <c r="G7" s="173">
        <f t="shared" si="0"/>
        <v>0.50769230769230766</v>
      </c>
      <c r="H7" s="173">
        <f t="shared" si="1"/>
        <v>0.96551724137931039</v>
      </c>
      <c r="I7" s="173">
        <f t="shared" si="1"/>
        <v>0.9285714285714286</v>
      </c>
      <c r="J7" s="173">
        <f t="shared" si="2"/>
        <v>0.4</v>
      </c>
    </row>
    <row r="8" spans="1:10" s="40" customFormat="1" ht="12.75" x14ac:dyDescent="0.2">
      <c r="A8" s="169" t="s">
        <v>268</v>
      </c>
      <c r="B8" s="170">
        <v>10</v>
      </c>
      <c r="C8" s="170">
        <v>2</v>
      </c>
      <c r="D8" s="170">
        <v>2</v>
      </c>
      <c r="E8" s="170">
        <v>2</v>
      </c>
      <c r="F8" s="191">
        <v>2</v>
      </c>
      <c r="G8" s="173">
        <f t="shared" si="0"/>
        <v>0.2</v>
      </c>
      <c r="H8" s="173">
        <f t="shared" si="1"/>
        <v>1</v>
      </c>
      <c r="I8" s="173">
        <f t="shared" si="1"/>
        <v>1</v>
      </c>
      <c r="J8" s="173">
        <f t="shared" si="2"/>
        <v>0.2</v>
      </c>
    </row>
    <row r="9" spans="1:10" s="40" customFormat="1" ht="12.75" x14ac:dyDescent="0.2">
      <c r="A9" s="169" t="s">
        <v>269</v>
      </c>
      <c r="B9" s="170">
        <v>20</v>
      </c>
      <c r="C9" s="170">
        <v>6</v>
      </c>
      <c r="D9" s="170">
        <v>6</v>
      </c>
      <c r="E9" s="170">
        <v>6</v>
      </c>
      <c r="F9" s="191">
        <v>6</v>
      </c>
      <c r="G9" s="173">
        <f t="shared" si="0"/>
        <v>0.3</v>
      </c>
      <c r="H9" s="173">
        <f t="shared" si="1"/>
        <v>1</v>
      </c>
      <c r="I9" s="173">
        <f t="shared" si="1"/>
        <v>1</v>
      </c>
      <c r="J9" s="173">
        <f t="shared" si="2"/>
        <v>0.3</v>
      </c>
    </row>
    <row r="10" spans="1:10" s="40" customFormat="1" ht="12.75" x14ac:dyDescent="0.2">
      <c r="A10" s="169" t="s">
        <v>270</v>
      </c>
      <c r="B10" s="170">
        <v>10</v>
      </c>
      <c r="C10" s="170">
        <v>9</v>
      </c>
      <c r="D10" s="170">
        <v>9</v>
      </c>
      <c r="E10" s="170">
        <v>5</v>
      </c>
      <c r="F10" s="191">
        <v>5</v>
      </c>
      <c r="G10" s="173">
        <f t="shared" si="0"/>
        <v>0.9</v>
      </c>
      <c r="H10" s="173">
        <f t="shared" si="1"/>
        <v>0.55555555555555558</v>
      </c>
      <c r="I10" s="173">
        <f t="shared" si="1"/>
        <v>1</v>
      </c>
      <c r="J10" s="173">
        <f t="shared" si="2"/>
        <v>0.5</v>
      </c>
    </row>
    <row r="11" spans="1:10" s="40" customFormat="1" ht="12.75" x14ac:dyDescent="0.2">
      <c r="A11" s="169" t="s">
        <v>271</v>
      </c>
      <c r="B11" s="170">
        <v>60</v>
      </c>
      <c r="C11" s="170">
        <v>8.5</v>
      </c>
      <c r="D11" s="170">
        <v>7</v>
      </c>
      <c r="E11" s="170">
        <v>7</v>
      </c>
      <c r="F11" s="191">
        <v>7</v>
      </c>
      <c r="G11" s="173">
        <f t="shared" si="0"/>
        <v>0.14166666666666666</v>
      </c>
      <c r="H11" s="173">
        <f t="shared" si="1"/>
        <v>1</v>
      </c>
      <c r="I11" s="173">
        <f t="shared" si="1"/>
        <v>1</v>
      </c>
      <c r="J11" s="173">
        <f t="shared" si="2"/>
        <v>0.11666666666666667</v>
      </c>
    </row>
    <row r="12" spans="1:10" s="40" customFormat="1" ht="12.75" x14ac:dyDescent="0.2">
      <c r="A12" s="169" t="s">
        <v>272</v>
      </c>
      <c r="B12" s="170">
        <v>30</v>
      </c>
      <c r="C12" s="170">
        <v>9.5</v>
      </c>
      <c r="D12" s="170">
        <v>5</v>
      </c>
      <c r="E12" s="170">
        <v>3</v>
      </c>
      <c r="F12" s="191">
        <v>2</v>
      </c>
      <c r="G12" s="173">
        <f t="shared" si="0"/>
        <v>0.31666666666666665</v>
      </c>
      <c r="H12" s="173">
        <f t="shared" si="1"/>
        <v>0.6</v>
      </c>
      <c r="I12" s="173">
        <f t="shared" si="1"/>
        <v>0.66666666666666663</v>
      </c>
      <c r="J12" s="173">
        <f t="shared" si="2"/>
        <v>6.6666666666666666E-2</v>
      </c>
    </row>
    <row r="13" spans="1:10" s="40" customFormat="1" ht="12.75" x14ac:dyDescent="0.2">
      <c r="A13" s="169" t="s">
        <v>273</v>
      </c>
      <c r="B13" s="170">
        <v>30</v>
      </c>
      <c r="C13" s="170">
        <v>22</v>
      </c>
      <c r="D13" s="170">
        <v>22</v>
      </c>
      <c r="E13" s="170">
        <v>21</v>
      </c>
      <c r="F13" s="191">
        <v>18</v>
      </c>
      <c r="G13" s="173">
        <f t="shared" si="0"/>
        <v>0.73333333333333328</v>
      </c>
      <c r="H13" s="173">
        <f t="shared" si="1"/>
        <v>0.95454545454545459</v>
      </c>
      <c r="I13" s="173">
        <f t="shared" si="1"/>
        <v>0.8571428571428571</v>
      </c>
      <c r="J13" s="173">
        <f t="shared" si="2"/>
        <v>0.6</v>
      </c>
    </row>
    <row r="14" spans="1:10" s="40" customFormat="1" ht="12.75" x14ac:dyDescent="0.2">
      <c r="A14" s="169" t="s">
        <v>275</v>
      </c>
      <c r="B14" s="170">
        <v>230</v>
      </c>
      <c r="C14" s="170">
        <v>97</v>
      </c>
      <c r="D14" s="170">
        <v>97</v>
      </c>
      <c r="E14" s="170">
        <v>84</v>
      </c>
      <c r="F14" s="191">
        <v>77</v>
      </c>
      <c r="G14" s="173">
        <f t="shared" si="0"/>
        <v>0.42173913043478262</v>
      </c>
      <c r="H14" s="173">
        <f t="shared" si="1"/>
        <v>0.865979381443299</v>
      </c>
      <c r="I14" s="173">
        <f t="shared" si="1"/>
        <v>0.91666666666666663</v>
      </c>
      <c r="J14" s="173">
        <f t="shared" si="2"/>
        <v>0.33478260869565218</v>
      </c>
    </row>
    <row r="15" spans="1:10" s="40" customFormat="1" ht="12.75" x14ac:dyDescent="0.2">
      <c r="A15" s="169" t="s">
        <v>276</v>
      </c>
      <c r="B15" s="170">
        <v>200</v>
      </c>
      <c r="C15" s="170">
        <v>105</v>
      </c>
      <c r="D15" s="170">
        <v>105</v>
      </c>
      <c r="E15" s="170">
        <v>98</v>
      </c>
      <c r="F15" s="191">
        <v>94</v>
      </c>
      <c r="G15" s="173">
        <f t="shared" si="0"/>
        <v>0.52500000000000002</v>
      </c>
      <c r="H15" s="173">
        <f t="shared" si="1"/>
        <v>0.93333333333333335</v>
      </c>
      <c r="I15" s="173">
        <f t="shared" si="1"/>
        <v>0.95918367346938771</v>
      </c>
      <c r="J15" s="173">
        <f t="shared" si="2"/>
        <v>0.47</v>
      </c>
    </row>
    <row r="16" spans="1:10" s="40" customFormat="1" ht="12.75" x14ac:dyDescent="0.2">
      <c r="A16" s="169" t="s">
        <v>277</v>
      </c>
      <c r="B16" s="170">
        <v>60</v>
      </c>
      <c r="C16" s="170">
        <v>57</v>
      </c>
      <c r="D16" s="170">
        <v>57</v>
      </c>
      <c r="E16" s="170">
        <v>48</v>
      </c>
      <c r="F16" s="191">
        <v>43</v>
      </c>
      <c r="G16" s="173">
        <f t="shared" si="0"/>
        <v>0.95</v>
      </c>
      <c r="H16" s="173">
        <f t="shared" si="1"/>
        <v>0.84210526315789469</v>
      </c>
      <c r="I16" s="173">
        <f t="shared" si="1"/>
        <v>0.89583333333333337</v>
      </c>
      <c r="J16" s="173">
        <f t="shared" si="2"/>
        <v>0.71666666666666667</v>
      </c>
    </row>
    <row r="17" spans="1:10" s="40" customFormat="1" ht="12.75" x14ac:dyDescent="0.2">
      <c r="A17" s="169" t="s">
        <v>278</v>
      </c>
      <c r="B17" s="170">
        <v>45</v>
      </c>
      <c r="C17" s="170">
        <v>13</v>
      </c>
      <c r="D17" s="170">
        <v>13</v>
      </c>
      <c r="E17" s="170">
        <v>13</v>
      </c>
      <c r="F17" s="191">
        <v>13</v>
      </c>
      <c r="G17" s="173">
        <f t="shared" si="0"/>
        <v>0.28888888888888886</v>
      </c>
      <c r="H17" s="173">
        <f t="shared" si="1"/>
        <v>1</v>
      </c>
      <c r="I17" s="173">
        <f t="shared" si="1"/>
        <v>1</v>
      </c>
      <c r="J17" s="173">
        <f t="shared" si="2"/>
        <v>0.28888888888888886</v>
      </c>
    </row>
    <row r="18" spans="1:10" s="40" customFormat="1" ht="12.75" x14ac:dyDescent="0.2">
      <c r="A18" s="169" t="s">
        <v>285</v>
      </c>
      <c r="B18" s="170">
        <v>185</v>
      </c>
      <c r="C18" s="170">
        <v>95</v>
      </c>
      <c r="D18" s="170">
        <v>95</v>
      </c>
      <c r="E18" s="170">
        <v>78</v>
      </c>
      <c r="F18" s="191">
        <v>73</v>
      </c>
      <c r="G18" s="173">
        <f t="shared" si="0"/>
        <v>0.51351351351351349</v>
      </c>
      <c r="H18" s="173">
        <f t="shared" si="1"/>
        <v>0.82105263157894737</v>
      </c>
      <c r="I18" s="173">
        <f t="shared" si="1"/>
        <v>0.9358974358974359</v>
      </c>
      <c r="J18" s="173">
        <f t="shared" si="2"/>
        <v>0.39459459459459462</v>
      </c>
    </row>
    <row r="19" spans="1:10" s="40" customFormat="1" ht="12.75" x14ac:dyDescent="0.2">
      <c r="A19" s="169" t="s">
        <v>279</v>
      </c>
      <c r="B19" s="170">
        <v>30</v>
      </c>
      <c r="C19" s="170">
        <v>12</v>
      </c>
      <c r="D19" s="170">
        <v>12</v>
      </c>
      <c r="E19" s="170">
        <v>12</v>
      </c>
      <c r="F19" s="191">
        <v>12</v>
      </c>
      <c r="G19" s="173">
        <f t="shared" si="0"/>
        <v>0.4</v>
      </c>
      <c r="H19" s="173">
        <f t="shared" si="1"/>
        <v>1</v>
      </c>
      <c r="I19" s="173">
        <f t="shared" si="1"/>
        <v>1</v>
      </c>
      <c r="J19" s="173">
        <f t="shared" si="2"/>
        <v>0.4</v>
      </c>
    </row>
    <row r="20" spans="1:10" s="40" customFormat="1" ht="12.75" x14ac:dyDescent="0.2">
      <c r="A20" s="169" t="s">
        <v>281</v>
      </c>
      <c r="B20" s="170">
        <v>15</v>
      </c>
      <c r="C20" s="170">
        <v>12</v>
      </c>
      <c r="D20" s="170">
        <v>12</v>
      </c>
      <c r="E20" s="170">
        <v>12</v>
      </c>
      <c r="F20" s="191">
        <v>12</v>
      </c>
      <c r="G20" s="173">
        <f t="shared" si="0"/>
        <v>0.8</v>
      </c>
      <c r="H20" s="173">
        <f t="shared" si="1"/>
        <v>1</v>
      </c>
      <c r="I20" s="173">
        <f t="shared" si="1"/>
        <v>1</v>
      </c>
      <c r="J20" s="173">
        <f t="shared" si="2"/>
        <v>0.8</v>
      </c>
    </row>
    <row r="21" spans="1:10" s="40" customFormat="1" ht="12.75" x14ac:dyDescent="0.2">
      <c r="A21" s="169" t="s">
        <v>283</v>
      </c>
      <c r="B21" s="170">
        <v>15</v>
      </c>
      <c r="C21" s="170">
        <v>19</v>
      </c>
      <c r="D21" s="170">
        <v>19</v>
      </c>
      <c r="E21" s="170">
        <v>18</v>
      </c>
      <c r="F21" s="191">
        <v>11</v>
      </c>
      <c r="G21" s="173">
        <f t="shared" si="0"/>
        <v>1.2666666666666666</v>
      </c>
      <c r="H21" s="173">
        <f t="shared" si="1"/>
        <v>0.94736842105263153</v>
      </c>
      <c r="I21" s="173">
        <f t="shared" si="1"/>
        <v>0.61111111111111116</v>
      </c>
      <c r="J21" s="173">
        <f t="shared" si="2"/>
        <v>0.73333333333333328</v>
      </c>
    </row>
    <row r="22" spans="1:10" s="40" customFormat="1" ht="12.75" x14ac:dyDescent="0.2">
      <c r="A22" s="176" t="s">
        <v>53</v>
      </c>
      <c r="B22" s="177">
        <f xml:space="preserve"> SUM(B4:B21)</f>
        <v>1115</v>
      </c>
      <c r="C22" s="177">
        <f xml:space="preserve"> SUM(C4:C21)</f>
        <v>577</v>
      </c>
      <c r="D22" s="177">
        <f xml:space="preserve"> SUM(D4:D21)</f>
        <v>564</v>
      </c>
      <c r="E22" s="177">
        <f xml:space="preserve"> SUM(E4:E21)</f>
        <v>489</v>
      </c>
      <c r="F22" s="177">
        <f xml:space="preserve"> SUM(F4:F21)</f>
        <v>452</v>
      </c>
      <c r="G22" s="178">
        <f t="shared" si="0"/>
        <v>0.51748878923766817</v>
      </c>
      <c r="H22" s="178">
        <f t="shared" si="1"/>
        <v>0.86702127659574468</v>
      </c>
      <c r="I22" s="178">
        <f t="shared" si="1"/>
        <v>0.92433537832310841</v>
      </c>
      <c r="J22" s="178">
        <f t="shared" si="2"/>
        <v>0.40538116591928253</v>
      </c>
    </row>
    <row r="23" spans="1:10" s="40" customFormat="1" ht="12.75" x14ac:dyDescent="0.2">
      <c r="A23" s="163"/>
      <c r="B23" s="164"/>
      <c r="C23" s="164"/>
      <c r="D23" s="164"/>
      <c r="E23" s="164"/>
      <c r="F23" s="174"/>
      <c r="G23" s="174"/>
      <c r="H23" s="174"/>
      <c r="I23" s="175"/>
      <c r="J23" s="174"/>
    </row>
    <row r="24" spans="1:10" s="40" customFormat="1" ht="13.5" thickBot="1" x14ac:dyDescent="0.25">
      <c r="A24" s="501" t="s">
        <v>52</v>
      </c>
      <c r="B24" s="502"/>
      <c r="C24" s="502"/>
      <c r="D24" s="502"/>
      <c r="E24" s="502"/>
      <c r="F24" s="502"/>
      <c r="G24" s="502"/>
      <c r="H24" s="502"/>
      <c r="I24" s="502"/>
      <c r="J24" s="502"/>
    </row>
    <row r="25" spans="1:10" s="40" customFormat="1" ht="26.25" thickBot="1" x14ac:dyDescent="0.25">
      <c r="A25" s="158" t="s">
        <v>69</v>
      </c>
      <c r="B25" s="159" t="s">
        <v>70</v>
      </c>
      <c r="C25" s="159" t="s">
        <v>71</v>
      </c>
      <c r="D25" s="160" t="s">
        <v>72</v>
      </c>
      <c r="E25" s="160" t="s">
        <v>73</v>
      </c>
      <c r="F25" s="189" t="s">
        <v>74</v>
      </c>
      <c r="G25" s="171" t="s">
        <v>75</v>
      </c>
      <c r="H25" s="171" t="s">
        <v>76</v>
      </c>
      <c r="I25" s="171" t="s">
        <v>77</v>
      </c>
      <c r="J25" s="172" t="s">
        <v>78</v>
      </c>
    </row>
    <row r="26" spans="1:10" s="40" customFormat="1" ht="12.75" x14ac:dyDescent="0.2">
      <c r="A26" s="70" t="s">
        <v>267</v>
      </c>
      <c r="B26" s="165">
        <v>40</v>
      </c>
      <c r="C26" s="165">
        <v>4</v>
      </c>
      <c r="D26" s="165">
        <v>3</v>
      </c>
      <c r="E26" s="165">
        <v>3</v>
      </c>
      <c r="F26" s="110">
        <v>1</v>
      </c>
      <c r="G26" s="173">
        <f t="shared" ref="G26:G31" si="3" xml:space="preserve"> IFERROR(C26 / B26, 0)</f>
        <v>0.1</v>
      </c>
      <c r="H26" s="173">
        <f t="shared" ref="H26:I31" si="4" xml:space="preserve"> IFERROR(E26 / D26, 0)</f>
        <v>1</v>
      </c>
      <c r="I26" s="173">
        <f t="shared" si="4"/>
        <v>0.33333333333333331</v>
      </c>
      <c r="J26" s="173">
        <f xml:space="preserve"> IFERROR(F26 / B26, 0)</f>
        <v>2.5000000000000001E-2</v>
      </c>
    </row>
    <row r="27" spans="1:10" s="40" customFormat="1" ht="12.75" x14ac:dyDescent="0.2">
      <c r="A27" s="161" t="s">
        <v>273</v>
      </c>
      <c r="B27" s="57">
        <v>30</v>
      </c>
      <c r="C27" s="57">
        <v>3</v>
      </c>
      <c r="D27" s="57">
        <v>3</v>
      </c>
      <c r="E27" s="57">
        <v>0</v>
      </c>
      <c r="F27" s="58">
        <v>0</v>
      </c>
      <c r="G27" s="173">
        <f t="shared" si="3"/>
        <v>0.1</v>
      </c>
      <c r="H27" s="173">
        <f t="shared" si="4"/>
        <v>0</v>
      </c>
      <c r="I27" s="173">
        <f t="shared" si="4"/>
        <v>0</v>
      </c>
      <c r="J27" s="173">
        <f t="shared" ref="J27:J31" si="5" xml:space="preserve"> IFERROR(F27 / B27, 0)</f>
        <v>0</v>
      </c>
    </row>
    <row r="28" spans="1:10" s="40" customFormat="1" ht="12.75" x14ac:dyDescent="0.2">
      <c r="A28" s="161" t="s">
        <v>275</v>
      </c>
      <c r="B28" s="57">
        <v>80</v>
      </c>
      <c r="C28" s="57">
        <v>21</v>
      </c>
      <c r="D28" s="57">
        <v>21</v>
      </c>
      <c r="E28" s="57">
        <v>16</v>
      </c>
      <c r="F28" s="58">
        <v>14</v>
      </c>
      <c r="G28" s="173">
        <f t="shared" si="3"/>
        <v>0.26250000000000001</v>
      </c>
      <c r="H28" s="173">
        <f t="shared" si="4"/>
        <v>0.76190476190476186</v>
      </c>
      <c r="I28" s="173">
        <f t="shared" si="4"/>
        <v>0.875</v>
      </c>
      <c r="J28" s="173">
        <f t="shared" si="5"/>
        <v>0.17499999999999999</v>
      </c>
    </row>
    <row r="29" spans="1:10" s="40" customFormat="1" ht="12.75" x14ac:dyDescent="0.2">
      <c r="A29" s="161" t="s">
        <v>276</v>
      </c>
      <c r="B29" s="57">
        <v>100</v>
      </c>
      <c r="C29" s="57">
        <v>34</v>
      </c>
      <c r="D29" s="57">
        <v>34</v>
      </c>
      <c r="E29" s="57">
        <v>28</v>
      </c>
      <c r="F29" s="58">
        <v>28</v>
      </c>
      <c r="G29" s="173">
        <f t="shared" si="3"/>
        <v>0.34</v>
      </c>
      <c r="H29" s="173">
        <f t="shared" si="4"/>
        <v>0.82352941176470584</v>
      </c>
      <c r="I29" s="173">
        <f t="shared" si="4"/>
        <v>1</v>
      </c>
      <c r="J29" s="173">
        <f t="shared" si="5"/>
        <v>0.28000000000000003</v>
      </c>
    </row>
    <row r="30" spans="1:10" s="40" customFormat="1" ht="12.75" x14ac:dyDescent="0.2">
      <c r="A30" s="161" t="s">
        <v>278</v>
      </c>
      <c r="B30" s="57">
        <v>45</v>
      </c>
      <c r="C30" s="57">
        <v>5</v>
      </c>
      <c r="D30" s="57">
        <v>5</v>
      </c>
      <c r="E30" s="57">
        <v>4</v>
      </c>
      <c r="F30" s="58">
        <v>3</v>
      </c>
      <c r="G30" s="173">
        <f t="shared" si="3"/>
        <v>0.1111111111111111</v>
      </c>
      <c r="H30" s="173">
        <f t="shared" si="4"/>
        <v>0.8</v>
      </c>
      <c r="I30" s="173">
        <f t="shared" si="4"/>
        <v>0.75</v>
      </c>
      <c r="J30" s="173">
        <f t="shared" si="5"/>
        <v>6.6666666666666666E-2</v>
      </c>
    </row>
    <row r="31" spans="1:10" s="40" customFormat="1" ht="12.75" x14ac:dyDescent="0.2">
      <c r="A31" s="176" t="s">
        <v>53</v>
      </c>
      <c r="B31" s="179">
        <f xml:space="preserve"> SUM(B26:B30)</f>
        <v>295</v>
      </c>
      <c r="C31" s="179">
        <f xml:space="preserve"> SUM(C26:C30)</f>
        <v>67</v>
      </c>
      <c r="D31" s="179">
        <f xml:space="preserve"> SUM(D26:D30)</f>
        <v>66</v>
      </c>
      <c r="E31" s="179">
        <f xml:space="preserve"> SUM(E26:E30)</f>
        <v>51</v>
      </c>
      <c r="F31" s="179">
        <f xml:space="preserve"> SUM(F26:F30)</f>
        <v>46</v>
      </c>
      <c r="G31" s="178">
        <f t="shared" si="3"/>
        <v>0.22711864406779661</v>
      </c>
      <c r="H31" s="178">
        <f t="shared" si="4"/>
        <v>0.77272727272727271</v>
      </c>
      <c r="I31" s="178">
        <f t="shared" si="4"/>
        <v>0.90196078431372551</v>
      </c>
      <c r="J31" s="178">
        <f t="shared" si="5"/>
        <v>0.15593220338983052</v>
      </c>
    </row>
    <row r="32" spans="1:10" s="40" customFormat="1" ht="12.75" x14ac:dyDescent="0.2">
      <c r="F32" s="175"/>
      <c r="G32" s="175"/>
      <c r="H32" s="175"/>
      <c r="I32" s="175"/>
      <c r="J32" s="174"/>
    </row>
    <row r="33" spans="1:10" s="40" customFormat="1" ht="13.5" thickBot="1" x14ac:dyDescent="0.25">
      <c r="A33" s="504" t="s">
        <v>85</v>
      </c>
      <c r="B33" s="505"/>
      <c r="C33" s="505"/>
      <c r="D33" s="505"/>
      <c r="E33" s="506"/>
      <c r="F33" s="175"/>
      <c r="G33" s="175"/>
      <c r="H33" s="175"/>
      <c r="I33" s="175"/>
      <c r="J33" s="175"/>
    </row>
    <row r="34" spans="1:10" s="40" customFormat="1" ht="51.75" thickBot="1" x14ac:dyDescent="0.25">
      <c r="A34" s="184" t="s">
        <v>69</v>
      </c>
      <c r="B34" s="185" t="s">
        <v>71</v>
      </c>
      <c r="C34" s="108" t="s">
        <v>72</v>
      </c>
      <c r="D34" s="108" t="s">
        <v>73</v>
      </c>
      <c r="E34" s="108" t="s">
        <v>74</v>
      </c>
      <c r="F34" s="186" t="s">
        <v>80</v>
      </c>
      <c r="G34" s="186" t="s">
        <v>81</v>
      </c>
      <c r="H34" s="186" t="s">
        <v>82</v>
      </c>
      <c r="I34" s="187" t="s">
        <v>83</v>
      </c>
      <c r="J34" s="175"/>
    </row>
    <row r="35" spans="1:10" s="40" customFormat="1" ht="12.75" x14ac:dyDescent="0.2">
      <c r="A35" s="169" t="s">
        <v>264</v>
      </c>
      <c r="B35" s="170">
        <v>36</v>
      </c>
      <c r="C35" s="170">
        <v>36</v>
      </c>
      <c r="D35" s="170">
        <v>28</v>
      </c>
      <c r="E35" s="170">
        <v>26</v>
      </c>
      <c r="F35" s="173">
        <f t="shared" ref="F35:I37" si="6" xml:space="preserve"> IFERROR(B35 / (C4 + 0), 0) * 100</f>
        <v>85.714285714285708</v>
      </c>
      <c r="G35" s="173">
        <f t="shared" si="6"/>
        <v>92.307692307692307</v>
      </c>
      <c r="H35" s="173">
        <f t="shared" si="6"/>
        <v>100</v>
      </c>
      <c r="I35" s="173">
        <f t="shared" si="6"/>
        <v>100</v>
      </c>
      <c r="J35" s="175"/>
    </row>
    <row r="36" spans="1:10" s="40" customFormat="1" ht="12.75" x14ac:dyDescent="0.2">
      <c r="A36" s="169" t="s">
        <v>265</v>
      </c>
      <c r="B36" s="170">
        <v>27</v>
      </c>
      <c r="C36" s="170">
        <v>27</v>
      </c>
      <c r="D36" s="170">
        <v>20</v>
      </c>
      <c r="E36" s="170">
        <v>19</v>
      </c>
      <c r="F36" s="173">
        <f t="shared" si="6"/>
        <v>84.375</v>
      </c>
      <c r="G36" s="173">
        <f t="shared" si="6"/>
        <v>84.375</v>
      </c>
      <c r="H36" s="173">
        <f t="shared" si="6"/>
        <v>83.333333333333343</v>
      </c>
      <c r="I36" s="173">
        <f t="shared" si="6"/>
        <v>82.608695652173907</v>
      </c>
      <c r="J36" s="175"/>
    </row>
    <row r="37" spans="1:10" s="40" customFormat="1" ht="12.75" x14ac:dyDescent="0.2">
      <c r="A37" s="169" t="s">
        <v>266</v>
      </c>
      <c r="B37" s="170">
        <v>1</v>
      </c>
      <c r="C37" s="170">
        <v>1</v>
      </c>
      <c r="D37" s="170">
        <v>0</v>
      </c>
      <c r="E37" s="170">
        <v>0</v>
      </c>
      <c r="F37" s="173">
        <f t="shared" si="6"/>
        <v>33.333333333333329</v>
      </c>
      <c r="G37" s="173">
        <f t="shared" si="6"/>
        <v>33.333333333333329</v>
      </c>
      <c r="H37" s="173">
        <f t="shared" si="6"/>
        <v>0</v>
      </c>
      <c r="I37" s="173">
        <f t="shared" si="6"/>
        <v>0</v>
      </c>
      <c r="J37" s="175"/>
    </row>
    <row r="38" spans="1:10" s="40" customFormat="1" ht="12.75" x14ac:dyDescent="0.2">
      <c r="A38" s="169" t="s">
        <v>267</v>
      </c>
      <c r="B38" s="170">
        <v>25</v>
      </c>
      <c r="C38" s="170">
        <v>25</v>
      </c>
      <c r="D38" s="170">
        <v>25</v>
      </c>
      <c r="E38" s="170">
        <v>23</v>
      </c>
      <c r="F38" s="173">
        <f xml:space="preserve"> IFERROR(B38 / (C7 + C26), 0) * 100</f>
        <v>67.567567567567565</v>
      </c>
      <c r="G38" s="173">
        <f xml:space="preserve"> IFERROR(C38 / (D7 + D26), 0) * 100</f>
        <v>78.125</v>
      </c>
      <c r="H38" s="173">
        <f xml:space="preserve"> IFERROR(D38 / (E7 + E26), 0) * 100</f>
        <v>80.645161290322577</v>
      </c>
      <c r="I38" s="173">
        <f xml:space="preserve"> IFERROR(E38 / (F7 + F26), 0) * 100</f>
        <v>85.18518518518519</v>
      </c>
      <c r="J38" s="175"/>
    </row>
    <row r="39" spans="1:10" s="40" customFormat="1" ht="12.75" x14ac:dyDescent="0.2">
      <c r="A39" s="169" t="s">
        <v>269</v>
      </c>
      <c r="B39" s="170">
        <v>6</v>
      </c>
      <c r="C39" s="170">
        <v>6</v>
      </c>
      <c r="D39" s="170">
        <v>6</v>
      </c>
      <c r="E39" s="170">
        <v>6</v>
      </c>
      <c r="F39" s="173">
        <f t="shared" ref="F39:I42" si="7" xml:space="preserve"> IFERROR(B39 / (C9 + 0), 0) * 100</f>
        <v>100</v>
      </c>
      <c r="G39" s="173">
        <f t="shared" si="7"/>
        <v>100</v>
      </c>
      <c r="H39" s="173">
        <f t="shared" si="7"/>
        <v>100</v>
      </c>
      <c r="I39" s="173">
        <f t="shared" si="7"/>
        <v>100</v>
      </c>
      <c r="J39" s="175"/>
    </row>
    <row r="40" spans="1:10" s="40" customFormat="1" ht="12.75" x14ac:dyDescent="0.2">
      <c r="A40" s="169" t="s">
        <v>270</v>
      </c>
      <c r="B40" s="170">
        <v>6</v>
      </c>
      <c r="C40" s="170">
        <v>6</v>
      </c>
      <c r="D40" s="170">
        <v>4</v>
      </c>
      <c r="E40" s="170">
        <v>4</v>
      </c>
      <c r="F40" s="173">
        <f t="shared" si="7"/>
        <v>66.666666666666657</v>
      </c>
      <c r="G40" s="173">
        <f t="shared" si="7"/>
        <v>66.666666666666657</v>
      </c>
      <c r="H40" s="173">
        <f t="shared" si="7"/>
        <v>80</v>
      </c>
      <c r="I40" s="173">
        <f t="shared" si="7"/>
        <v>80</v>
      </c>
      <c r="J40" s="175"/>
    </row>
    <row r="41" spans="1:10" s="40" customFormat="1" ht="12.75" x14ac:dyDescent="0.2">
      <c r="A41" s="169" t="s">
        <v>271</v>
      </c>
      <c r="B41" s="170">
        <v>7.5</v>
      </c>
      <c r="C41" s="170">
        <v>7</v>
      </c>
      <c r="D41" s="170">
        <v>7</v>
      </c>
      <c r="E41" s="170">
        <v>7</v>
      </c>
      <c r="F41" s="173">
        <f t="shared" si="7"/>
        <v>88.235294117647058</v>
      </c>
      <c r="G41" s="173">
        <f t="shared" si="7"/>
        <v>100</v>
      </c>
      <c r="H41" s="173">
        <f t="shared" si="7"/>
        <v>100</v>
      </c>
      <c r="I41" s="173">
        <f t="shared" si="7"/>
        <v>100</v>
      </c>
      <c r="J41" s="175"/>
    </row>
    <row r="42" spans="1:10" s="40" customFormat="1" ht="12.75" x14ac:dyDescent="0.2">
      <c r="A42" s="169" t="s">
        <v>272</v>
      </c>
      <c r="B42" s="170">
        <v>5.5</v>
      </c>
      <c r="C42" s="170">
        <v>4</v>
      </c>
      <c r="D42" s="170">
        <v>3</v>
      </c>
      <c r="E42" s="170">
        <v>2</v>
      </c>
      <c r="F42" s="173">
        <f t="shared" si="7"/>
        <v>57.894736842105267</v>
      </c>
      <c r="G42" s="173">
        <f t="shared" si="7"/>
        <v>80</v>
      </c>
      <c r="H42" s="173">
        <f t="shared" si="7"/>
        <v>100</v>
      </c>
      <c r="I42" s="173">
        <f t="shared" si="7"/>
        <v>100</v>
      </c>
      <c r="J42" s="175"/>
    </row>
    <row r="43" spans="1:10" s="40" customFormat="1" ht="12.75" x14ac:dyDescent="0.2">
      <c r="A43" s="169" t="s">
        <v>273</v>
      </c>
      <c r="B43" s="170">
        <v>19</v>
      </c>
      <c r="C43" s="170">
        <v>19</v>
      </c>
      <c r="D43" s="170">
        <v>18</v>
      </c>
      <c r="E43" s="170">
        <v>15</v>
      </c>
      <c r="F43" s="173">
        <f t="shared" ref="F43:I45" si="8" xml:space="preserve"> IFERROR(B43 / (C13 + C27), 0) * 100</f>
        <v>76</v>
      </c>
      <c r="G43" s="173">
        <f t="shared" si="8"/>
        <v>76</v>
      </c>
      <c r="H43" s="173">
        <f t="shared" si="8"/>
        <v>85.714285714285708</v>
      </c>
      <c r="I43" s="173">
        <f t="shared" si="8"/>
        <v>83.333333333333343</v>
      </c>
      <c r="J43" s="175"/>
    </row>
    <row r="44" spans="1:10" s="40" customFormat="1" ht="12.75" x14ac:dyDescent="0.2">
      <c r="A44" s="169" t="s">
        <v>275</v>
      </c>
      <c r="B44" s="170">
        <v>90</v>
      </c>
      <c r="C44" s="170">
        <v>90</v>
      </c>
      <c r="D44" s="170">
        <v>82</v>
      </c>
      <c r="E44" s="170">
        <v>75</v>
      </c>
      <c r="F44" s="173">
        <f t="shared" si="8"/>
        <v>76.271186440677965</v>
      </c>
      <c r="G44" s="173">
        <f t="shared" si="8"/>
        <v>76.271186440677965</v>
      </c>
      <c r="H44" s="173">
        <f t="shared" si="8"/>
        <v>82</v>
      </c>
      <c r="I44" s="173">
        <f t="shared" si="8"/>
        <v>82.417582417582409</v>
      </c>
      <c r="J44" s="175"/>
    </row>
    <row r="45" spans="1:10" s="40" customFormat="1" ht="12.75" x14ac:dyDescent="0.2">
      <c r="A45" s="169" t="s">
        <v>276</v>
      </c>
      <c r="B45" s="170">
        <v>102</v>
      </c>
      <c r="C45" s="170">
        <v>102</v>
      </c>
      <c r="D45" s="170">
        <v>95</v>
      </c>
      <c r="E45" s="170">
        <v>92</v>
      </c>
      <c r="F45" s="173">
        <f t="shared" si="8"/>
        <v>73.381294964028783</v>
      </c>
      <c r="G45" s="173">
        <f t="shared" si="8"/>
        <v>73.381294964028783</v>
      </c>
      <c r="H45" s="173">
        <f t="shared" si="8"/>
        <v>75.396825396825392</v>
      </c>
      <c r="I45" s="173">
        <f t="shared" si="8"/>
        <v>75.409836065573771</v>
      </c>
      <c r="J45" s="175"/>
    </row>
    <row r="46" spans="1:10" s="40" customFormat="1" ht="12.75" x14ac:dyDescent="0.2">
      <c r="A46" s="169" t="s">
        <v>277</v>
      </c>
      <c r="B46" s="170">
        <v>33</v>
      </c>
      <c r="C46" s="170">
        <v>33</v>
      </c>
      <c r="D46" s="170">
        <v>33</v>
      </c>
      <c r="E46" s="170">
        <v>32</v>
      </c>
      <c r="F46" s="173">
        <f xml:space="preserve"> IFERROR(B46 / (C16 + 0), 0) * 100</f>
        <v>57.894736842105267</v>
      </c>
      <c r="G46" s="173">
        <f xml:space="preserve"> IFERROR(C46 / (D16 + 0), 0) * 100</f>
        <v>57.894736842105267</v>
      </c>
      <c r="H46" s="173">
        <f xml:space="preserve"> IFERROR(D46 / (E16 + 0), 0) * 100</f>
        <v>68.75</v>
      </c>
      <c r="I46" s="173">
        <f xml:space="preserve"> IFERROR(E46 / (F16 + 0), 0) * 100</f>
        <v>74.418604651162795</v>
      </c>
      <c r="J46" s="175"/>
    </row>
    <row r="47" spans="1:10" s="40" customFormat="1" ht="12.75" x14ac:dyDescent="0.2">
      <c r="A47" s="169" t="s">
        <v>278</v>
      </c>
      <c r="B47" s="170">
        <v>11</v>
      </c>
      <c r="C47" s="170">
        <v>11</v>
      </c>
      <c r="D47" s="170">
        <v>11</v>
      </c>
      <c r="E47" s="170">
        <v>11</v>
      </c>
      <c r="F47" s="173">
        <f xml:space="preserve"> IFERROR(B47 / (C17 + C30), 0) * 100</f>
        <v>61.111111111111114</v>
      </c>
      <c r="G47" s="173">
        <f xml:space="preserve"> IFERROR(C47 / (D17 + D30), 0) * 100</f>
        <v>61.111111111111114</v>
      </c>
      <c r="H47" s="173">
        <f xml:space="preserve"> IFERROR(D47 / (E17 + E30), 0) * 100</f>
        <v>64.705882352941174</v>
      </c>
      <c r="I47" s="173">
        <f xml:space="preserve"> IFERROR(E47 / (F17 + F30), 0) * 100</f>
        <v>68.75</v>
      </c>
      <c r="J47" s="175"/>
    </row>
    <row r="48" spans="1:10" s="40" customFormat="1" ht="12.75" x14ac:dyDescent="0.2">
      <c r="A48" s="169" t="s">
        <v>285</v>
      </c>
      <c r="B48" s="170">
        <v>82</v>
      </c>
      <c r="C48" s="170">
        <v>82</v>
      </c>
      <c r="D48" s="170">
        <v>72</v>
      </c>
      <c r="E48" s="170">
        <v>69</v>
      </c>
      <c r="F48" s="173">
        <f xml:space="preserve"> IFERROR(B48 / (C18 +#REF!), 0) * 100</f>
        <v>0</v>
      </c>
      <c r="G48" s="173">
        <f xml:space="preserve"> IFERROR(C48 / (D18 +#REF!), 0) * 100</f>
        <v>0</v>
      </c>
      <c r="H48" s="173">
        <f xml:space="preserve"> IFERROR(D48 / (E18 +#REF!), 0) * 100</f>
        <v>0</v>
      </c>
      <c r="I48" s="173">
        <f xml:space="preserve"> IFERROR(E48 / (F18 +#REF!), 0) * 100</f>
        <v>0</v>
      </c>
      <c r="J48" s="175"/>
    </row>
    <row r="49" spans="1:10" s="40" customFormat="1" ht="12.75" x14ac:dyDescent="0.2">
      <c r="A49" s="169" t="s">
        <v>279</v>
      </c>
      <c r="B49" s="170">
        <v>10</v>
      </c>
      <c r="C49" s="170">
        <v>10</v>
      </c>
      <c r="D49" s="170">
        <v>10</v>
      </c>
      <c r="E49" s="170">
        <v>10</v>
      </c>
      <c r="F49" s="173">
        <f xml:space="preserve"> IFERROR(B49 / (C19 +#REF!), 0) * 100</f>
        <v>0</v>
      </c>
      <c r="G49" s="173">
        <f xml:space="preserve"> IFERROR(C49 / (D19 +#REF!), 0) * 100</f>
        <v>0</v>
      </c>
      <c r="H49" s="173">
        <f xml:space="preserve"> IFERROR(D49 / (E19 +#REF!), 0) * 100</f>
        <v>0</v>
      </c>
      <c r="I49" s="173">
        <f xml:space="preserve"> IFERROR(E49 / (F19 +#REF!), 0) * 100</f>
        <v>0</v>
      </c>
      <c r="J49" s="175"/>
    </row>
    <row r="50" spans="1:10" s="40" customFormat="1" ht="12.75" x14ac:dyDescent="0.2">
      <c r="A50" s="169" t="s">
        <v>281</v>
      </c>
      <c r="B50" s="170">
        <v>6</v>
      </c>
      <c r="C50" s="170">
        <v>6</v>
      </c>
      <c r="D50" s="170">
        <v>6</v>
      </c>
      <c r="E50" s="170">
        <v>6</v>
      </c>
      <c r="F50" s="173">
        <f xml:space="preserve"> IFERROR(B50 / (C20 +#REF!), 0) * 100</f>
        <v>0</v>
      </c>
      <c r="G50" s="173">
        <f xml:space="preserve"> IFERROR(C50 / (D20 +#REF!), 0) * 100</f>
        <v>0</v>
      </c>
      <c r="H50" s="173">
        <f xml:space="preserve"> IFERROR(D50 / (E20 +#REF!), 0) * 100</f>
        <v>0</v>
      </c>
      <c r="I50" s="173">
        <f xml:space="preserve"> IFERROR(E50 / (F20 +#REF!), 0) * 100</f>
        <v>0</v>
      </c>
      <c r="J50" s="175"/>
    </row>
    <row r="51" spans="1:10" s="40" customFormat="1" ht="12.75" x14ac:dyDescent="0.2">
      <c r="A51" s="169" t="s">
        <v>283</v>
      </c>
      <c r="B51" s="170">
        <v>8</v>
      </c>
      <c r="C51" s="170">
        <v>8</v>
      </c>
      <c r="D51" s="170">
        <v>8</v>
      </c>
      <c r="E51" s="170">
        <v>8</v>
      </c>
      <c r="F51" s="173">
        <f xml:space="preserve"> IFERROR(B51 / (C21 +#REF!), 0) * 100</f>
        <v>0</v>
      </c>
      <c r="G51" s="173">
        <f xml:space="preserve"> IFERROR(C51 / (D21 +#REF!), 0) * 100</f>
        <v>0</v>
      </c>
      <c r="H51" s="173">
        <f xml:space="preserve"> IFERROR(D51 / (E21 +#REF!), 0) * 100</f>
        <v>0</v>
      </c>
      <c r="I51" s="173">
        <f xml:space="preserve"> IFERROR(E51 / (F21 +#REF!), 0) * 100</f>
        <v>0</v>
      </c>
      <c r="J51" s="175"/>
    </row>
    <row r="52" spans="1:10" s="40" customFormat="1" ht="12.75" x14ac:dyDescent="0.2">
      <c r="A52" s="176" t="s">
        <v>53</v>
      </c>
      <c r="B52" s="179">
        <f>SUM(B35:B51)</f>
        <v>475</v>
      </c>
      <c r="C52" s="179">
        <f>SUM(C35:C51)</f>
        <v>473</v>
      </c>
      <c r="D52" s="179">
        <f>SUM(D35:D51)</f>
        <v>428</v>
      </c>
      <c r="E52" s="179">
        <f>SUM(E35:E51)</f>
        <v>405</v>
      </c>
      <c r="F52" s="178">
        <f xml:space="preserve"> IFERROR(B52 / (C22 + C31), 0) * 100</f>
        <v>73.757763975155271</v>
      </c>
      <c r="G52" s="178">
        <f xml:space="preserve"> IFERROR(C52 / (D22 + D31), 0) * 100</f>
        <v>75.079365079365076</v>
      </c>
      <c r="H52" s="178">
        <f xml:space="preserve"> IFERROR(D52 / (E22 + E31), 0) * 100</f>
        <v>79.259259259259267</v>
      </c>
      <c r="I52" s="178">
        <f xml:space="preserve"> IFERROR(E52 / (F22 + F31), 0) * 100</f>
        <v>81.325301204819283</v>
      </c>
      <c r="J52" s="175"/>
    </row>
    <row r="53" spans="1:10" s="40" customFormat="1" ht="12.75" x14ac:dyDescent="0.2">
      <c r="A53" s="168"/>
      <c r="B53" s="164"/>
      <c r="C53" s="164"/>
      <c r="E53" s="164"/>
      <c r="F53" s="175"/>
      <c r="G53" s="175"/>
      <c r="H53" s="175"/>
      <c r="I53" s="174"/>
      <c r="J53" s="175"/>
    </row>
    <row r="54" spans="1:10" s="40" customFormat="1" ht="13.5" thickBot="1" x14ac:dyDescent="0.25">
      <c r="A54" s="180" t="s">
        <v>86</v>
      </c>
      <c r="B54" s="166"/>
      <c r="C54" s="190"/>
      <c r="D54" s="166"/>
      <c r="E54" s="166"/>
      <c r="F54" s="175"/>
      <c r="G54" s="175"/>
      <c r="H54" s="175"/>
      <c r="I54" s="175"/>
      <c r="J54" s="175"/>
    </row>
    <row r="55" spans="1:10" s="40" customFormat="1" ht="51.75" thickBot="1" x14ac:dyDescent="0.25">
      <c r="A55" s="184" t="s">
        <v>69</v>
      </c>
      <c r="B55" s="185" t="s">
        <v>71</v>
      </c>
      <c r="C55" s="108" t="s">
        <v>72</v>
      </c>
      <c r="D55" s="108" t="s">
        <v>73</v>
      </c>
      <c r="E55" s="108" t="s">
        <v>74</v>
      </c>
      <c r="F55" s="186" t="s">
        <v>80</v>
      </c>
      <c r="G55" s="186" t="s">
        <v>81</v>
      </c>
      <c r="H55" s="186" t="s">
        <v>82</v>
      </c>
      <c r="I55" s="187" t="s">
        <v>83</v>
      </c>
      <c r="J55" s="175"/>
    </row>
    <row r="56" spans="1:10" s="40" customFormat="1" ht="12.75" x14ac:dyDescent="0.2">
      <c r="A56" s="70" t="s">
        <v>264</v>
      </c>
      <c r="B56" s="165">
        <v>1</v>
      </c>
      <c r="C56" s="165">
        <v>1</v>
      </c>
      <c r="D56" s="165">
        <v>0</v>
      </c>
      <c r="E56" s="165">
        <v>0</v>
      </c>
      <c r="F56" s="173">
        <f t="shared" ref="F56:I58" si="9" xml:space="preserve"> IFERROR(B56 / (C4 + 0), 0) * 100</f>
        <v>2.3809523809523809</v>
      </c>
      <c r="G56" s="173">
        <f t="shared" si="9"/>
        <v>2.5641025641025639</v>
      </c>
      <c r="H56" s="173">
        <f t="shared" si="9"/>
        <v>0</v>
      </c>
      <c r="I56" s="173">
        <f t="shared" si="9"/>
        <v>0</v>
      </c>
      <c r="J56" s="175"/>
    </row>
    <row r="57" spans="1:10" s="40" customFormat="1" ht="12.75" x14ac:dyDescent="0.2">
      <c r="A57" s="161" t="s">
        <v>265</v>
      </c>
      <c r="B57" s="57">
        <v>2</v>
      </c>
      <c r="C57" s="57">
        <v>2</v>
      </c>
      <c r="D57" s="57">
        <v>1</v>
      </c>
      <c r="E57" s="57">
        <v>1</v>
      </c>
      <c r="F57" s="173">
        <f t="shared" si="9"/>
        <v>6.25</v>
      </c>
      <c r="G57" s="173">
        <f t="shared" si="9"/>
        <v>6.25</v>
      </c>
      <c r="H57" s="173">
        <f t="shared" si="9"/>
        <v>4.1666666666666661</v>
      </c>
      <c r="I57" s="173">
        <f t="shared" si="9"/>
        <v>4.3478260869565215</v>
      </c>
      <c r="J57" s="175"/>
    </row>
    <row r="58" spans="1:10" s="40" customFormat="1" ht="12.75" x14ac:dyDescent="0.2">
      <c r="A58" s="161" t="s">
        <v>266</v>
      </c>
      <c r="B58" s="57">
        <v>1</v>
      </c>
      <c r="C58" s="57">
        <v>1</v>
      </c>
      <c r="D58" s="57">
        <v>1</v>
      </c>
      <c r="E58" s="57">
        <v>1</v>
      </c>
      <c r="F58" s="173">
        <f t="shared" si="9"/>
        <v>33.333333333333329</v>
      </c>
      <c r="G58" s="173">
        <f t="shared" si="9"/>
        <v>33.333333333333329</v>
      </c>
      <c r="H58" s="173">
        <f t="shared" si="9"/>
        <v>50</v>
      </c>
      <c r="I58" s="173">
        <f t="shared" si="9"/>
        <v>50</v>
      </c>
      <c r="J58" s="175"/>
    </row>
    <row r="59" spans="1:10" s="40" customFormat="1" ht="12.75" x14ac:dyDescent="0.2">
      <c r="A59" s="161" t="s">
        <v>267</v>
      </c>
      <c r="B59" s="57">
        <v>2</v>
      </c>
      <c r="C59" s="57">
        <v>1</v>
      </c>
      <c r="D59" s="57">
        <v>1</v>
      </c>
      <c r="E59" s="57">
        <v>1</v>
      </c>
      <c r="F59" s="173">
        <f xml:space="preserve"> IFERROR(B59 / (C7 + C26), 0) * 100</f>
        <v>5.4054054054054053</v>
      </c>
      <c r="G59" s="173">
        <f xml:space="preserve"> IFERROR(C59 / (D7 + D26), 0) * 100</f>
        <v>3.125</v>
      </c>
      <c r="H59" s="173">
        <f xml:space="preserve"> IFERROR(D59 / (E7 + E26), 0) * 100</f>
        <v>3.225806451612903</v>
      </c>
      <c r="I59" s="173">
        <f xml:space="preserve"> IFERROR(E59 / (F7 + F26), 0) * 100</f>
        <v>3.7037037037037033</v>
      </c>
      <c r="J59" s="175"/>
    </row>
    <row r="60" spans="1:10" s="40" customFormat="1" ht="12.75" x14ac:dyDescent="0.2">
      <c r="A60" s="161" t="s">
        <v>268</v>
      </c>
      <c r="B60" s="57">
        <v>1</v>
      </c>
      <c r="C60" s="57">
        <v>1</v>
      </c>
      <c r="D60" s="57">
        <v>1</v>
      </c>
      <c r="E60" s="57">
        <v>1</v>
      </c>
      <c r="F60" s="173">
        <f xml:space="preserve"> IFERROR(B60 / (C8 + 0), 0) * 100</f>
        <v>50</v>
      </c>
      <c r="G60" s="173">
        <f xml:space="preserve"> IFERROR(C60 / (D8 + 0), 0) * 100</f>
        <v>50</v>
      </c>
      <c r="H60" s="173">
        <f xml:space="preserve"> IFERROR(D60 / (E8 + 0), 0) * 100</f>
        <v>50</v>
      </c>
      <c r="I60" s="173">
        <f xml:space="preserve"> IFERROR(E60 / (F8 + 0), 0) * 100</f>
        <v>50</v>
      </c>
      <c r="J60" s="175"/>
    </row>
    <row r="61" spans="1:10" s="40" customFormat="1" ht="12.75" x14ac:dyDescent="0.2">
      <c r="A61" s="161" t="s">
        <v>270</v>
      </c>
      <c r="B61" s="57">
        <v>1</v>
      </c>
      <c r="C61" s="57">
        <v>1</v>
      </c>
      <c r="D61" s="57">
        <v>0</v>
      </c>
      <c r="E61" s="57">
        <v>0</v>
      </c>
      <c r="F61" s="173">
        <f xml:space="preserve"> IFERROR(B61 / (C10 + 0), 0) * 100</f>
        <v>11.111111111111111</v>
      </c>
      <c r="G61" s="173">
        <f xml:space="preserve"> IFERROR(C61 / (D10 + 0), 0) * 100</f>
        <v>11.111111111111111</v>
      </c>
      <c r="H61" s="173">
        <f xml:space="preserve"> IFERROR(D61 / (E10 + 0), 0) * 100</f>
        <v>0</v>
      </c>
      <c r="I61" s="173">
        <f xml:space="preserve"> IFERROR(E61 / (F10 + 0), 0) * 100</f>
        <v>0</v>
      </c>
      <c r="J61" s="175"/>
    </row>
    <row r="62" spans="1:10" s="40" customFormat="1" ht="12.75" x14ac:dyDescent="0.2">
      <c r="A62" s="161" t="s">
        <v>272</v>
      </c>
      <c r="B62" s="57">
        <v>1</v>
      </c>
      <c r="C62" s="57">
        <v>1</v>
      </c>
      <c r="D62" s="57">
        <v>0</v>
      </c>
      <c r="E62" s="57">
        <v>0</v>
      </c>
      <c r="F62" s="173">
        <f xml:space="preserve"> IFERROR(B62 / (C12 + 0), 0) * 100</f>
        <v>10.526315789473683</v>
      </c>
      <c r="G62" s="173">
        <f xml:space="preserve"> IFERROR(C62 / (D12 + 0), 0) * 100</f>
        <v>20</v>
      </c>
      <c r="H62" s="173">
        <f xml:space="preserve"> IFERROR(D62 / (E12 + 0), 0) * 100</f>
        <v>0</v>
      </c>
      <c r="I62" s="173">
        <f xml:space="preserve"> IFERROR(E62 / (F12 + 0), 0) * 100</f>
        <v>0</v>
      </c>
      <c r="J62" s="175"/>
    </row>
    <row r="63" spans="1:10" s="40" customFormat="1" ht="12.75" x14ac:dyDescent="0.2">
      <c r="A63" s="161" t="s">
        <v>275</v>
      </c>
      <c r="B63" s="57">
        <v>5</v>
      </c>
      <c r="C63" s="57">
        <v>5</v>
      </c>
      <c r="D63" s="57">
        <v>1</v>
      </c>
      <c r="E63" s="57">
        <v>0</v>
      </c>
      <c r="F63" s="173">
        <f t="shared" ref="F63:I64" si="10" xml:space="preserve"> IFERROR(B63 / (C14 + C28), 0) * 100</f>
        <v>4.2372881355932197</v>
      </c>
      <c r="G63" s="173">
        <f t="shared" si="10"/>
        <v>4.2372881355932197</v>
      </c>
      <c r="H63" s="173">
        <f t="shared" si="10"/>
        <v>1</v>
      </c>
      <c r="I63" s="173">
        <f t="shared" si="10"/>
        <v>0</v>
      </c>
      <c r="J63" s="175"/>
    </row>
    <row r="64" spans="1:10" s="40" customFormat="1" ht="12.75" x14ac:dyDescent="0.2">
      <c r="A64" s="161" t="s">
        <v>276</v>
      </c>
      <c r="B64" s="57">
        <v>3</v>
      </c>
      <c r="C64" s="57">
        <v>3</v>
      </c>
      <c r="D64" s="57">
        <v>1</v>
      </c>
      <c r="E64" s="57">
        <v>1</v>
      </c>
      <c r="F64" s="173">
        <f t="shared" si="10"/>
        <v>2.1582733812949639</v>
      </c>
      <c r="G64" s="173">
        <f t="shared" si="10"/>
        <v>2.1582733812949639</v>
      </c>
      <c r="H64" s="173">
        <f t="shared" si="10"/>
        <v>0.79365079365079361</v>
      </c>
      <c r="I64" s="173">
        <f t="shared" si="10"/>
        <v>0.81967213114754101</v>
      </c>
      <c r="J64" s="175"/>
    </row>
    <row r="65" spans="1:10" s="40" customFormat="1" ht="12.75" x14ac:dyDescent="0.2">
      <c r="A65" s="161" t="s">
        <v>277</v>
      </c>
      <c r="B65" s="57">
        <v>12</v>
      </c>
      <c r="C65" s="57">
        <v>12</v>
      </c>
      <c r="D65" s="57">
        <v>8</v>
      </c>
      <c r="E65" s="57">
        <v>8</v>
      </c>
      <c r="F65" s="173">
        <f xml:space="preserve"> IFERROR(B65 / (C16 + 0), 0) * 100</f>
        <v>21.052631578947366</v>
      </c>
      <c r="G65" s="173">
        <f xml:space="preserve"> IFERROR(C65 / (D16 + 0), 0) * 100</f>
        <v>21.052631578947366</v>
      </c>
      <c r="H65" s="173">
        <f xml:space="preserve"> IFERROR(D65 / (E16 + 0), 0) * 100</f>
        <v>16.666666666666664</v>
      </c>
      <c r="I65" s="173">
        <f xml:space="preserve"> IFERROR(E65 / (F16 + 0), 0) * 100</f>
        <v>18.604651162790699</v>
      </c>
      <c r="J65" s="175"/>
    </row>
    <row r="66" spans="1:10" s="40" customFormat="1" ht="12.75" x14ac:dyDescent="0.2">
      <c r="A66" s="161" t="s">
        <v>285</v>
      </c>
      <c r="B66" s="57">
        <v>4</v>
      </c>
      <c r="C66" s="57">
        <v>4</v>
      </c>
      <c r="D66" s="57">
        <v>1</v>
      </c>
      <c r="E66" s="57">
        <v>0</v>
      </c>
      <c r="F66" s="173">
        <f xml:space="preserve"> IFERROR(B66 / (C18 +#REF!), 0) * 100</f>
        <v>0</v>
      </c>
      <c r="G66" s="173">
        <f xml:space="preserve"> IFERROR(C66 / (D18 +#REF!), 0) * 100</f>
        <v>0</v>
      </c>
      <c r="H66" s="173">
        <f xml:space="preserve"> IFERROR(D66 / (E18 +#REF!), 0) * 100</f>
        <v>0</v>
      </c>
      <c r="I66" s="173">
        <f xml:space="preserve"> IFERROR(E66 / (F18 +#REF!), 0) * 100</f>
        <v>0</v>
      </c>
      <c r="J66" s="175"/>
    </row>
    <row r="67" spans="1:10" s="40" customFormat="1" ht="12.75" x14ac:dyDescent="0.2">
      <c r="A67" s="161" t="s">
        <v>283</v>
      </c>
      <c r="B67" s="57">
        <v>1</v>
      </c>
      <c r="C67" s="57">
        <v>1</v>
      </c>
      <c r="D67" s="57">
        <v>0</v>
      </c>
      <c r="E67" s="57">
        <v>0</v>
      </c>
      <c r="F67" s="173">
        <f xml:space="preserve"> IFERROR(B67 / (C21 +#REF!), 0) * 100</f>
        <v>0</v>
      </c>
      <c r="G67" s="173">
        <f xml:space="preserve"> IFERROR(C67 / (D21 +#REF!), 0) * 100</f>
        <v>0</v>
      </c>
      <c r="H67" s="173">
        <f xml:space="preserve"> IFERROR(D67 / (E21 +#REF!), 0) * 100</f>
        <v>0</v>
      </c>
      <c r="I67" s="173">
        <f xml:space="preserve"> IFERROR(E67 / (F21 +#REF!), 0) * 100</f>
        <v>0</v>
      </c>
      <c r="J67" s="175"/>
    </row>
    <row r="68" spans="1:10" s="40" customFormat="1" ht="12.75" x14ac:dyDescent="0.2">
      <c r="A68" s="176" t="s">
        <v>53</v>
      </c>
      <c r="B68" s="179">
        <f xml:space="preserve"> SUM(B56:B67)</f>
        <v>34</v>
      </c>
      <c r="C68" s="179">
        <f xml:space="preserve"> SUM(C56:C67)</f>
        <v>33</v>
      </c>
      <c r="D68" s="179">
        <f xml:space="preserve"> SUM(D56:D67)</f>
        <v>15</v>
      </c>
      <c r="E68" s="179">
        <f xml:space="preserve"> SUM(E56:E67)</f>
        <v>13</v>
      </c>
      <c r="F68" s="178">
        <f xml:space="preserve"> IFERROR(B68 / (C22 + C31), 0) * 100</f>
        <v>5.2795031055900621</v>
      </c>
      <c r="G68" s="178">
        <f xml:space="preserve"> IFERROR(C68 / (D22 + D31), 0) * 100</f>
        <v>5.2380952380952381</v>
      </c>
      <c r="H68" s="178">
        <f xml:space="preserve"> IFERROR(D68 / (E22 + E31), 0) * 100</f>
        <v>2.7777777777777777</v>
      </c>
      <c r="I68" s="178">
        <f xml:space="preserve"> IFERROR(E68 / (F22 + F31), 0) * 100</f>
        <v>2.6104417670682731</v>
      </c>
      <c r="J68" s="175"/>
    </row>
    <row r="69" spans="1:10" x14ac:dyDescent="0.25">
      <c r="A69" s="17"/>
      <c r="B69" s="5"/>
      <c r="C69" s="5"/>
      <c r="D69" s="5"/>
      <c r="I69" s="65"/>
    </row>
    <row r="70" spans="1:10" x14ac:dyDescent="0.25">
      <c r="A70" s="17"/>
      <c r="B70" s="5"/>
      <c r="C70" s="5"/>
      <c r="D70" s="5"/>
      <c r="E70" s="5"/>
    </row>
    <row r="71" spans="1:10" x14ac:dyDescent="0.25">
      <c r="A71" s="17"/>
      <c r="B71" s="5"/>
      <c r="C71" s="5"/>
      <c r="D71" s="5"/>
      <c r="E71" s="5"/>
    </row>
    <row r="72" spans="1:10" x14ac:dyDescent="0.25">
      <c r="A72" s="17"/>
      <c r="B72" s="5"/>
      <c r="C72" s="5"/>
      <c r="D72" s="5"/>
      <c r="E72" s="5"/>
    </row>
    <row r="73" spans="1:10" x14ac:dyDescent="0.25">
      <c r="A73" s="17"/>
      <c r="B73" s="5"/>
      <c r="C73" s="5"/>
      <c r="D73" s="5"/>
      <c r="E73" s="5"/>
    </row>
    <row r="74" spans="1:10" x14ac:dyDescent="0.25">
      <c r="A74" s="17"/>
      <c r="B74" s="5"/>
      <c r="C74" s="5"/>
      <c r="D74" s="5"/>
      <c r="E74" s="5"/>
    </row>
    <row r="75" spans="1:10" x14ac:dyDescent="0.25">
      <c r="A75" s="8"/>
      <c r="B75" s="5"/>
      <c r="C75" s="5"/>
      <c r="D75" s="5"/>
      <c r="E75" s="5"/>
    </row>
    <row r="76" spans="1:10" x14ac:dyDescent="0.25">
      <c r="A76" s="17"/>
      <c r="B76" s="5"/>
      <c r="C76" s="5"/>
      <c r="D76" s="5"/>
      <c r="E76" s="5"/>
    </row>
  </sheetData>
  <mergeCells count="4">
    <mergeCell ref="A24:J24"/>
    <mergeCell ref="A33:E33"/>
    <mergeCell ref="A1:J1"/>
    <mergeCell ref="A2:J2"/>
  </mergeCells>
  <phoneticPr fontId="2" type="noConversion"/>
  <pageMargins left="0.75" right="0.75" top="1" bottom="1" header="0.4921259845" footer="0.4921259845"/>
  <pageSetup paperSize="9" scale="74" orientation="landscape" r:id="rId1"/>
  <headerFooter alignWithMargins="0"/>
  <rowBreaks count="3" manualBreakCount="3">
    <brk id="23" max="16383" man="1"/>
    <brk id="32" max="16383" man="1"/>
    <brk id="53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2"/>
  <sheetViews>
    <sheetView view="pageBreakPreview" topLeftCell="A56" zoomScaleNormal="100" zoomScaleSheetLayoutView="100" workbookViewId="0">
      <selection activeCell="A57" sqref="A57"/>
    </sheetView>
  </sheetViews>
  <sheetFormatPr defaultRowHeight="15.75" x14ac:dyDescent="0.25"/>
  <cols>
    <col min="1" max="1" width="24.125" customWidth="1"/>
    <col min="2" max="10" width="10.625" customWidth="1"/>
  </cols>
  <sheetData>
    <row r="1" spans="1:12" ht="31.5" customHeight="1" x14ac:dyDescent="0.25">
      <c r="A1" s="508" t="s">
        <v>87</v>
      </c>
      <c r="B1" s="508"/>
      <c r="C1" s="508"/>
      <c r="D1" s="508"/>
      <c r="E1" s="508"/>
      <c r="F1" s="508"/>
      <c r="G1" s="508"/>
      <c r="H1" s="508"/>
      <c r="I1" s="508"/>
      <c r="J1" s="508"/>
      <c r="K1" s="45"/>
    </row>
    <row r="2" spans="1:12" s="40" customFormat="1" ht="13.5" thickBot="1" x14ac:dyDescent="0.25">
      <c r="A2" s="501" t="s">
        <v>51</v>
      </c>
      <c r="B2" s="501"/>
      <c r="C2" s="501"/>
      <c r="D2" s="501"/>
      <c r="E2" s="501"/>
      <c r="F2" s="501"/>
      <c r="G2" s="501"/>
      <c r="H2" s="501"/>
      <c r="I2" s="501"/>
      <c r="J2" s="501"/>
      <c r="K2" s="192"/>
      <c r="L2" s="164"/>
    </row>
    <row r="3" spans="1:12" s="40" customFormat="1" ht="26.25" thickBot="1" x14ac:dyDescent="0.25">
      <c r="A3" s="41" t="s">
        <v>69</v>
      </c>
      <c r="B3" s="42" t="s">
        <v>70</v>
      </c>
      <c r="C3" s="42" t="s">
        <v>71</v>
      </c>
      <c r="D3" s="181" t="s">
        <v>72</v>
      </c>
      <c r="E3" s="181" t="s">
        <v>73</v>
      </c>
      <c r="F3" s="181" t="s">
        <v>74</v>
      </c>
      <c r="G3" s="42" t="s">
        <v>75</v>
      </c>
      <c r="H3" s="42" t="s">
        <v>76</v>
      </c>
      <c r="I3" s="42" t="s">
        <v>77</v>
      </c>
      <c r="J3" s="43" t="s">
        <v>78</v>
      </c>
      <c r="K3" s="192"/>
      <c r="L3" s="164"/>
    </row>
    <row r="4" spans="1:12" s="40" customFormat="1" ht="12.75" x14ac:dyDescent="0.2">
      <c r="A4" s="169" t="s">
        <v>264</v>
      </c>
      <c r="B4" s="170">
        <v>40</v>
      </c>
      <c r="C4" s="170">
        <v>9</v>
      </c>
      <c r="D4" s="170">
        <v>8</v>
      </c>
      <c r="E4" s="170">
        <v>8</v>
      </c>
      <c r="F4" s="170">
        <v>8</v>
      </c>
      <c r="G4" s="173">
        <f>IFERROR(C4/B4,0)</f>
        <v>0.22500000000000001</v>
      </c>
      <c r="H4" s="173">
        <f>IFERROR(E4/D4,0)</f>
        <v>1</v>
      </c>
      <c r="I4" s="173">
        <f>IFERROR(F4/E4,0)</f>
        <v>1</v>
      </c>
      <c r="J4" s="173">
        <f>IFERROR(F4/B4,0)</f>
        <v>0.2</v>
      </c>
      <c r="K4" s="192"/>
      <c r="L4" s="164"/>
    </row>
    <row r="5" spans="1:12" s="40" customFormat="1" ht="12.75" x14ac:dyDescent="0.2">
      <c r="A5" s="169" t="s">
        <v>265</v>
      </c>
      <c r="B5" s="170">
        <v>40</v>
      </c>
      <c r="C5" s="170">
        <v>11</v>
      </c>
      <c r="D5" s="170">
        <v>10</v>
      </c>
      <c r="E5" s="170">
        <v>7</v>
      </c>
      <c r="F5" s="170">
        <v>6</v>
      </c>
      <c r="G5" s="194">
        <f t="shared" ref="G5:G22" si="0">IFERROR(C5/B5,0)</f>
        <v>0.27500000000000002</v>
      </c>
      <c r="H5" s="194">
        <f t="shared" ref="H5:I21" si="1">IFERROR(E5/D5,0)</f>
        <v>0.7</v>
      </c>
      <c r="I5" s="194">
        <f t="shared" si="1"/>
        <v>0.8571428571428571</v>
      </c>
      <c r="J5" s="194">
        <f t="shared" ref="J5:J22" si="2">IFERROR(F5/B5,0)</f>
        <v>0.15</v>
      </c>
      <c r="K5" s="192"/>
      <c r="L5" s="164"/>
    </row>
    <row r="6" spans="1:12" s="40" customFormat="1" ht="12.75" x14ac:dyDescent="0.2">
      <c r="A6" s="169" t="s">
        <v>266</v>
      </c>
      <c r="B6" s="170">
        <v>10</v>
      </c>
      <c r="C6" s="170">
        <v>2</v>
      </c>
      <c r="D6" s="170">
        <v>2</v>
      </c>
      <c r="E6" s="170">
        <v>2</v>
      </c>
      <c r="F6" s="170">
        <v>2</v>
      </c>
      <c r="G6" s="194">
        <f t="shared" si="0"/>
        <v>0.2</v>
      </c>
      <c r="H6" s="194">
        <f t="shared" si="1"/>
        <v>1</v>
      </c>
      <c r="I6" s="194">
        <f t="shared" si="1"/>
        <v>1</v>
      </c>
      <c r="J6" s="194">
        <f t="shared" si="2"/>
        <v>0.2</v>
      </c>
      <c r="K6" s="192"/>
      <c r="L6" s="164"/>
    </row>
    <row r="7" spans="1:12" s="40" customFormat="1" ht="12.75" x14ac:dyDescent="0.2">
      <c r="A7" s="169" t="s">
        <v>286</v>
      </c>
      <c r="B7" s="170">
        <v>1</v>
      </c>
      <c r="C7" s="170">
        <v>11</v>
      </c>
      <c r="D7" s="170">
        <v>10</v>
      </c>
      <c r="E7" s="170">
        <v>8</v>
      </c>
      <c r="F7" s="170">
        <v>8</v>
      </c>
      <c r="G7" s="194">
        <f t="shared" si="0"/>
        <v>11</v>
      </c>
      <c r="H7" s="194">
        <f t="shared" si="1"/>
        <v>0.8</v>
      </c>
      <c r="I7" s="194">
        <f t="shared" si="1"/>
        <v>1</v>
      </c>
      <c r="J7" s="194">
        <f t="shared" si="2"/>
        <v>8</v>
      </c>
      <c r="K7" s="192"/>
      <c r="L7" s="164"/>
    </row>
    <row r="8" spans="1:12" s="40" customFormat="1" ht="12.75" x14ac:dyDescent="0.2">
      <c r="A8" s="169" t="s">
        <v>267</v>
      </c>
      <c r="B8" s="170">
        <v>10</v>
      </c>
      <c r="C8" s="170">
        <v>7</v>
      </c>
      <c r="D8" s="170">
        <v>5</v>
      </c>
      <c r="E8" s="170">
        <v>3</v>
      </c>
      <c r="F8" s="170">
        <v>3</v>
      </c>
      <c r="G8" s="194">
        <f t="shared" si="0"/>
        <v>0.7</v>
      </c>
      <c r="H8" s="194">
        <f t="shared" si="1"/>
        <v>0.6</v>
      </c>
      <c r="I8" s="194">
        <f t="shared" si="1"/>
        <v>1</v>
      </c>
      <c r="J8" s="194">
        <f t="shared" si="2"/>
        <v>0.3</v>
      </c>
      <c r="K8" s="192"/>
      <c r="L8" s="164"/>
    </row>
    <row r="9" spans="1:12" s="40" customFormat="1" ht="12.75" x14ac:dyDescent="0.2">
      <c r="A9" s="169" t="s">
        <v>268</v>
      </c>
      <c r="B9" s="170">
        <v>5</v>
      </c>
      <c r="C9" s="170">
        <v>3</v>
      </c>
      <c r="D9" s="170">
        <v>3</v>
      </c>
      <c r="E9" s="170">
        <v>3</v>
      </c>
      <c r="F9" s="170">
        <v>3</v>
      </c>
      <c r="G9" s="194">
        <f t="shared" si="0"/>
        <v>0.6</v>
      </c>
      <c r="H9" s="194">
        <f t="shared" si="1"/>
        <v>1</v>
      </c>
      <c r="I9" s="194">
        <f t="shared" si="1"/>
        <v>1</v>
      </c>
      <c r="J9" s="194">
        <f t="shared" si="2"/>
        <v>0.6</v>
      </c>
      <c r="K9" s="192"/>
      <c r="L9" s="164"/>
    </row>
    <row r="10" spans="1:12" s="40" customFormat="1" ht="12.75" x14ac:dyDescent="0.2">
      <c r="A10" s="169" t="s">
        <v>269</v>
      </c>
      <c r="B10" s="170">
        <v>70</v>
      </c>
      <c r="C10" s="170">
        <v>27</v>
      </c>
      <c r="D10" s="170">
        <v>25</v>
      </c>
      <c r="E10" s="170">
        <v>23</v>
      </c>
      <c r="F10" s="170">
        <v>22</v>
      </c>
      <c r="G10" s="194">
        <f t="shared" si="0"/>
        <v>0.38571428571428573</v>
      </c>
      <c r="H10" s="194">
        <f t="shared" si="1"/>
        <v>0.92</v>
      </c>
      <c r="I10" s="194">
        <f t="shared" si="1"/>
        <v>0.95652173913043481</v>
      </c>
      <c r="J10" s="194">
        <f t="shared" si="2"/>
        <v>0.31428571428571428</v>
      </c>
      <c r="K10" s="192"/>
      <c r="L10" s="164"/>
    </row>
    <row r="11" spans="1:12" s="40" customFormat="1" ht="12.75" x14ac:dyDescent="0.2">
      <c r="A11" s="169" t="s">
        <v>270</v>
      </c>
      <c r="B11" s="170">
        <v>5</v>
      </c>
      <c r="C11" s="170">
        <v>3</v>
      </c>
      <c r="D11" s="170">
        <v>3</v>
      </c>
      <c r="E11" s="170">
        <v>1</v>
      </c>
      <c r="F11" s="170">
        <v>1</v>
      </c>
      <c r="G11" s="194">
        <f t="shared" si="0"/>
        <v>0.6</v>
      </c>
      <c r="H11" s="194">
        <f t="shared" si="1"/>
        <v>0.33333333333333331</v>
      </c>
      <c r="I11" s="194">
        <f t="shared" si="1"/>
        <v>1</v>
      </c>
      <c r="J11" s="194">
        <f t="shared" si="2"/>
        <v>0.2</v>
      </c>
      <c r="K11" s="192"/>
      <c r="L11" s="164"/>
    </row>
    <row r="12" spans="1:12" s="40" customFormat="1" ht="12.75" x14ac:dyDescent="0.2">
      <c r="A12" s="169" t="s">
        <v>271</v>
      </c>
      <c r="B12" s="170">
        <v>10</v>
      </c>
      <c r="C12" s="170">
        <v>4</v>
      </c>
      <c r="D12" s="170">
        <v>4</v>
      </c>
      <c r="E12" s="170">
        <v>4</v>
      </c>
      <c r="F12" s="170">
        <v>3</v>
      </c>
      <c r="G12" s="194">
        <f t="shared" si="0"/>
        <v>0.4</v>
      </c>
      <c r="H12" s="194">
        <f t="shared" si="1"/>
        <v>1</v>
      </c>
      <c r="I12" s="194">
        <f t="shared" si="1"/>
        <v>0.75</v>
      </c>
      <c r="J12" s="194">
        <f t="shared" si="2"/>
        <v>0.3</v>
      </c>
      <c r="K12" s="192"/>
      <c r="L12" s="164"/>
    </row>
    <row r="13" spans="1:12" s="40" customFormat="1" ht="12.75" x14ac:dyDescent="0.2">
      <c r="A13" s="169" t="s">
        <v>272</v>
      </c>
      <c r="B13" s="170">
        <v>10</v>
      </c>
      <c r="C13" s="170">
        <v>2</v>
      </c>
      <c r="D13" s="170">
        <v>2</v>
      </c>
      <c r="E13" s="170">
        <v>2</v>
      </c>
      <c r="F13" s="170">
        <v>2</v>
      </c>
      <c r="G13" s="194">
        <f t="shared" si="0"/>
        <v>0.2</v>
      </c>
      <c r="H13" s="194">
        <f t="shared" si="1"/>
        <v>1</v>
      </c>
      <c r="I13" s="194">
        <f t="shared" si="1"/>
        <v>1</v>
      </c>
      <c r="J13" s="194">
        <f t="shared" si="2"/>
        <v>0.2</v>
      </c>
      <c r="K13" s="192"/>
      <c r="L13" s="164"/>
    </row>
    <row r="14" spans="1:12" s="40" customFormat="1" ht="12.75" x14ac:dyDescent="0.2">
      <c r="A14" s="169" t="s">
        <v>275</v>
      </c>
      <c r="B14" s="170">
        <v>30</v>
      </c>
      <c r="C14" s="170">
        <v>17</v>
      </c>
      <c r="D14" s="170">
        <v>16</v>
      </c>
      <c r="E14" s="170">
        <v>8</v>
      </c>
      <c r="F14" s="170">
        <v>8</v>
      </c>
      <c r="G14" s="194">
        <f t="shared" si="0"/>
        <v>0.56666666666666665</v>
      </c>
      <c r="H14" s="194">
        <f t="shared" si="1"/>
        <v>0.5</v>
      </c>
      <c r="I14" s="194">
        <f t="shared" si="1"/>
        <v>1</v>
      </c>
      <c r="J14" s="194">
        <f t="shared" si="2"/>
        <v>0.26666666666666666</v>
      </c>
      <c r="K14" s="192"/>
      <c r="L14" s="164"/>
    </row>
    <row r="15" spans="1:12" s="40" customFormat="1" ht="12.75" x14ac:dyDescent="0.2">
      <c r="A15" s="169" t="s">
        <v>276</v>
      </c>
      <c r="B15" s="170">
        <v>8</v>
      </c>
      <c r="C15" s="170">
        <v>15</v>
      </c>
      <c r="D15" s="170">
        <v>14</v>
      </c>
      <c r="E15" s="170">
        <v>8</v>
      </c>
      <c r="F15" s="170">
        <v>8</v>
      </c>
      <c r="G15" s="194">
        <f t="shared" si="0"/>
        <v>1.875</v>
      </c>
      <c r="H15" s="194">
        <f t="shared" si="1"/>
        <v>0.5714285714285714</v>
      </c>
      <c r="I15" s="194">
        <f t="shared" si="1"/>
        <v>1</v>
      </c>
      <c r="J15" s="194">
        <f t="shared" si="2"/>
        <v>1</v>
      </c>
      <c r="K15" s="192"/>
      <c r="L15" s="164"/>
    </row>
    <row r="16" spans="1:12" s="40" customFormat="1" ht="12.75" x14ac:dyDescent="0.2">
      <c r="A16" s="169" t="s">
        <v>277</v>
      </c>
      <c r="B16" s="170">
        <v>5</v>
      </c>
      <c r="C16" s="170">
        <v>8</v>
      </c>
      <c r="D16" s="170">
        <v>7</v>
      </c>
      <c r="E16" s="170">
        <v>5</v>
      </c>
      <c r="F16" s="170">
        <v>4</v>
      </c>
      <c r="G16" s="194">
        <f t="shared" si="0"/>
        <v>1.6</v>
      </c>
      <c r="H16" s="194">
        <f t="shared" si="1"/>
        <v>0.7142857142857143</v>
      </c>
      <c r="I16" s="194">
        <f t="shared" si="1"/>
        <v>0.8</v>
      </c>
      <c r="J16" s="194">
        <f t="shared" si="2"/>
        <v>0.8</v>
      </c>
      <c r="K16" s="192"/>
      <c r="L16" s="164"/>
    </row>
    <row r="17" spans="1:12" s="40" customFormat="1" ht="12.75" x14ac:dyDescent="0.2">
      <c r="A17" s="169" t="s">
        <v>278</v>
      </c>
      <c r="B17" s="170">
        <v>5</v>
      </c>
      <c r="C17" s="170">
        <v>2</v>
      </c>
      <c r="D17" s="170">
        <v>2</v>
      </c>
      <c r="E17" s="170">
        <v>1</v>
      </c>
      <c r="F17" s="170">
        <v>1</v>
      </c>
      <c r="G17" s="194">
        <f t="shared" si="0"/>
        <v>0.4</v>
      </c>
      <c r="H17" s="194">
        <f t="shared" si="1"/>
        <v>0.5</v>
      </c>
      <c r="I17" s="194">
        <f t="shared" si="1"/>
        <v>1</v>
      </c>
      <c r="J17" s="194">
        <f t="shared" si="2"/>
        <v>0.2</v>
      </c>
      <c r="K17" s="192"/>
      <c r="L17" s="164"/>
    </row>
    <row r="18" spans="1:12" s="40" customFormat="1" ht="12.75" x14ac:dyDescent="0.2">
      <c r="A18" s="169" t="s">
        <v>279</v>
      </c>
      <c r="B18" s="170">
        <v>10</v>
      </c>
      <c r="C18" s="170">
        <v>8</v>
      </c>
      <c r="D18" s="170">
        <v>7</v>
      </c>
      <c r="E18" s="170">
        <v>3</v>
      </c>
      <c r="F18" s="170">
        <v>3</v>
      </c>
      <c r="G18" s="194">
        <f t="shared" si="0"/>
        <v>0.8</v>
      </c>
      <c r="H18" s="194">
        <f t="shared" si="1"/>
        <v>0.42857142857142855</v>
      </c>
      <c r="I18" s="194">
        <f t="shared" si="1"/>
        <v>1</v>
      </c>
      <c r="J18" s="194">
        <f t="shared" si="2"/>
        <v>0.3</v>
      </c>
      <c r="K18" s="192"/>
      <c r="L18" s="164"/>
    </row>
    <row r="19" spans="1:12" s="40" customFormat="1" ht="12.75" x14ac:dyDescent="0.2">
      <c r="A19" s="169" t="s">
        <v>281</v>
      </c>
      <c r="B19" s="170">
        <v>1</v>
      </c>
      <c r="C19" s="170">
        <v>8</v>
      </c>
      <c r="D19" s="170">
        <v>7</v>
      </c>
      <c r="E19" s="170">
        <v>6</v>
      </c>
      <c r="F19" s="170">
        <v>6</v>
      </c>
      <c r="G19" s="194">
        <f t="shared" si="0"/>
        <v>8</v>
      </c>
      <c r="H19" s="194">
        <f t="shared" si="1"/>
        <v>0.8571428571428571</v>
      </c>
      <c r="I19" s="194">
        <f t="shared" si="1"/>
        <v>1</v>
      </c>
      <c r="J19" s="194">
        <f t="shared" si="2"/>
        <v>6</v>
      </c>
      <c r="K19" s="192"/>
      <c r="L19" s="164"/>
    </row>
    <row r="20" spans="1:12" s="40" customFormat="1" ht="12.75" x14ac:dyDescent="0.2">
      <c r="A20" s="169" t="s">
        <v>282</v>
      </c>
      <c r="B20" s="170">
        <v>6</v>
      </c>
      <c r="C20" s="170">
        <v>18</v>
      </c>
      <c r="D20" s="170">
        <v>17</v>
      </c>
      <c r="E20" s="170">
        <v>16</v>
      </c>
      <c r="F20" s="170">
        <v>14</v>
      </c>
      <c r="G20" s="194">
        <f t="shared" si="0"/>
        <v>3</v>
      </c>
      <c r="H20" s="194">
        <f t="shared" si="1"/>
        <v>0.94117647058823528</v>
      </c>
      <c r="I20" s="194">
        <f t="shared" si="1"/>
        <v>0.875</v>
      </c>
      <c r="J20" s="194">
        <f t="shared" si="2"/>
        <v>2.3333333333333335</v>
      </c>
      <c r="K20" s="163"/>
      <c r="L20" s="164"/>
    </row>
    <row r="21" spans="1:12" s="40" customFormat="1" ht="12.75" x14ac:dyDescent="0.2">
      <c r="A21" s="169" t="s">
        <v>284</v>
      </c>
      <c r="B21" s="170">
        <v>1</v>
      </c>
      <c r="C21" s="170">
        <v>1</v>
      </c>
      <c r="D21" s="170">
        <v>1</v>
      </c>
      <c r="E21" s="170">
        <v>1</v>
      </c>
      <c r="F21" s="170">
        <v>1</v>
      </c>
      <c r="G21" s="194">
        <f t="shared" si="0"/>
        <v>1</v>
      </c>
      <c r="H21" s="194">
        <f t="shared" si="1"/>
        <v>1</v>
      </c>
      <c r="I21" s="194">
        <f t="shared" si="1"/>
        <v>1</v>
      </c>
      <c r="J21" s="194">
        <f t="shared" si="2"/>
        <v>1</v>
      </c>
      <c r="K21" s="192"/>
      <c r="L21" s="164"/>
    </row>
    <row r="22" spans="1:12" s="40" customFormat="1" ht="12.75" x14ac:dyDescent="0.2">
      <c r="A22" s="196" t="s">
        <v>53</v>
      </c>
      <c r="B22" s="179">
        <f>SUM(B4:B21)</f>
        <v>267</v>
      </c>
      <c r="C22" s="179">
        <f>SUM(C4:C21)</f>
        <v>156</v>
      </c>
      <c r="D22" s="179">
        <f>SUM(D4:D21)</f>
        <v>143</v>
      </c>
      <c r="E22" s="179">
        <f>SUM(E4:E21)</f>
        <v>109</v>
      </c>
      <c r="F22" s="179">
        <f>SUM(F4:F21)</f>
        <v>103</v>
      </c>
      <c r="G22" s="197">
        <f t="shared" si="0"/>
        <v>0.5842696629213483</v>
      </c>
      <c r="H22" s="197">
        <f t="shared" ref="H22:I22" si="3">IFERROR(E22/D22,0)</f>
        <v>0.76223776223776218</v>
      </c>
      <c r="I22" s="197">
        <f t="shared" si="3"/>
        <v>0.94495412844036697</v>
      </c>
      <c r="J22" s="197">
        <f t="shared" si="2"/>
        <v>0.38576779026217228</v>
      </c>
      <c r="K22" s="192"/>
      <c r="L22" s="164"/>
    </row>
    <row r="23" spans="1:12" s="40" customFormat="1" ht="12.75" x14ac:dyDescent="0.2">
      <c r="A23" s="163"/>
      <c r="B23" s="164"/>
      <c r="C23" s="164"/>
      <c r="D23" s="164"/>
      <c r="E23" s="164"/>
      <c r="F23" s="164"/>
      <c r="G23" s="164"/>
      <c r="H23" s="164"/>
      <c r="I23" s="164"/>
      <c r="J23" s="164"/>
      <c r="K23" s="192"/>
      <c r="L23" s="164"/>
    </row>
    <row r="24" spans="1:12" s="40" customFormat="1" ht="13.5" thickBot="1" x14ac:dyDescent="0.25">
      <c r="A24" s="501" t="s">
        <v>52</v>
      </c>
      <c r="B24" s="501"/>
      <c r="C24" s="501"/>
      <c r="D24" s="501"/>
      <c r="E24" s="501"/>
      <c r="F24" s="501"/>
      <c r="G24" s="501"/>
      <c r="H24" s="501"/>
      <c r="I24" s="501"/>
      <c r="J24" s="501"/>
      <c r="K24" s="192"/>
      <c r="L24" s="164"/>
    </row>
    <row r="25" spans="1:12" s="40" customFormat="1" ht="26.25" thickBot="1" x14ac:dyDescent="0.25">
      <c r="A25" s="41" t="s">
        <v>69</v>
      </c>
      <c r="B25" s="42" t="s">
        <v>70</v>
      </c>
      <c r="C25" s="42" t="s">
        <v>71</v>
      </c>
      <c r="D25" s="181" t="s">
        <v>72</v>
      </c>
      <c r="E25" s="181" t="s">
        <v>73</v>
      </c>
      <c r="F25" s="181" t="s">
        <v>74</v>
      </c>
      <c r="G25" s="42" t="s">
        <v>75</v>
      </c>
      <c r="H25" s="42" t="s">
        <v>76</v>
      </c>
      <c r="I25" s="42" t="s">
        <v>77</v>
      </c>
      <c r="J25" s="43" t="s">
        <v>78</v>
      </c>
      <c r="K25" s="192"/>
      <c r="L25" s="164"/>
    </row>
    <row r="26" spans="1:12" s="40" customFormat="1" ht="12.75" x14ac:dyDescent="0.2">
      <c r="A26" s="169" t="s">
        <v>267</v>
      </c>
      <c r="B26" s="170">
        <v>20</v>
      </c>
      <c r="C26" s="170">
        <v>6</v>
      </c>
      <c r="D26" s="170">
        <v>6</v>
      </c>
      <c r="E26" s="170">
        <v>6</v>
      </c>
      <c r="F26" s="170">
        <v>5</v>
      </c>
      <c r="G26" s="173">
        <f>IFERROR(C26/B26,0)</f>
        <v>0.3</v>
      </c>
      <c r="H26" s="173">
        <f>IFERROR(E26/D26,0)</f>
        <v>1</v>
      </c>
      <c r="I26" s="173">
        <f>IFERROR(F26/E26,0)</f>
        <v>0.83333333333333337</v>
      </c>
      <c r="J26" s="173">
        <f>IFERROR(F26/B26,0)</f>
        <v>0.25</v>
      </c>
      <c r="K26" s="192"/>
      <c r="L26" s="164"/>
    </row>
    <row r="27" spans="1:12" s="40" customFormat="1" ht="20.25" customHeight="1" x14ac:dyDescent="0.2">
      <c r="A27" s="169" t="s">
        <v>270</v>
      </c>
      <c r="B27" s="170">
        <v>10</v>
      </c>
      <c r="C27" s="170">
        <v>1</v>
      </c>
      <c r="D27" s="170">
        <v>1</v>
      </c>
      <c r="E27" s="170">
        <v>1</v>
      </c>
      <c r="F27" s="170">
        <v>1</v>
      </c>
      <c r="G27" s="194">
        <f t="shared" ref="G27:G34" si="4">IFERROR(C27/B27,0)</f>
        <v>0.1</v>
      </c>
      <c r="H27" s="194">
        <f t="shared" ref="H27:I33" si="5">IFERROR(E27/D27,0)</f>
        <v>1</v>
      </c>
      <c r="I27" s="194">
        <f t="shared" si="5"/>
        <v>1</v>
      </c>
      <c r="J27" s="194">
        <f t="shared" ref="J27:J34" si="6">IFERROR(F27/B27,0)</f>
        <v>0.1</v>
      </c>
      <c r="K27" s="192"/>
      <c r="L27" s="164"/>
    </row>
    <row r="28" spans="1:12" s="40" customFormat="1" ht="12.75" x14ac:dyDescent="0.2">
      <c r="A28" s="169" t="s">
        <v>275</v>
      </c>
      <c r="B28" s="170">
        <v>35</v>
      </c>
      <c r="C28" s="170">
        <v>7</v>
      </c>
      <c r="D28" s="170">
        <v>7</v>
      </c>
      <c r="E28" s="170">
        <v>7</v>
      </c>
      <c r="F28" s="170">
        <v>6</v>
      </c>
      <c r="G28" s="194">
        <f t="shared" si="4"/>
        <v>0.2</v>
      </c>
      <c r="H28" s="194">
        <f t="shared" si="5"/>
        <v>1</v>
      </c>
      <c r="I28" s="194">
        <f t="shared" si="5"/>
        <v>0.8571428571428571</v>
      </c>
      <c r="J28" s="194">
        <f t="shared" si="6"/>
        <v>0.17142857142857143</v>
      </c>
      <c r="K28" s="192"/>
      <c r="L28" s="164"/>
    </row>
    <row r="29" spans="1:12" s="40" customFormat="1" ht="12.75" x14ac:dyDescent="0.2">
      <c r="A29" s="169" t="s">
        <v>276</v>
      </c>
      <c r="B29" s="170">
        <v>6</v>
      </c>
      <c r="C29" s="170">
        <v>8</v>
      </c>
      <c r="D29" s="170">
        <v>7</v>
      </c>
      <c r="E29" s="170">
        <v>7</v>
      </c>
      <c r="F29" s="170">
        <v>6</v>
      </c>
      <c r="G29" s="194">
        <f t="shared" si="4"/>
        <v>1.3333333333333333</v>
      </c>
      <c r="H29" s="194">
        <f t="shared" si="5"/>
        <v>1</v>
      </c>
      <c r="I29" s="194">
        <f t="shared" si="5"/>
        <v>0.8571428571428571</v>
      </c>
      <c r="J29" s="194">
        <f t="shared" si="6"/>
        <v>1</v>
      </c>
      <c r="K29" s="193"/>
    </row>
    <row r="30" spans="1:12" s="40" customFormat="1" ht="19.5" customHeight="1" x14ac:dyDescent="0.2">
      <c r="A30" s="169" t="s">
        <v>278</v>
      </c>
      <c r="B30" s="170">
        <v>10</v>
      </c>
      <c r="C30" s="170">
        <v>2</v>
      </c>
      <c r="D30" s="170">
        <v>2</v>
      </c>
      <c r="E30" s="170">
        <v>1</v>
      </c>
      <c r="F30" s="170">
        <v>1</v>
      </c>
      <c r="G30" s="194">
        <f t="shared" si="4"/>
        <v>0.2</v>
      </c>
      <c r="H30" s="194">
        <f t="shared" si="5"/>
        <v>0.5</v>
      </c>
      <c r="I30" s="194">
        <f t="shared" si="5"/>
        <v>1</v>
      </c>
      <c r="J30" s="194">
        <f t="shared" si="6"/>
        <v>0.1</v>
      </c>
      <c r="K30" s="193"/>
    </row>
    <row r="31" spans="1:12" s="40" customFormat="1" ht="20.25" customHeight="1" x14ac:dyDescent="0.2">
      <c r="A31" s="169" t="s">
        <v>281</v>
      </c>
      <c r="B31" s="170">
        <v>1</v>
      </c>
      <c r="C31" s="170">
        <v>5</v>
      </c>
      <c r="D31" s="170">
        <v>5</v>
      </c>
      <c r="E31" s="170">
        <v>5</v>
      </c>
      <c r="F31" s="170">
        <v>5</v>
      </c>
      <c r="G31" s="194">
        <f t="shared" si="4"/>
        <v>5</v>
      </c>
      <c r="H31" s="194">
        <f t="shared" si="5"/>
        <v>1</v>
      </c>
      <c r="I31" s="194">
        <f t="shared" si="5"/>
        <v>1</v>
      </c>
      <c r="J31" s="194">
        <f t="shared" si="6"/>
        <v>5</v>
      </c>
      <c r="K31" s="193"/>
    </row>
    <row r="32" spans="1:12" s="40" customFormat="1" ht="19.5" customHeight="1" x14ac:dyDescent="0.2">
      <c r="A32" s="169" t="s">
        <v>282</v>
      </c>
      <c r="B32" s="170">
        <v>7</v>
      </c>
      <c r="C32" s="170">
        <v>20</v>
      </c>
      <c r="D32" s="170">
        <v>20</v>
      </c>
      <c r="E32" s="170">
        <v>20</v>
      </c>
      <c r="F32" s="170">
        <v>19</v>
      </c>
      <c r="G32" s="194">
        <f t="shared" si="4"/>
        <v>2.8571428571428572</v>
      </c>
      <c r="H32" s="194">
        <f t="shared" si="5"/>
        <v>1</v>
      </c>
      <c r="I32" s="194">
        <f t="shared" si="5"/>
        <v>0.95</v>
      </c>
      <c r="J32" s="194">
        <f t="shared" si="6"/>
        <v>2.7142857142857144</v>
      </c>
      <c r="K32" s="193"/>
    </row>
    <row r="33" spans="1:11" s="40" customFormat="1" ht="18.75" customHeight="1" x14ac:dyDescent="0.2">
      <c r="A33" s="169" t="s">
        <v>284</v>
      </c>
      <c r="B33" s="170">
        <v>1</v>
      </c>
      <c r="C33" s="170">
        <v>3</v>
      </c>
      <c r="D33" s="170">
        <v>3</v>
      </c>
      <c r="E33" s="170">
        <v>3</v>
      </c>
      <c r="F33" s="170">
        <v>3</v>
      </c>
      <c r="G33" s="194">
        <f t="shared" si="4"/>
        <v>3</v>
      </c>
      <c r="H33" s="194">
        <f t="shared" si="5"/>
        <v>1</v>
      </c>
      <c r="I33" s="194">
        <f t="shared" si="5"/>
        <v>1</v>
      </c>
      <c r="J33" s="194">
        <f t="shared" si="6"/>
        <v>3</v>
      </c>
      <c r="K33" s="193"/>
    </row>
    <row r="34" spans="1:11" s="40" customFormat="1" ht="12.75" x14ac:dyDescent="0.2">
      <c r="A34" s="196" t="s">
        <v>53</v>
      </c>
      <c r="B34" s="179">
        <f>SUM(B26:B33)</f>
        <v>90</v>
      </c>
      <c r="C34" s="179">
        <f>SUM(C26:C33)</f>
        <v>52</v>
      </c>
      <c r="D34" s="179">
        <f>SUM(D26:D33)</f>
        <v>51</v>
      </c>
      <c r="E34" s="179">
        <f>SUM(E26:E33)</f>
        <v>50</v>
      </c>
      <c r="F34" s="179">
        <f>SUM(F26:F33)</f>
        <v>46</v>
      </c>
      <c r="G34" s="197">
        <f t="shared" si="4"/>
        <v>0.57777777777777772</v>
      </c>
      <c r="H34" s="197">
        <f t="shared" ref="H34:I34" si="7">IFERROR(E34/D34,0)</f>
        <v>0.98039215686274506</v>
      </c>
      <c r="I34" s="197">
        <f t="shared" si="7"/>
        <v>0.92</v>
      </c>
      <c r="J34" s="197">
        <f t="shared" si="6"/>
        <v>0.51111111111111107</v>
      </c>
      <c r="K34" s="193"/>
    </row>
    <row r="35" spans="1:11" s="40" customFormat="1" ht="12.75" x14ac:dyDescent="0.2">
      <c r="K35" s="193"/>
    </row>
    <row r="36" spans="1:11" s="40" customFormat="1" ht="13.5" thickBot="1" x14ac:dyDescent="0.25">
      <c r="A36" s="504" t="s">
        <v>85</v>
      </c>
      <c r="B36" s="505"/>
      <c r="C36" s="505"/>
      <c r="D36" s="505"/>
      <c r="E36" s="506"/>
      <c r="K36" s="193"/>
    </row>
    <row r="37" spans="1:11" s="40" customFormat="1" ht="51.75" thickBot="1" x14ac:dyDescent="0.25">
      <c r="A37" s="184" t="s">
        <v>69</v>
      </c>
      <c r="B37" s="185" t="s">
        <v>71</v>
      </c>
      <c r="C37" s="108" t="s">
        <v>72</v>
      </c>
      <c r="D37" s="108" t="s">
        <v>73</v>
      </c>
      <c r="E37" s="108" t="s">
        <v>74</v>
      </c>
      <c r="F37" s="185" t="s">
        <v>80</v>
      </c>
      <c r="G37" s="185" t="s">
        <v>81</v>
      </c>
      <c r="H37" s="185" t="s">
        <v>82</v>
      </c>
      <c r="I37" s="195" t="s">
        <v>83</v>
      </c>
      <c r="K37" s="193"/>
    </row>
    <row r="38" spans="1:11" s="40" customFormat="1" ht="12.75" x14ac:dyDescent="0.2">
      <c r="A38" s="169" t="s">
        <v>264</v>
      </c>
      <c r="B38" s="170">
        <v>6</v>
      </c>
      <c r="C38" s="170">
        <v>5</v>
      </c>
      <c r="D38" s="170">
        <v>5</v>
      </c>
      <c r="E38" s="170">
        <v>5</v>
      </c>
      <c r="F38" s="173">
        <f t="shared" ref="F38:I45" si="8">+IFERROR(B38/(C4+C26),0)*100</f>
        <v>40</v>
      </c>
      <c r="G38" s="173">
        <f t="shared" si="8"/>
        <v>35.714285714285715</v>
      </c>
      <c r="H38" s="173">
        <f t="shared" si="8"/>
        <v>35.714285714285715</v>
      </c>
      <c r="I38" s="173">
        <f t="shared" si="8"/>
        <v>38.461538461538467</v>
      </c>
      <c r="K38" s="193"/>
    </row>
    <row r="39" spans="1:11" s="40" customFormat="1" ht="12.75" x14ac:dyDescent="0.2">
      <c r="A39" s="169" t="s">
        <v>265</v>
      </c>
      <c r="B39" s="170">
        <v>7</v>
      </c>
      <c r="C39" s="170">
        <v>7</v>
      </c>
      <c r="D39" s="170">
        <v>4</v>
      </c>
      <c r="E39" s="170">
        <v>4</v>
      </c>
      <c r="F39" s="194">
        <f t="shared" si="8"/>
        <v>58.333333333333336</v>
      </c>
      <c r="G39" s="194">
        <f t="shared" si="8"/>
        <v>63.636363636363633</v>
      </c>
      <c r="H39" s="194">
        <f t="shared" si="8"/>
        <v>50</v>
      </c>
      <c r="I39" s="194">
        <f t="shared" si="8"/>
        <v>57.142857142857139</v>
      </c>
      <c r="K39" s="193"/>
    </row>
    <row r="40" spans="1:11" s="40" customFormat="1" ht="12.75" x14ac:dyDescent="0.2">
      <c r="A40" s="169" t="s">
        <v>266</v>
      </c>
      <c r="B40" s="170">
        <v>1</v>
      </c>
      <c r="C40" s="170">
        <v>1</v>
      </c>
      <c r="D40" s="170">
        <v>1</v>
      </c>
      <c r="E40" s="170">
        <v>1</v>
      </c>
      <c r="F40" s="194">
        <f t="shared" si="8"/>
        <v>11.111111111111111</v>
      </c>
      <c r="G40" s="194">
        <f t="shared" si="8"/>
        <v>11.111111111111111</v>
      </c>
      <c r="H40" s="194">
        <f t="shared" si="8"/>
        <v>11.111111111111111</v>
      </c>
      <c r="I40" s="194">
        <f t="shared" si="8"/>
        <v>12.5</v>
      </c>
      <c r="K40" s="193"/>
    </row>
    <row r="41" spans="1:11" s="40" customFormat="1" ht="12.75" x14ac:dyDescent="0.2">
      <c r="A41" s="169" t="s">
        <v>286</v>
      </c>
      <c r="B41" s="170">
        <v>2</v>
      </c>
      <c r="C41" s="170">
        <v>2</v>
      </c>
      <c r="D41" s="170">
        <v>2</v>
      </c>
      <c r="E41" s="170">
        <v>2</v>
      </c>
      <c r="F41" s="194">
        <f t="shared" si="8"/>
        <v>10.526315789473683</v>
      </c>
      <c r="G41" s="194">
        <f t="shared" si="8"/>
        <v>11.76470588235294</v>
      </c>
      <c r="H41" s="194">
        <f t="shared" si="8"/>
        <v>13.333333333333334</v>
      </c>
      <c r="I41" s="194">
        <f t="shared" si="8"/>
        <v>14.285714285714285</v>
      </c>
      <c r="K41" s="193"/>
    </row>
    <row r="42" spans="1:11" s="40" customFormat="1" ht="12.75" x14ac:dyDescent="0.2">
      <c r="A42" s="169" t="s">
        <v>267</v>
      </c>
      <c r="B42" s="170">
        <v>8</v>
      </c>
      <c r="C42" s="170">
        <v>7</v>
      </c>
      <c r="D42" s="170">
        <v>7</v>
      </c>
      <c r="E42" s="170">
        <v>7</v>
      </c>
      <c r="F42" s="194">
        <f t="shared" si="8"/>
        <v>88.888888888888886</v>
      </c>
      <c r="G42" s="194">
        <f t="shared" si="8"/>
        <v>100</v>
      </c>
      <c r="H42" s="194">
        <f t="shared" si="8"/>
        <v>175</v>
      </c>
      <c r="I42" s="194">
        <f t="shared" si="8"/>
        <v>175</v>
      </c>
      <c r="K42" s="193"/>
    </row>
    <row r="43" spans="1:11" s="40" customFormat="1" ht="12.75" x14ac:dyDescent="0.2">
      <c r="A43" s="169" t="s">
        <v>268</v>
      </c>
      <c r="B43" s="170">
        <v>3</v>
      </c>
      <c r="C43" s="170">
        <v>3</v>
      </c>
      <c r="D43" s="170">
        <v>3</v>
      </c>
      <c r="E43" s="170">
        <v>3</v>
      </c>
      <c r="F43" s="194">
        <f t="shared" si="8"/>
        <v>37.5</v>
      </c>
      <c r="G43" s="194">
        <f t="shared" si="8"/>
        <v>37.5</v>
      </c>
      <c r="H43" s="194">
        <f t="shared" si="8"/>
        <v>37.5</v>
      </c>
      <c r="I43" s="194">
        <f t="shared" si="8"/>
        <v>37.5</v>
      </c>
      <c r="K43" s="193"/>
    </row>
    <row r="44" spans="1:11" s="40" customFormat="1" ht="12.75" x14ac:dyDescent="0.2">
      <c r="A44" s="169" t="s">
        <v>269</v>
      </c>
      <c r="B44" s="170">
        <v>10</v>
      </c>
      <c r="C44" s="170">
        <v>10</v>
      </c>
      <c r="D44" s="170">
        <v>8</v>
      </c>
      <c r="E44" s="170">
        <v>8</v>
      </c>
      <c r="F44" s="194">
        <f t="shared" si="8"/>
        <v>21.276595744680851</v>
      </c>
      <c r="G44" s="194">
        <f t="shared" si="8"/>
        <v>22.222222222222221</v>
      </c>
      <c r="H44" s="194">
        <f t="shared" si="8"/>
        <v>18.604651162790699</v>
      </c>
      <c r="I44" s="194">
        <f t="shared" si="8"/>
        <v>19.512195121951219</v>
      </c>
      <c r="K44" s="193"/>
    </row>
    <row r="45" spans="1:11" s="40" customFormat="1" ht="12.75" x14ac:dyDescent="0.2">
      <c r="A45" s="169" t="s">
        <v>270</v>
      </c>
      <c r="B45" s="170">
        <v>1</v>
      </c>
      <c r="C45" s="170">
        <v>1</v>
      </c>
      <c r="D45" s="170">
        <v>1</v>
      </c>
      <c r="E45" s="170">
        <v>1</v>
      </c>
      <c r="F45" s="194">
        <f t="shared" si="8"/>
        <v>16.666666666666664</v>
      </c>
      <c r="G45" s="194">
        <f t="shared" si="8"/>
        <v>16.666666666666664</v>
      </c>
      <c r="H45" s="194">
        <f t="shared" si="8"/>
        <v>25</v>
      </c>
      <c r="I45" s="194">
        <f t="shared" si="8"/>
        <v>25</v>
      </c>
      <c r="K45" s="193"/>
    </row>
    <row r="46" spans="1:11" s="40" customFormat="1" ht="12.75" x14ac:dyDescent="0.2">
      <c r="A46" s="169" t="s">
        <v>271</v>
      </c>
      <c r="B46" s="170">
        <v>3</v>
      </c>
      <c r="C46" s="170">
        <v>3</v>
      </c>
      <c r="D46" s="170">
        <v>3</v>
      </c>
      <c r="E46" s="170">
        <v>2</v>
      </c>
      <c r="F46" s="194">
        <f>+IFERROR(B46/(C12+#REF!),0)*100</f>
        <v>0</v>
      </c>
      <c r="G46" s="194">
        <f>+IFERROR(C46/(D12+#REF!),0)*100</f>
        <v>0</v>
      </c>
      <c r="H46" s="194">
        <f>+IFERROR(D46/(E12+#REF!),0)*100</f>
        <v>0</v>
      </c>
      <c r="I46" s="194">
        <f>+IFERROR(E46/(F12+#REF!),0)*100</f>
        <v>0</v>
      </c>
      <c r="K46" s="193"/>
    </row>
    <row r="47" spans="1:11" s="40" customFormat="1" ht="12.75" x14ac:dyDescent="0.2">
      <c r="A47" s="169" t="s">
        <v>272</v>
      </c>
      <c r="B47" s="170">
        <v>2</v>
      </c>
      <c r="C47" s="170">
        <v>2</v>
      </c>
      <c r="D47" s="170">
        <v>2</v>
      </c>
      <c r="E47" s="170">
        <v>2</v>
      </c>
      <c r="F47" s="194">
        <f>+IFERROR(B47/(C13+#REF!),0)*100</f>
        <v>0</v>
      </c>
      <c r="G47" s="194">
        <f>+IFERROR(C47/(D13+#REF!),0)*100</f>
        <v>0</v>
      </c>
      <c r="H47" s="194">
        <f>+IFERROR(D47/(E13+#REF!),0)*100</f>
        <v>0</v>
      </c>
      <c r="I47" s="194">
        <f>+IFERROR(E47/(F13+#REF!),0)*100</f>
        <v>0</v>
      </c>
      <c r="K47" s="193"/>
    </row>
    <row r="48" spans="1:11" s="40" customFormat="1" ht="12.75" x14ac:dyDescent="0.2">
      <c r="A48" s="169" t="s">
        <v>275</v>
      </c>
      <c r="B48" s="170">
        <v>7</v>
      </c>
      <c r="C48" s="170">
        <v>6</v>
      </c>
      <c r="D48" s="170">
        <v>3</v>
      </c>
      <c r="E48" s="170">
        <v>3</v>
      </c>
      <c r="F48" s="194">
        <f>+IFERROR(B48/(C14+#REF!),0)*100</f>
        <v>0</v>
      </c>
      <c r="G48" s="194">
        <f>+IFERROR(C48/(D14+#REF!),0)*100</f>
        <v>0</v>
      </c>
      <c r="H48" s="194">
        <f>+IFERROR(D48/(E14+#REF!),0)*100</f>
        <v>0</v>
      </c>
      <c r="I48" s="194">
        <f>+IFERROR(E48/(F14+#REF!),0)*100</f>
        <v>0</v>
      </c>
      <c r="K48" s="193"/>
    </row>
    <row r="49" spans="1:11" s="40" customFormat="1" ht="12.75" x14ac:dyDescent="0.2">
      <c r="A49" s="169" t="s">
        <v>276</v>
      </c>
      <c r="B49" s="170">
        <v>9</v>
      </c>
      <c r="C49" s="170">
        <v>9</v>
      </c>
      <c r="D49" s="170">
        <v>6</v>
      </c>
      <c r="E49" s="170">
        <v>5</v>
      </c>
      <c r="F49" s="194">
        <f>+IFERROR(B49/(C15+#REF!),0)*100</f>
        <v>0</v>
      </c>
      <c r="G49" s="194">
        <f>+IFERROR(C49/(D15+#REF!),0)*100</f>
        <v>0</v>
      </c>
      <c r="H49" s="194">
        <f>+IFERROR(D49/(E15+#REF!),0)*100</f>
        <v>0</v>
      </c>
      <c r="I49" s="194">
        <f>+IFERROR(E49/(F15+#REF!),0)*100</f>
        <v>0</v>
      </c>
      <c r="K49" s="193"/>
    </row>
    <row r="50" spans="1:11" s="40" customFormat="1" ht="12.75" x14ac:dyDescent="0.2">
      <c r="A50" s="169" t="s">
        <v>277</v>
      </c>
      <c r="B50" s="170">
        <v>3</v>
      </c>
      <c r="C50" s="170">
        <v>3</v>
      </c>
      <c r="D50" s="170">
        <v>2</v>
      </c>
      <c r="E50" s="170">
        <v>1</v>
      </c>
      <c r="F50" s="194">
        <f>+IFERROR(B50/(C16+#REF!),0)*100</f>
        <v>0</v>
      </c>
      <c r="G50" s="194">
        <f>+IFERROR(C50/(D16+#REF!),0)*100</f>
        <v>0</v>
      </c>
      <c r="H50" s="194">
        <f>+IFERROR(D50/(E16+#REF!),0)*100</f>
        <v>0</v>
      </c>
      <c r="I50" s="194">
        <f>+IFERROR(E50/(F16+#REF!),0)*100</f>
        <v>0</v>
      </c>
      <c r="K50" s="193"/>
    </row>
    <row r="51" spans="1:11" s="40" customFormat="1" ht="12.75" x14ac:dyDescent="0.2">
      <c r="A51" s="169" t="s">
        <v>279</v>
      </c>
      <c r="B51" s="170">
        <v>3</v>
      </c>
      <c r="C51" s="170">
        <v>2</v>
      </c>
      <c r="D51" s="170">
        <v>1</v>
      </c>
      <c r="E51" s="170">
        <v>1</v>
      </c>
      <c r="F51" s="194">
        <f>+IFERROR(B51/(C17+#REF!),0)*100</f>
        <v>0</v>
      </c>
      <c r="G51" s="194">
        <f>+IFERROR(C51/(D17+#REF!),0)*100</f>
        <v>0</v>
      </c>
      <c r="H51" s="194">
        <f>+IFERROR(D51/(E17+#REF!),0)*100</f>
        <v>0</v>
      </c>
      <c r="I51" s="194">
        <f>+IFERROR(E51/(F17+#REF!),0)*100</f>
        <v>0</v>
      </c>
      <c r="K51" s="193"/>
    </row>
    <row r="52" spans="1:11" s="40" customFormat="1" ht="12.75" x14ac:dyDescent="0.2">
      <c r="A52" s="169" t="s">
        <v>281</v>
      </c>
      <c r="B52" s="170">
        <v>2</v>
      </c>
      <c r="C52" s="170">
        <v>2</v>
      </c>
      <c r="D52" s="170">
        <v>1</v>
      </c>
      <c r="E52" s="170">
        <v>1</v>
      </c>
      <c r="F52" s="194">
        <f>+IFERROR(B52/(C18+#REF!),0)*100</f>
        <v>0</v>
      </c>
      <c r="G52" s="194">
        <f>+IFERROR(C52/(D18+#REF!),0)*100</f>
        <v>0</v>
      </c>
      <c r="H52" s="194">
        <f>+IFERROR(D52/(E18+#REF!),0)*100</f>
        <v>0</v>
      </c>
      <c r="I52" s="194">
        <f>+IFERROR(E52/(F18+#REF!),0)*100</f>
        <v>0</v>
      </c>
      <c r="K52" s="193"/>
    </row>
    <row r="53" spans="1:11" s="40" customFormat="1" ht="12.75" x14ac:dyDescent="0.2">
      <c r="A53" s="169" t="s">
        <v>282</v>
      </c>
      <c r="B53" s="170">
        <v>16</v>
      </c>
      <c r="C53" s="170">
        <v>15</v>
      </c>
      <c r="D53" s="170">
        <v>15</v>
      </c>
      <c r="E53" s="170">
        <v>14</v>
      </c>
      <c r="F53" s="194">
        <f>+IFERROR(B53/(C19+#REF!),0)*100</f>
        <v>0</v>
      </c>
      <c r="G53" s="194">
        <f>+IFERROR(C53/(D19+#REF!),0)*100</f>
        <v>0</v>
      </c>
      <c r="H53" s="194">
        <f>+IFERROR(D53/(E19+#REF!),0)*100</f>
        <v>0</v>
      </c>
      <c r="I53" s="194">
        <f>+IFERROR(E53/(F19+#REF!),0)*100</f>
        <v>0</v>
      </c>
      <c r="K53" s="193"/>
    </row>
    <row r="54" spans="1:11" s="40" customFormat="1" ht="12.75" x14ac:dyDescent="0.2">
      <c r="A54" s="169" t="s">
        <v>284</v>
      </c>
      <c r="B54" s="170">
        <v>3</v>
      </c>
      <c r="C54" s="170">
        <v>3</v>
      </c>
      <c r="D54" s="170">
        <v>3</v>
      </c>
      <c r="E54" s="170">
        <v>3</v>
      </c>
      <c r="F54" s="194">
        <f>+IFERROR(B54/(C20+#REF!),0)*100</f>
        <v>0</v>
      </c>
      <c r="G54" s="194">
        <f>+IFERROR(C54/(D20+#REF!),0)*100</f>
        <v>0</v>
      </c>
      <c r="H54" s="194">
        <f>+IFERROR(D54/(E20+#REF!),0)*100</f>
        <v>0</v>
      </c>
      <c r="I54" s="194">
        <f>+IFERROR(E54/(F20+#REF!),0)*100</f>
        <v>0</v>
      </c>
      <c r="K54" s="193"/>
    </row>
    <row r="55" spans="1:11" s="40" customFormat="1" ht="12.75" x14ac:dyDescent="0.2">
      <c r="A55" s="196" t="s">
        <v>53</v>
      </c>
      <c r="B55" s="179">
        <f>SUM(B38:B54)</f>
        <v>86</v>
      </c>
      <c r="C55" s="179">
        <f>SUM(C38:C54)</f>
        <v>81</v>
      </c>
      <c r="D55" s="179">
        <f>SUM(D38:D54)</f>
        <v>67</v>
      </c>
      <c r="E55" s="179">
        <f>SUM(E38:E54)</f>
        <v>63</v>
      </c>
      <c r="F55" s="197">
        <f>+IFERROR(B55/(C22+C34),0)*100</f>
        <v>41.346153846153847</v>
      </c>
      <c r="G55" s="197">
        <f>+IFERROR(C55/(D22+D34),0)*100</f>
        <v>41.75257731958763</v>
      </c>
      <c r="H55" s="197">
        <f>+IFERROR(D55/(E22+E34),0)*100</f>
        <v>42.138364779874216</v>
      </c>
      <c r="I55" s="197">
        <f>+IFERROR(E55/(F22+F34),0)*100</f>
        <v>42.281879194630875</v>
      </c>
      <c r="K55" s="193"/>
    </row>
    <row r="56" spans="1:11" s="40" customFormat="1" ht="12.75" x14ac:dyDescent="0.2">
      <c r="A56" s="164"/>
      <c r="B56" s="164"/>
      <c r="C56" s="164"/>
      <c r="E56" s="164"/>
      <c r="I56" s="164"/>
      <c r="K56" s="193"/>
    </row>
    <row r="57" spans="1:11" s="40" customFormat="1" ht="12.75" x14ac:dyDescent="0.2">
      <c r="A57" s="192"/>
      <c r="B57" s="192"/>
      <c r="C57" s="192"/>
      <c r="D57" s="192"/>
      <c r="E57" s="192"/>
      <c r="K57" s="193"/>
    </row>
    <row r="58" spans="1:11" s="40" customFormat="1" ht="17.25" customHeight="1" thickBot="1" x14ac:dyDescent="0.25">
      <c r="A58" s="507" t="s">
        <v>86</v>
      </c>
      <c r="B58" s="507"/>
      <c r="C58" s="507"/>
      <c r="D58" s="507"/>
      <c r="E58" s="507"/>
      <c r="F58" s="164"/>
      <c r="G58" s="164"/>
      <c r="H58" s="164"/>
      <c r="I58" s="164"/>
      <c r="K58" s="193"/>
    </row>
    <row r="59" spans="1:11" s="40" customFormat="1" ht="51.75" thickBot="1" x14ac:dyDescent="0.25">
      <c r="A59" s="184" t="s">
        <v>69</v>
      </c>
      <c r="B59" s="185" t="s">
        <v>71</v>
      </c>
      <c r="C59" s="108" t="s">
        <v>72</v>
      </c>
      <c r="D59" s="108" t="s">
        <v>73</v>
      </c>
      <c r="E59" s="108" t="s">
        <v>74</v>
      </c>
      <c r="F59" s="185" t="s">
        <v>80</v>
      </c>
      <c r="G59" s="185" t="s">
        <v>81</v>
      </c>
      <c r="H59" s="185" t="s">
        <v>82</v>
      </c>
      <c r="I59" s="195" t="s">
        <v>83</v>
      </c>
      <c r="K59" s="193"/>
    </row>
    <row r="60" spans="1:11" s="40" customFormat="1" ht="12.75" x14ac:dyDescent="0.2">
      <c r="A60" s="169" t="s">
        <v>264</v>
      </c>
      <c r="B60" s="170">
        <v>2</v>
      </c>
      <c r="C60" s="170">
        <v>2</v>
      </c>
      <c r="D60" s="170">
        <v>2</v>
      </c>
      <c r="E60" s="170">
        <v>2</v>
      </c>
      <c r="F60" s="173">
        <f t="shared" ref="F60:I67" si="9">+IFERROR(B60/(C4+C26),0)*100</f>
        <v>13.333333333333334</v>
      </c>
      <c r="G60" s="173">
        <f t="shared" si="9"/>
        <v>14.285714285714285</v>
      </c>
      <c r="H60" s="173">
        <f t="shared" si="9"/>
        <v>14.285714285714285</v>
      </c>
      <c r="I60" s="173">
        <f t="shared" si="9"/>
        <v>15.384615384615385</v>
      </c>
      <c r="K60" s="193"/>
    </row>
    <row r="61" spans="1:11" s="40" customFormat="1" ht="12.75" x14ac:dyDescent="0.2">
      <c r="A61" s="169" t="s">
        <v>265</v>
      </c>
      <c r="B61" s="170">
        <v>1</v>
      </c>
      <c r="C61" s="170">
        <v>0</v>
      </c>
      <c r="D61" s="170">
        <v>0</v>
      </c>
      <c r="E61" s="170">
        <v>0</v>
      </c>
      <c r="F61" s="194">
        <f t="shared" si="9"/>
        <v>8.3333333333333321</v>
      </c>
      <c r="G61" s="194">
        <f t="shared" si="9"/>
        <v>0</v>
      </c>
      <c r="H61" s="194">
        <f t="shared" si="9"/>
        <v>0</v>
      </c>
      <c r="I61" s="194">
        <f t="shared" si="9"/>
        <v>0</v>
      </c>
      <c r="K61" s="193"/>
    </row>
    <row r="62" spans="1:11" s="40" customFormat="1" ht="12.75" x14ac:dyDescent="0.2">
      <c r="A62" s="169" t="s">
        <v>286</v>
      </c>
      <c r="B62" s="170">
        <v>1</v>
      </c>
      <c r="C62" s="170">
        <v>1</v>
      </c>
      <c r="D62" s="170">
        <v>1</v>
      </c>
      <c r="E62" s="170">
        <v>1</v>
      </c>
      <c r="F62" s="194">
        <f t="shared" si="9"/>
        <v>11.111111111111111</v>
      </c>
      <c r="G62" s="194">
        <f t="shared" si="9"/>
        <v>11.111111111111111</v>
      </c>
      <c r="H62" s="194">
        <f t="shared" si="9"/>
        <v>11.111111111111111</v>
      </c>
      <c r="I62" s="194">
        <f t="shared" si="9"/>
        <v>12.5</v>
      </c>
      <c r="K62" s="193"/>
    </row>
    <row r="63" spans="1:11" s="40" customFormat="1" ht="12.75" x14ac:dyDescent="0.2">
      <c r="A63" s="169" t="s">
        <v>269</v>
      </c>
      <c r="B63" s="170">
        <v>13</v>
      </c>
      <c r="C63" s="170">
        <v>12</v>
      </c>
      <c r="D63" s="170">
        <v>12</v>
      </c>
      <c r="E63" s="170">
        <v>11</v>
      </c>
      <c r="F63" s="194">
        <f t="shared" si="9"/>
        <v>68.421052631578945</v>
      </c>
      <c r="G63" s="194">
        <f t="shared" si="9"/>
        <v>70.588235294117652</v>
      </c>
      <c r="H63" s="194">
        <f t="shared" si="9"/>
        <v>80</v>
      </c>
      <c r="I63" s="194">
        <f t="shared" si="9"/>
        <v>78.571428571428569</v>
      </c>
      <c r="K63" s="193"/>
    </row>
    <row r="64" spans="1:11" s="40" customFormat="1" ht="12.75" x14ac:dyDescent="0.2">
      <c r="A64" s="169" t="s">
        <v>275</v>
      </c>
      <c r="B64" s="170">
        <v>2</v>
      </c>
      <c r="C64" s="170">
        <v>2</v>
      </c>
      <c r="D64" s="170">
        <v>2</v>
      </c>
      <c r="E64" s="170">
        <v>2</v>
      </c>
      <c r="F64" s="194">
        <f t="shared" si="9"/>
        <v>22.222222222222221</v>
      </c>
      <c r="G64" s="194">
        <f t="shared" si="9"/>
        <v>28.571428571428569</v>
      </c>
      <c r="H64" s="194">
        <f t="shared" si="9"/>
        <v>50</v>
      </c>
      <c r="I64" s="194">
        <f t="shared" si="9"/>
        <v>50</v>
      </c>
      <c r="K64" s="193"/>
    </row>
    <row r="65" spans="1:11" s="40" customFormat="1" ht="12.75" x14ac:dyDescent="0.2">
      <c r="A65" s="169" t="s">
        <v>277</v>
      </c>
      <c r="B65" s="170">
        <v>2</v>
      </c>
      <c r="C65" s="170">
        <v>1</v>
      </c>
      <c r="D65" s="170">
        <v>0</v>
      </c>
      <c r="E65" s="170">
        <v>0</v>
      </c>
      <c r="F65" s="194">
        <f t="shared" si="9"/>
        <v>25</v>
      </c>
      <c r="G65" s="194">
        <f t="shared" si="9"/>
        <v>12.5</v>
      </c>
      <c r="H65" s="194">
        <f t="shared" si="9"/>
        <v>0</v>
      </c>
      <c r="I65" s="194">
        <f t="shared" si="9"/>
        <v>0</v>
      </c>
      <c r="K65" s="193"/>
    </row>
    <row r="66" spans="1:11" s="40" customFormat="1" ht="12.75" x14ac:dyDescent="0.2">
      <c r="A66" s="169" t="s">
        <v>278</v>
      </c>
      <c r="B66" s="170">
        <v>1</v>
      </c>
      <c r="C66" s="170">
        <v>1</v>
      </c>
      <c r="D66" s="170">
        <v>1</v>
      </c>
      <c r="E66" s="170">
        <v>1</v>
      </c>
      <c r="F66" s="194">
        <f t="shared" si="9"/>
        <v>2.1276595744680851</v>
      </c>
      <c r="G66" s="194">
        <f t="shared" si="9"/>
        <v>2.2222222222222223</v>
      </c>
      <c r="H66" s="194">
        <f t="shared" si="9"/>
        <v>2.3255813953488373</v>
      </c>
      <c r="I66" s="194">
        <f t="shared" si="9"/>
        <v>2.4390243902439024</v>
      </c>
      <c r="K66" s="193"/>
    </row>
    <row r="67" spans="1:11" s="40" customFormat="1" ht="12.75" x14ac:dyDescent="0.2">
      <c r="A67" s="169" t="s">
        <v>279</v>
      </c>
      <c r="B67" s="170">
        <v>2</v>
      </c>
      <c r="C67" s="170">
        <v>2</v>
      </c>
      <c r="D67" s="170">
        <v>1</v>
      </c>
      <c r="E67" s="170">
        <v>1</v>
      </c>
      <c r="F67" s="194">
        <f t="shared" si="9"/>
        <v>33.333333333333329</v>
      </c>
      <c r="G67" s="194">
        <f t="shared" si="9"/>
        <v>33.333333333333329</v>
      </c>
      <c r="H67" s="194">
        <f t="shared" si="9"/>
        <v>25</v>
      </c>
      <c r="I67" s="194">
        <f t="shared" si="9"/>
        <v>25</v>
      </c>
      <c r="K67" s="193"/>
    </row>
    <row r="68" spans="1:11" s="40" customFormat="1" ht="12.75" x14ac:dyDescent="0.2">
      <c r="A68" s="169" t="s">
        <v>281</v>
      </c>
      <c r="B68" s="170">
        <v>1</v>
      </c>
      <c r="C68" s="170">
        <v>1</v>
      </c>
      <c r="D68" s="170">
        <v>1</v>
      </c>
      <c r="E68" s="170">
        <v>1</v>
      </c>
      <c r="F68" s="194">
        <f>+IFERROR(B68/(C12+#REF!),0)*100</f>
        <v>0</v>
      </c>
      <c r="G68" s="194">
        <f>+IFERROR(C68/(D12+#REF!),0)*100</f>
        <v>0</v>
      </c>
      <c r="H68" s="194">
        <f>+IFERROR(D68/(E12+#REF!),0)*100</f>
        <v>0</v>
      </c>
      <c r="I68" s="194">
        <f>+IFERROR(E68/(F12+#REF!),0)*100</f>
        <v>0</v>
      </c>
      <c r="K68" s="193"/>
    </row>
    <row r="69" spans="1:11" s="40" customFormat="1" ht="12.75" x14ac:dyDescent="0.2">
      <c r="A69" s="169" t="s">
        <v>282</v>
      </c>
      <c r="B69" s="170">
        <v>2</v>
      </c>
      <c r="C69" s="170">
        <v>2</v>
      </c>
      <c r="D69" s="170">
        <v>2</v>
      </c>
      <c r="E69" s="170">
        <v>1</v>
      </c>
      <c r="F69" s="194">
        <f>+IFERROR(B69/(C13+#REF!),0)*100</f>
        <v>0</v>
      </c>
      <c r="G69" s="194">
        <f>+IFERROR(C69/(D13+#REF!),0)*100</f>
        <v>0</v>
      </c>
      <c r="H69" s="194">
        <f>+IFERROR(D69/(E13+#REF!),0)*100</f>
        <v>0</v>
      </c>
      <c r="I69" s="194">
        <f>+IFERROR(E69/(F13+#REF!),0)*100</f>
        <v>0</v>
      </c>
      <c r="K69" s="193"/>
    </row>
    <row r="70" spans="1:11" s="40" customFormat="1" ht="12.75" x14ac:dyDescent="0.2">
      <c r="A70" s="196" t="s">
        <v>53</v>
      </c>
      <c r="B70" s="179">
        <f>SUM(B60:B69)</f>
        <v>27</v>
      </c>
      <c r="C70" s="179">
        <f>SUM(C60:C69)</f>
        <v>24</v>
      </c>
      <c r="D70" s="179">
        <f>SUM(D60:D69)</f>
        <v>22</v>
      </c>
      <c r="E70" s="179">
        <f>SUM(E60:E69)</f>
        <v>20</v>
      </c>
      <c r="F70" s="197">
        <f>+IFERROR(B70/(C22+C34),0)*100</f>
        <v>12.980769230769232</v>
      </c>
      <c r="G70" s="197">
        <f>+IFERROR(C70/(D22+D34),0)*100</f>
        <v>12.371134020618557</v>
      </c>
      <c r="H70" s="197">
        <f>+IFERROR(D70/(E22+E34),0)*100</f>
        <v>13.836477987421384</v>
      </c>
      <c r="I70" s="197">
        <f>+IFERROR(E70/(F22+F34),0)*100</f>
        <v>13.422818791946309</v>
      </c>
      <c r="K70" s="193"/>
    </row>
    <row r="71" spans="1:11" x14ac:dyDescent="0.25">
      <c r="A71" s="9"/>
      <c r="B71" s="9"/>
      <c r="C71" s="9"/>
      <c r="D71" s="9"/>
      <c r="F71" s="9"/>
      <c r="G71" s="9"/>
      <c r="H71" s="9"/>
      <c r="I71" s="9"/>
      <c r="J71" s="9"/>
      <c r="K71" s="9"/>
    </row>
    <row r="72" spans="1:11" x14ac:dyDescent="0.25">
      <c r="A72" s="9"/>
      <c r="B72" s="9"/>
      <c r="C72" s="9"/>
      <c r="D72" s="9"/>
      <c r="E72" s="9"/>
      <c r="F72" s="9"/>
      <c r="G72" s="9"/>
      <c r="H72" s="9"/>
      <c r="I72" s="9"/>
      <c r="J72" s="9"/>
      <c r="K72" s="9"/>
    </row>
    <row r="73" spans="1:11" x14ac:dyDescent="0.25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</row>
    <row r="74" spans="1:11" x14ac:dyDescent="0.25">
      <c r="A74" s="9"/>
      <c r="B74" s="9"/>
      <c r="C74" s="9"/>
      <c r="D74" s="9"/>
      <c r="E74" s="9"/>
      <c r="F74" s="9"/>
      <c r="G74" s="9"/>
      <c r="H74" s="9"/>
      <c r="I74" s="9"/>
      <c r="J74" s="9"/>
      <c r="K74" s="9"/>
    </row>
    <row r="75" spans="1:11" x14ac:dyDescent="0.25">
      <c r="A75" s="9"/>
      <c r="B75" s="9"/>
      <c r="C75" s="9"/>
      <c r="D75" s="9"/>
      <c r="E75" s="9"/>
      <c r="F75" s="9"/>
      <c r="G75" s="9"/>
      <c r="H75" s="9"/>
      <c r="I75" s="9"/>
      <c r="J75" s="9"/>
      <c r="K75" s="9"/>
    </row>
    <row r="76" spans="1:11" x14ac:dyDescent="0.25">
      <c r="A76" s="9"/>
      <c r="B76" s="9"/>
      <c r="C76" s="9"/>
      <c r="D76" s="9"/>
      <c r="E76" s="9"/>
      <c r="F76" s="9"/>
      <c r="G76" s="9"/>
      <c r="H76" s="9"/>
      <c r="I76" s="9"/>
      <c r="J76" s="9"/>
      <c r="K76" s="9"/>
    </row>
    <row r="77" spans="1:11" x14ac:dyDescent="0.25">
      <c r="A77" s="9"/>
      <c r="B77" s="9"/>
      <c r="C77" s="9"/>
      <c r="D77" s="9"/>
      <c r="E77" s="9"/>
      <c r="F77" s="9"/>
      <c r="G77" s="9"/>
      <c r="H77" s="9"/>
      <c r="I77" s="9"/>
      <c r="J77" s="9"/>
      <c r="K77" s="9"/>
    </row>
    <row r="78" spans="1:11" x14ac:dyDescent="0.25">
      <c r="A78" s="9"/>
      <c r="B78" s="9"/>
      <c r="C78" s="9"/>
      <c r="D78" s="9"/>
      <c r="E78" s="9"/>
      <c r="F78" s="9"/>
      <c r="G78" s="9"/>
      <c r="H78" s="9"/>
      <c r="I78" s="9"/>
      <c r="J78" s="9"/>
      <c r="K78" s="9"/>
    </row>
    <row r="79" spans="1:11" x14ac:dyDescent="0.25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</row>
    <row r="80" spans="1:11" x14ac:dyDescent="0.25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</row>
    <row r="81" spans="1:11" x14ac:dyDescent="0.25">
      <c r="A81" s="9"/>
      <c r="B81" s="9"/>
      <c r="C81" s="9"/>
      <c r="D81" s="9"/>
      <c r="E81" s="9"/>
      <c r="F81" s="9"/>
      <c r="G81" s="9"/>
      <c r="H81" s="9"/>
      <c r="I81" s="9"/>
      <c r="J81" s="9"/>
      <c r="K81" s="9"/>
    </row>
    <row r="82" spans="1:11" x14ac:dyDescent="0.25">
      <c r="A82" s="9"/>
      <c r="B82" s="9"/>
      <c r="C82" s="9"/>
      <c r="D82" s="9"/>
      <c r="E82" s="9"/>
      <c r="F82" s="9"/>
      <c r="G82" s="9"/>
      <c r="H82" s="9"/>
      <c r="I82" s="9"/>
      <c r="J82" s="9"/>
      <c r="K82" s="9"/>
    </row>
    <row r="83" spans="1:11" x14ac:dyDescent="0.25">
      <c r="A83" s="9"/>
      <c r="B83" s="9"/>
      <c r="C83" s="9"/>
      <c r="D83" s="9"/>
      <c r="E83" s="9"/>
      <c r="F83" s="9"/>
      <c r="G83" s="9"/>
      <c r="H83" s="9"/>
      <c r="I83" s="9"/>
      <c r="J83" s="9"/>
      <c r="K83" s="9"/>
    </row>
    <row r="84" spans="1:11" x14ac:dyDescent="0.25">
      <c r="A84" s="9"/>
      <c r="B84" s="9"/>
      <c r="C84" s="9"/>
      <c r="D84" s="9"/>
      <c r="E84" s="9"/>
      <c r="F84" s="9"/>
      <c r="G84" s="9"/>
      <c r="H84" s="9"/>
      <c r="I84" s="9"/>
      <c r="J84" s="9"/>
      <c r="K84" s="9"/>
    </row>
    <row r="85" spans="1:11" x14ac:dyDescent="0.25">
      <c r="A85" s="9"/>
      <c r="B85" s="9"/>
      <c r="C85" s="9"/>
      <c r="D85" s="9"/>
      <c r="E85" s="9"/>
      <c r="F85" s="9"/>
      <c r="G85" s="9"/>
      <c r="H85" s="9"/>
      <c r="I85" s="9"/>
      <c r="J85" s="9"/>
      <c r="K85" s="9"/>
    </row>
    <row r="86" spans="1:11" x14ac:dyDescent="0.25">
      <c r="A86" s="9"/>
      <c r="B86" s="9"/>
      <c r="C86" s="9"/>
      <c r="D86" s="9"/>
      <c r="E86" s="9"/>
      <c r="F86" s="9"/>
      <c r="G86" s="9"/>
      <c r="H86" s="9"/>
      <c r="I86" s="9"/>
      <c r="J86" s="9"/>
      <c r="K86" s="9"/>
    </row>
    <row r="87" spans="1:11" x14ac:dyDescent="0.25">
      <c r="A87" s="9"/>
      <c r="B87" s="9"/>
      <c r="C87" s="9"/>
      <c r="D87" s="9"/>
      <c r="E87" s="9"/>
      <c r="F87" s="9"/>
      <c r="G87" s="9"/>
      <c r="H87" s="9"/>
      <c r="I87" s="9"/>
      <c r="J87" s="9"/>
      <c r="K87" s="9"/>
    </row>
    <row r="88" spans="1:11" x14ac:dyDescent="0.25">
      <c r="A88" s="9"/>
      <c r="B88" s="9"/>
      <c r="C88" s="9"/>
      <c r="D88" s="9"/>
      <c r="E88" s="9"/>
      <c r="F88" s="9"/>
      <c r="G88" s="9"/>
      <c r="H88" s="9"/>
      <c r="I88" s="9"/>
      <c r="J88" s="9"/>
      <c r="K88" s="9"/>
    </row>
    <row r="89" spans="1:11" x14ac:dyDescent="0.25">
      <c r="A89" s="9"/>
      <c r="B89" s="9"/>
      <c r="C89" s="9"/>
      <c r="D89" s="9"/>
      <c r="E89" s="9"/>
      <c r="F89" s="9"/>
      <c r="G89" s="9"/>
      <c r="H89" s="9"/>
      <c r="I89" s="9"/>
      <c r="J89" s="9"/>
      <c r="K89" s="9"/>
    </row>
    <row r="90" spans="1:11" x14ac:dyDescent="0.25">
      <c r="A90" s="9"/>
      <c r="B90" s="9"/>
      <c r="C90" s="9"/>
      <c r="D90" s="9"/>
      <c r="E90" s="9"/>
      <c r="F90" s="9"/>
      <c r="G90" s="9"/>
      <c r="H90" s="9"/>
      <c r="I90" s="9"/>
      <c r="J90" s="9"/>
      <c r="K90" s="9"/>
    </row>
    <row r="91" spans="1:11" x14ac:dyDescent="0.25">
      <c r="A91" s="9"/>
      <c r="B91" s="9"/>
      <c r="C91" s="9"/>
      <c r="D91" s="9"/>
      <c r="E91" s="9"/>
      <c r="F91" s="9"/>
      <c r="G91" s="9"/>
      <c r="H91" s="9"/>
      <c r="I91" s="9"/>
      <c r="J91" s="9"/>
      <c r="K91" s="9"/>
    </row>
    <row r="92" spans="1:11" x14ac:dyDescent="0.25">
      <c r="A92" s="9"/>
      <c r="B92" s="9"/>
      <c r="C92" s="9"/>
      <c r="D92" s="9"/>
      <c r="E92" s="9"/>
      <c r="F92" s="9"/>
      <c r="G92" s="9"/>
      <c r="H92" s="9"/>
      <c r="I92" s="9"/>
      <c r="J92" s="9"/>
      <c r="K92" s="9"/>
    </row>
    <row r="93" spans="1:11" x14ac:dyDescent="0.25">
      <c r="A93" s="9"/>
      <c r="B93" s="9"/>
      <c r="C93" s="9"/>
      <c r="D93" s="9"/>
      <c r="E93" s="9"/>
      <c r="F93" s="9"/>
      <c r="G93" s="9"/>
      <c r="H93" s="9"/>
      <c r="I93" s="9"/>
      <c r="J93" s="9"/>
      <c r="K93" s="9"/>
    </row>
    <row r="94" spans="1:11" x14ac:dyDescent="0.25">
      <c r="A94" s="9"/>
      <c r="B94" s="9"/>
      <c r="C94" s="9"/>
      <c r="D94" s="9"/>
      <c r="E94" s="9"/>
      <c r="F94" s="9"/>
      <c r="G94" s="9"/>
      <c r="H94" s="9"/>
      <c r="I94" s="9"/>
      <c r="J94" s="9"/>
      <c r="K94" s="9"/>
    </row>
    <row r="95" spans="1:11" x14ac:dyDescent="0.25">
      <c r="A95" s="9"/>
      <c r="B95" s="9"/>
      <c r="C95" s="9"/>
      <c r="D95" s="9"/>
      <c r="E95" s="9"/>
      <c r="F95" s="9"/>
      <c r="G95" s="9"/>
      <c r="H95" s="9"/>
      <c r="I95" s="9"/>
      <c r="J95" s="9"/>
      <c r="K95" s="9"/>
    </row>
    <row r="96" spans="1:11" x14ac:dyDescent="0.25">
      <c r="A96" s="9"/>
      <c r="B96" s="9"/>
      <c r="C96" s="9"/>
      <c r="D96" s="9"/>
      <c r="E96" s="9"/>
      <c r="F96" s="9"/>
      <c r="G96" s="9"/>
      <c r="H96" s="9"/>
      <c r="I96" s="9"/>
      <c r="J96" s="9"/>
      <c r="K96" s="9"/>
    </row>
    <row r="97" spans="1:11" x14ac:dyDescent="0.25">
      <c r="A97" s="9"/>
      <c r="B97" s="9"/>
      <c r="C97" s="9"/>
      <c r="D97" s="9"/>
      <c r="E97" s="9"/>
      <c r="F97" s="9"/>
      <c r="G97" s="9"/>
      <c r="H97" s="9"/>
      <c r="I97" s="9"/>
      <c r="J97" s="9"/>
      <c r="K97" s="9"/>
    </row>
    <row r="98" spans="1:11" x14ac:dyDescent="0.25">
      <c r="A98" s="9"/>
      <c r="B98" s="9"/>
      <c r="C98" s="9"/>
      <c r="D98" s="9"/>
      <c r="E98" s="9"/>
      <c r="F98" s="9"/>
      <c r="G98" s="9"/>
      <c r="H98" s="9"/>
      <c r="I98" s="9"/>
      <c r="J98" s="9"/>
      <c r="K98" s="9"/>
    </row>
    <row r="99" spans="1:11" x14ac:dyDescent="0.25">
      <c r="A99" s="9"/>
      <c r="B99" s="9"/>
      <c r="C99" s="9"/>
      <c r="D99" s="9"/>
      <c r="E99" s="9"/>
      <c r="F99" s="9"/>
      <c r="G99" s="9"/>
      <c r="H99" s="9"/>
      <c r="I99" s="9"/>
      <c r="J99" s="9"/>
      <c r="K99" s="9"/>
    </row>
    <row r="100" spans="1:11" x14ac:dyDescent="0.25">
      <c r="A100" s="9"/>
      <c r="B100" s="9"/>
      <c r="C100" s="9"/>
      <c r="D100" s="9"/>
      <c r="E100" s="9"/>
      <c r="F100" s="9"/>
      <c r="G100" s="9"/>
      <c r="H100" s="9"/>
      <c r="I100" s="9"/>
      <c r="J100" s="9"/>
      <c r="K100" s="9"/>
    </row>
    <row r="101" spans="1:11" x14ac:dyDescent="0.25">
      <c r="A101" s="9"/>
      <c r="B101" s="9"/>
      <c r="C101" s="9"/>
      <c r="D101" s="9"/>
      <c r="E101" s="9"/>
      <c r="F101" s="9"/>
      <c r="G101" s="9"/>
      <c r="H101" s="9"/>
      <c r="I101" s="9"/>
      <c r="J101" s="9"/>
      <c r="K101" s="9"/>
    </row>
    <row r="102" spans="1:11" x14ac:dyDescent="0.25">
      <c r="A102" s="9"/>
      <c r="B102" s="9"/>
      <c r="C102" s="9"/>
      <c r="D102" s="9"/>
      <c r="E102" s="9"/>
      <c r="F102" s="9"/>
      <c r="G102" s="9"/>
      <c r="H102" s="9"/>
      <c r="I102" s="9"/>
      <c r="J102" s="9"/>
      <c r="K102" s="9"/>
    </row>
    <row r="103" spans="1:11" x14ac:dyDescent="0.25">
      <c r="A103" s="9"/>
      <c r="B103" s="9"/>
      <c r="C103" s="9"/>
      <c r="D103" s="9"/>
      <c r="E103" s="9"/>
      <c r="F103" s="9"/>
      <c r="G103" s="9"/>
      <c r="H103" s="9"/>
      <c r="I103" s="9"/>
      <c r="J103" s="9"/>
      <c r="K103" s="9"/>
    </row>
    <row r="104" spans="1:11" x14ac:dyDescent="0.25">
      <c r="A104" s="9"/>
      <c r="B104" s="9"/>
      <c r="C104" s="9"/>
      <c r="D104" s="9"/>
      <c r="E104" s="9"/>
      <c r="F104" s="9"/>
      <c r="G104" s="9"/>
      <c r="H104" s="9"/>
      <c r="I104" s="9"/>
      <c r="J104" s="9"/>
      <c r="K104" s="9"/>
    </row>
    <row r="105" spans="1:11" x14ac:dyDescent="0.25">
      <c r="A105" s="9"/>
      <c r="B105" s="9"/>
      <c r="C105" s="9"/>
      <c r="D105" s="9"/>
      <c r="E105" s="9"/>
      <c r="F105" s="9"/>
      <c r="G105" s="9"/>
      <c r="H105" s="9"/>
      <c r="I105" s="9"/>
      <c r="J105" s="9"/>
      <c r="K105" s="9"/>
    </row>
    <row r="106" spans="1:11" x14ac:dyDescent="0.25">
      <c r="A106" s="9"/>
      <c r="B106" s="9"/>
      <c r="C106" s="9"/>
      <c r="D106" s="9"/>
      <c r="E106" s="9"/>
      <c r="F106" s="9"/>
      <c r="G106" s="9"/>
      <c r="H106" s="9"/>
      <c r="I106" s="9"/>
      <c r="J106" s="9"/>
      <c r="K106" s="9"/>
    </row>
    <row r="107" spans="1:11" x14ac:dyDescent="0.25">
      <c r="A107" s="9"/>
      <c r="B107" s="9"/>
      <c r="C107" s="9"/>
      <c r="D107" s="9"/>
      <c r="E107" s="9"/>
      <c r="F107" s="9"/>
      <c r="G107" s="9"/>
      <c r="H107" s="9"/>
      <c r="I107" s="9"/>
      <c r="J107" s="9"/>
      <c r="K107" s="9"/>
    </row>
    <row r="108" spans="1:11" x14ac:dyDescent="0.25">
      <c r="A108" s="9"/>
      <c r="B108" s="9"/>
      <c r="C108" s="9"/>
      <c r="D108" s="9"/>
      <c r="E108" s="9"/>
      <c r="F108" s="9"/>
      <c r="G108" s="9"/>
      <c r="H108" s="9"/>
      <c r="I108" s="9"/>
      <c r="J108" s="9"/>
      <c r="K108" s="9"/>
    </row>
    <row r="109" spans="1:11" x14ac:dyDescent="0.25">
      <c r="A109" s="9"/>
      <c r="B109" s="9"/>
      <c r="C109" s="9"/>
      <c r="D109" s="9"/>
      <c r="E109" s="9"/>
      <c r="F109" s="9"/>
      <c r="G109" s="9"/>
      <c r="H109" s="9"/>
      <c r="I109" s="9"/>
      <c r="J109" s="9"/>
      <c r="K109" s="9"/>
    </row>
    <row r="110" spans="1:11" x14ac:dyDescent="0.25">
      <c r="A110" s="9"/>
      <c r="B110" s="9"/>
      <c r="C110" s="9"/>
      <c r="D110" s="9"/>
      <c r="E110" s="9"/>
      <c r="F110" s="9"/>
      <c r="G110" s="9"/>
      <c r="H110" s="9"/>
      <c r="I110" s="9"/>
      <c r="J110" s="9"/>
      <c r="K110" s="9"/>
    </row>
    <row r="111" spans="1:11" x14ac:dyDescent="0.25">
      <c r="A111" s="9"/>
      <c r="B111" s="9"/>
      <c r="C111" s="9"/>
      <c r="D111" s="9"/>
      <c r="E111" s="9"/>
      <c r="F111" s="9"/>
      <c r="G111" s="9"/>
      <c r="H111" s="9"/>
      <c r="I111" s="9"/>
      <c r="J111" s="9"/>
      <c r="K111" s="9"/>
    </row>
    <row r="112" spans="1:11" x14ac:dyDescent="0.25">
      <c r="A112" s="9"/>
      <c r="B112" s="9"/>
      <c r="C112" s="9"/>
      <c r="D112" s="9"/>
      <c r="E112" s="9"/>
      <c r="F112" s="9"/>
      <c r="G112" s="9"/>
      <c r="H112" s="9"/>
      <c r="I112" s="9"/>
      <c r="J112" s="9"/>
      <c r="K112" s="9"/>
    </row>
    <row r="113" spans="1:11" x14ac:dyDescent="0.25">
      <c r="A113" s="9"/>
      <c r="B113" s="9"/>
      <c r="C113" s="9"/>
      <c r="D113" s="9"/>
      <c r="E113" s="9"/>
      <c r="F113" s="9"/>
      <c r="G113" s="9"/>
      <c r="H113" s="9"/>
      <c r="I113" s="9"/>
      <c r="J113" s="9"/>
      <c r="K113" s="9"/>
    </row>
    <row r="114" spans="1:11" x14ac:dyDescent="0.25">
      <c r="A114" s="9"/>
      <c r="B114" s="9"/>
      <c r="C114" s="9"/>
      <c r="D114" s="9"/>
      <c r="E114" s="9"/>
      <c r="F114" s="9"/>
      <c r="G114" s="9"/>
      <c r="H114" s="9"/>
      <c r="I114" s="9"/>
      <c r="J114" s="9"/>
      <c r="K114" s="9"/>
    </row>
    <row r="115" spans="1:11" x14ac:dyDescent="0.25">
      <c r="A115" s="9"/>
      <c r="B115" s="9"/>
      <c r="C115" s="9"/>
      <c r="D115" s="9"/>
      <c r="E115" s="9"/>
      <c r="F115" s="9"/>
      <c r="G115" s="9"/>
      <c r="H115" s="9"/>
      <c r="I115" s="9"/>
      <c r="J115" s="9"/>
      <c r="K115" s="9"/>
    </row>
    <row r="116" spans="1:11" x14ac:dyDescent="0.25">
      <c r="A116" s="9"/>
      <c r="B116" s="9"/>
      <c r="C116" s="9"/>
      <c r="D116" s="9"/>
      <c r="E116" s="9"/>
      <c r="F116" s="9"/>
      <c r="G116" s="9"/>
      <c r="H116" s="9"/>
      <c r="I116" s="9"/>
      <c r="J116" s="9"/>
      <c r="K116" s="9"/>
    </row>
    <row r="117" spans="1:11" x14ac:dyDescent="0.25">
      <c r="A117" s="9"/>
      <c r="B117" s="9"/>
      <c r="C117" s="9"/>
      <c r="D117" s="9"/>
      <c r="E117" s="9"/>
      <c r="F117" s="9"/>
      <c r="G117" s="9"/>
      <c r="H117" s="9"/>
      <c r="I117" s="9"/>
      <c r="J117" s="9"/>
      <c r="K117" s="9"/>
    </row>
    <row r="118" spans="1:11" x14ac:dyDescent="0.25">
      <c r="A118" s="9"/>
      <c r="B118" s="9"/>
      <c r="C118" s="9"/>
      <c r="D118" s="9"/>
      <c r="E118" s="9"/>
      <c r="F118" s="9"/>
      <c r="G118" s="9"/>
      <c r="H118" s="9"/>
      <c r="I118" s="9"/>
      <c r="J118" s="9"/>
      <c r="K118" s="9"/>
    </row>
    <row r="119" spans="1:11" x14ac:dyDescent="0.25">
      <c r="A119" s="9"/>
      <c r="B119" s="9"/>
      <c r="C119" s="9"/>
      <c r="D119" s="9"/>
      <c r="E119" s="9"/>
      <c r="F119" s="9"/>
      <c r="G119" s="9"/>
      <c r="H119" s="9"/>
      <c r="I119" s="9"/>
      <c r="J119" s="9"/>
      <c r="K119" s="9"/>
    </row>
    <row r="120" spans="1:11" x14ac:dyDescent="0.25">
      <c r="A120" s="9"/>
      <c r="B120" s="9"/>
      <c r="C120" s="9"/>
      <c r="D120" s="9"/>
      <c r="E120" s="9"/>
      <c r="F120" s="9"/>
      <c r="G120" s="9"/>
      <c r="H120" s="9"/>
      <c r="I120" s="9"/>
      <c r="J120" s="9"/>
      <c r="K120" s="9"/>
    </row>
    <row r="121" spans="1:11" x14ac:dyDescent="0.25">
      <c r="A121" s="9"/>
      <c r="B121" s="9"/>
      <c r="C121" s="9"/>
      <c r="D121" s="9"/>
      <c r="E121" s="9"/>
      <c r="F121" s="9"/>
      <c r="G121" s="9"/>
      <c r="H121" s="9"/>
      <c r="I121" s="9"/>
      <c r="J121" s="9"/>
      <c r="K121" s="9"/>
    </row>
    <row r="122" spans="1:11" x14ac:dyDescent="0.25">
      <c r="A122" s="9"/>
      <c r="B122" s="9"/>
      <c r="C122" s="9"/>
      <c r="D122" s="9"/>
      <c r="E122" s="9"/>
      <c r="F122" s="9"/>
      <c r="G122" s="9"/>
      <c r="H122" s="9"/>
      <c r="I122" s="9"/>
      <c r="J122" s="9"/>
      <c r="K122" s="9"/>
    </row>
    <row r="123" spans="1:11" x14ac:dyDescent="0.25">
      <c r="A123" s="9"/>
      <c r="B123" s="9"/>
      <c r="C123" s="9"/>
      <c r="D123" s="9"/>
      <c r="E123" s="9"/>
      <c r="F123" s="9"/>
      <c r="G123" s="9"/>
      <c r="H123" s="9"/>
      <c r="I123" s="9"/>
      <c r="J123" s="9"/>
      <c r="K123" s="9"/>
    </row>
    <row r="124" spans="1:11" x14ac:dyDescent="0.25">
      <c r="A124" s="9"/>
      <c r="B124" s="9"/>
      <c r="C124" s="9"/>
      <c r="D124" s="9"/>
      <c r="E124" s="9"/>
      <c r="F124" s="9"/>
      <c r="G124" s="9"/>
      <c r="H124" s="9"/>
      <c r="I124" s="9"/>
      <c r="J124" s="9"/>
      <c r="K124" s="9"/>
    </row>
    <row r="125" spans="1:11" x14ac:dyDescent="0.25">
      <c r="A125" s="9"/>
      <c r="B125" s="9"/>
      <c r="C125" s="9"/>
      <c r="D125" s="9"/>
      <c r="E125" s="9"/>
      <c r="F125" s="9"/>
      <c r="G125" s="9"/>
      <c r="H125" s="9"/>
      <c r="I125" s="9"/>
      <c r="J125" s="9"/>
      <c r="K125" s="9"/>
    </row>
    <row r="126" spans="1:11" x14ac:dyDescent="0.25">
      <c r="A126" s="9"/>
      <c r="B126" s="9"/>
      <c r="C126" s="9"/>
      <c r="D126" s="9"/>
      <c r="E126" s="9"/>
      <c r="F126" s="9"/>
      <c r="G126" s="9"/>
      <c r="H126" s="9"/>
      <c r="I126" s="9"/>
      <c r="J126" s="9"/>
      <c r="K126" s="9"/>
    </row>
    <row r="127" spans="1:11" x14ac:dyDescent="0.25">
      <c r="A127" s="9"/>
      <c r="B127" s="9"/>
      <c r="C127" s="9"/>
      <c r="D127" s="9"/>
      <c r="E127" s="9"/>
      <c r="F127" s="9"/>
      <c r="G127" s="9"/>
      <c r="H127" s="9"/>
      <c r="I127" s="9"/>
      <c r="J127" s="9"/>
      <c r="K127" s="9"/>
    </row>
    <row r="128" spans="1:11" x14ac:dyDescent="0.25">
      <c r="A128" s="9"/>
      <c r="B128" s="9"/>
      <c r="C128" s="9"/>
      <c r="D128" s="9"/>
      <c r="E128" s="9"/>
      <c r="F128" s="9"/>
      <c r="G128" s="9"/>
      <c r="H128" s="9"/>
      <c r="I128" s="9"/>
      <c r="J128" s="9"/>
      <c r="K128" s="9"/>
    </row>
    <row r="129" spans="1:11" x14ac:dyDescent="0.25">
      <c r="A129" s="9"/>
      <c r="B129" s="9"/>
      <c r="C129" s="9"/>
      <c r="D129" s="9"/>
      <c r="E129" s="9"/>
      <c r="F129" s="9"/>
      <c r="G129" s="9"/>
      <c r="H129" s="9"/>
      <c r="I129" s="9"/>
      <c r="J129" s="9"/>
      <c r="K129" s="9"/>
    </row>
    <row r="130" spans="1:11" x14ac:dyDescent="0.25">
      <c r="A130" s="9"/>
      <c r="B130" s="9"/>
      <c r="C130" s="9"/>
      <c r="D130" s="9"/>
      <c r="E130" s="9"/>
      <c r="F130" s="9"/>
      <c r="G130" s="9"/>
      <c r="H130" s="9"/>
      <c r="I130" s="9"/>
      <c r="J130" s="9"/>
      <c r="K130" s="9"/>
    </row>
    <row r="131" spans="1:11" x14ac:dyDescent="0.25">
      <c r="A131" s="9"/>
      <c r="B131" s="9"/>
      <c r="C131" s="9"/>
      <c r="D131" s="9"/>
      <c r="E131" s="9"/>
      <c r="F131" s="9"/>
      <c r="G131" s="9"/>
      <c r="H131" s="9"/>
      <c r="I131" s="9"/>
      <c r="J131" s="9"/>
      <c r="K131" s="9"/>
    </row>
    <row r="132" spans="1:11" x14ac:dyDescent="0.25">
      <c r="A132" s="9"/>
      <c r="B132" s="9"/>
      <c r="C132" s="9"/>
      <c r="D132" s="9"/>
      <c r="E132" s="9"/>
      <c r="F132" s="9"/>
      <c r="G132" s="9"/>
      <c r="H132" s="9"/>
      <c r="I132" s="9"/>
      <c r="J132" s="9"/>
      <c r="K132" s="9"/>
    </row>
    <row r="133" spans="1:11" x14ac:dyDescent="0.25">
      <c r="A133" s="9"/>
      <c r="B133" s="9"/>
      <c r="C133" s="9"/>
      <c r="D133" s="9"/>
      <c r="E133" s="9"/>
      <c r="F133" s="9"/>
      <c r="G133" s="9"/>
      <c r="H133" s="9"/>
      <c r="I133" s="9"/>
      <c r="J133" s="9"/>
      <c r="K133" s="9"/>
    </row>
    <row r="134" spans="1:11" x14ac:dyDescent="0.25">
      <c r="A134" s="9"/>
      <c r="B134" s="9"/>
      <c r="C134" s="9"/>
      <c r="D134" s="9"/>
      <c r="E134" s="9"/>
      <c r="F134" s="9"/>
      <c r="G134" s="9"/>
      <c r="H134" s="9"/>
      <c r="I134" s="9"/>
      <c r="J134" s="9"/>
      <c r="K134" s="9"/>
    </row>
    <row r="135" spans="1:11" x14ac:dyDescent="0.25">
      <c r="A135" s="9"/>
      <c r="B135" s="9"/>
      <c r="C135" s="9"/>
      <c r="D135" s="9"/>
      <c r="E135" s="9"/>
      <c r="F135" s="9"/>
      <c r="G135" s="9"/>
      <c r="H135" s="9"/>
      <c r="I135" s="9"/>
      <c r="J135" s="9"/>
      <c r="K135" s="9"/>
    </row>
    <row r="136" spans="1:11" x14ac:dyDescent="0.25">
      <c r="A136" s="9"/>
      <c r="B136" s="9"/>
      <c r="C136" s="9"/>
      <c r="D136" s="9"/>
      <c r="E136" s="9"/>
      <c r="F136" s="9"/>
      <c r="G136" s="9"/>
      <c r="H136" s="9"/>
      <c r="I136" s="9"/>
      <c r="J136" s="9"/>
      <c r="K136" s="9"/>
    </row>
    <row r="137" spans="1:11" x14ac:dyDescent="0.25">
      <c r="A137" s="9"/>
      <c r="B137" s="9"/>
      <c r="C137" s="9"/>
      <c r="D137" s="9"/>
      <c r="E137" s="9"/>
      <c r="F137" s="9"/>
      <c r="G137" s="9"/>
      <c r="H137" s="9"/>
      <c r="I137" s="9"/>
      <c r="J137" s="9"/>
      <c r="K137" s="9"/>
    </row>
    <row r="138" spans="1:11" x14ac:dyDescent="0.25">
      <c r="A138" s="9"/>
      <c r="B138" s="9"/>
      <c r="C138" s="9"/>
      <c r="D138" s="9"/>
      <c r="E138" s="9"/>
      <c r="F138" s="9"/>
      <c r="G138" s="9"/>
      <c r="H138" s="9"/>
      <c r="I138" s="9"/>
      <c r="J138" s="9"/>
      <c r="K138" s="9"/>
    </row>
    <row r="139" spans="1:11" x14ac:dyDescent="0.25">
      <c r="A139" s="9"/>
      <c r="B139" s="9"/>
      <c r="C139" s="9"/>
      <c r="D139" s="9"/>
      <c r="E139" s="9"/>
      <c r="F139" s="9"/>
      <c r="G139" s="9"/>
      <c r="H139" s="9"/>
      <c r="I139" s="9"/>
      <c r="J139" s="9"/>
      <c r="K139" s="9"/>
    </row>
    <row r="140" spans="1:11" x14ac:dyDescent="0.25">
      <c r="A140" s="9"/>
      <c r="B140" s="9"/>
      <c r="C140" s="9"/>
      <c r="D140" s="9"/>
      <c r="E140" s="9"/>
      <c r="F140" s="9"/>
      <c r="G140" s="9"/>
      <c r="H140" s="9"/>
      <c r="I140" s="9"/>
      <c r="J140" s="9"/>
      <c r="K140" s="9"/>
    </row>
    <row r="141" spans="1:11" x14ac:dyDescent="0.25">
      <c r="A141" s="9"/>
      <c r="B141" s="9"/>
      <c r="C141" s="9"/>
      <c r="D141" s="9"/>
      <c r="E141" s="9"/>
      <c r="F141" s="9"/>
      <c r="G141" s="9"/>
      <c r="H141" s="9"/>
      <c r="I141" s="9"/>
      <c r="J141" s="9"/>
      <c r="K141" s="9"/>
    </row>
    <row r="142" spans="1:11" x14ac:dyDescent="0.25">
      <c r="A142" s="9"/>
      <c r="B142" s="9"/>
      <c r="C142" s="9"/>
      <c r="D142" s="9"/>
      <c r="E142" s="9"/>
      <c r="F142" s="9"/>
      <c r="G142" s="9"/>
      <c r="H142" s="9"/>
      <c r="I142" s="9"/>
      <c r="J142" s="9"/>
      <c r="K142" s="9"/>
    </row>
    <row r="143" spans="1:11" x14ac:dyDescent="0.25">
      <c r="A143" s="9"/>
      <c r="B143" s="9"/>
      <c r="C143" s="9"/>
      <c r="D143" s="9"/>
      <c r="E143" s="9"/>
      <c r="F143" s="9"/>
      <c r="G143" s="9"/>
      <c r="H143" s="9"/>
      <c r="I143" s="9"/>
      <c r="J143" s="9"/>
      <c r="K143" s="9"/>
    </row>
    <row r="144" spans="1:11" x14ac:dyDescent="0.25">
      <c r="A144" s="9"/>
      <c r="B144" s="9"/>
      <c r="C144" s="9"/>
      <c r="D144" s="9"/>
      <c r="E144" s="9"/>
      <c r="F144" s="9"/>
      <c r="G144" s="9"/>
      <c r="H144" s="9"/>
      <c r="I144" s="9"/>
      <c r="J144" s="9"/>
      <c r="K144" s="9"/>
    </row>
    <row r="145" spans="1:11" x14ac:dyDescent="0.25">
      <c r="A145" s="9"/>
      <c r="B145" s="9"/>
      <c r="C145" s="9"/>
      <c r="D145" s="9"/>
      <c r="E145" s="9"/>
      <c r="F145" s="9"/>
      <c r="G145" s="9"/>
      <c r="H145" s="9"/>
      <c r="I145" s="9"/>
      <c r="J145" s="9"/>
      <c r="K145" s="9"/>
    </row>
    <row r="146" spans="1:11" x14ac:dyDescent="0.25">
      <c r="A146" s="9"/>
      <c r="B146" s="9"/>
      <c r="C146" s="9"/>
      <c r="D146" s="9"/>
      <c r="E146" s="9"/>
      <c r="F146" s="9"/>
      <c r="G146" s="9"/>
      <c r="H146" s="9"/>
      <c r="I146" s="9"/>
      <c r="J146" s="9"/>
      <c r="K146" s="9"/>
    </row>
    <row r="147" spans="1:11" x14ac:dyDescent="0.25">
      <c r="A147" s="9"/>
      <c r="B147" s="9"/>
      <c r="C147" s="9"/>
      <c r="D147" s="9"/>
      <c r="E147" s="9"/>
      <c r="F147" s="9"/>
      <c r="G147" s="9"/>
      <c r="H147" s="9"/>
      <c r="I147" s="9"/>
      <c r="J147" s="9"/>
      <c r="K147" s="9"/>
    </row>
    <row r="148" spans="1:11" x14ac:dyDescent="0.25">
      <c r="A148" s="9"/>
      <c r="B148" s="9"/>
      <c r="C148" s="9"/>
      <c r="D148" s="9"/>
      <c r="E148" s="9"/>
      <c r="F148" s="9"/>
      <c r="G148" s="9"/>
      <c r="H148" s="9"/>
      <c r="I148" s="9"/>
      <c r="J148" s="9"/>
      <c r="K148" s="9"/>
    </row>
    <row r="149" spans="1:11" x14ac:dyDescent="0.25">
      <c r="A149" s="9"/>
      <c r="B149" s="9"/>
      <c r="C149" s="9"/>
      <c r="D149" s="9"/>
      <c r="E149" s="9"/>
      <c r="F149" s="9"/>
      <c r="G149" s="9"/>
      <c r="H149" s="9"/>
      <c r="I149" s="9"/>
      <c r="J149" s="9"/>
      <c r="K149" s="9"/>
    </row>
    <row r="150" spans="1:11" x14ac:dyDescent="0.25">
      <c r="A150" s="9"/>
      <c r="B150" s="9"/>
      <c r="C150" s="9"/>
      <c r="D150" s="9"/>
      <c r="E150" s="9"/>
      <c r="F150" s="9"/>
      <c r="G150" s="9"/>
      <c r="H150" s="9"/>
      <c r="I150" s="9"/>
      <c r="J150" s="9"/>
      <c r="K150" s="9"/>
    </row>
    <row r="151" spans="1:11" x14ac:dyDescent="0.25">
      <c r="A151" s="9"/>
      <c r="B151" s="9"/>
      <c r="C151" s="9"/>
      <c r="D151" s="9"/>
      <c r="E151" s="9"/>
      <c r="F151" s="9"/>
      <c r="G151" s="9"/>
      <c r="H151" s="9"/>
      <c r="I151" s="9"/>
      <c r="J151" s="9"/>
      <c r="K151" s="9"/>
    </row>
    <row r="152" spans="1:11" x14ac:dyDescent="0.25">
      <c r="A152" s="9"/>
      <c r="B152" s="9"/>
      <c r="C152" s="9"/>
      <c r="D152" s="9"/>
      <c r="E152" s="9"/>
      <c r="F152" s="9"/>
      <c r="G152" s="9"/>
      <c r="H152" s="9"/>
      <c r="I152" s="9"/>
      <c r="J152" s="9"/>
      <c r="K152" s="9"/>
    </row>
    <row r="153" spans="1:11" x14ac:dyDescent="0.25">
      <c r="A153" s="9"/>
      <c r="B153" s="9"/>
      <c r="C153" s="9"/>
      <c r="D153" s="9"/>
      <c r="E153" s="9"/>
      <c r="F153" s="9"/>
      <c r="G153" s="9"/>
      <c r="H153" s="9"/>
      <c r="I153" s="9"/>
      <c r="J153" s="9"/>
      <c r="K153" s="9"/>
    </row>
    <row r="154" spans="1:11" x14ac:dyDescent="0.25">
      <c r="A154" s="9"/>
      <c r="B154" s="9"/>
      <c r="C154" s="9"/>
      <c r="D154" s="9"/>
      <c r="E154" s="9"/>
      <c r="F154" s="9"/>
      <c r="G154" s="9"/>
      <c r="H154" s="9"/>
      <c r="I154" s="9"/>
      <c r="J154" s="9"/>
      <c r="K154" s="9"/>
    </row>
    <row r="155" spans="1:11" x14ac:dyDescent="0.25">
      <c r="A155" s="9"/>
      <c r="B155" s="9"/>
      <c r="C155" s="9"/>
      <c r="D155" s="9"/>
      <c r="E155" s="9"/>
      <c r="F155" s="9"/>
      <c r="G155" s="9"/>
      <c r="H155" s="9"/>
      <c r="I155" s="9"/>
      <c r="J155" s="9"/>
      <c r="K155" s="9"/>
    </row>
    <row r="156" spans="1:11" x14ac:dyDescent="0.25">
      <c r="A156" s="9"/>
      <c r="B156" s="9"/>
      <c r="C156" s="9"/>
      <c r="D156" s="9"/>
      <c r="E156" s="9"/>
      <c r="F156" s="9"/>
      <c r="G156" s="9"/>
      <c r="H156" s="9"/>
      <c r="I156" s="9"/>
      <c r="J156" s="9"/>
      <c r="K156" s="9"/>
    </row>
    <row r="157" spans="1:11" x14ac:dyDescent="0.25">
      <c r="A157" s="9"/>
      <c r="B157" s="9"/>
      <c r="C157" s="9"/>
      <c r="D157" s="9"/>
      <c r="E157" s="9"/>
      <c r="F157" s="9"/>
      <c r="G157" s="9"/>
      <c r="H157" s="9"/>
      <c r="I157" s="9"/>
      <c r="J157" s="9"/>
      <c r="K157" s="9"/>
    </row>
    <row r="158" spans="1:11" x14ac:dyDescent="0.25">
      <c r="A158" s="9"/>
      <c r="B158" s="9"/>
      <c r="C158" s="9"/>
      <c r="D158" s="9"/>
      <c r="E158" s="9"/>
      <c r="F158" s="9"/>
      <c r="G158" s="9"/>
      <c r="H158" s="9"/>
      <c r="I158" s="9"/>
      <c r="J158" s="9"/>
      <c r="K158" s="9"/>
    </row>
    <row r="159" spans="1:11" x14ac:dyDescent="0.25">
      <c r="A159" s="9"/>
      <c r="B159" s="9"/>
      <c r="C159" s="9"/>
      <c r="D159" s="9"/>
      <c r="E159" s="9"/>
      <c r="F159" s="9"/>
      <c r="G159" s="9"/>
      <c r="H159" s="9"/>
      <c r="I159" s="9"/>
      <c r="J159" s="9"/>
      <c r="K159" s="9"/>
    </row>
    <row r="160" spans="1:11" x14ac:dyDescent="0.25">
      <c r="A160" s="9"/>
      <c r="B160" s="9"/>
      <c r="C160" s="9"/>
      <c r="D160" s="9"/>
      <c r="E160" s="9"/>
      <c r="F160" s="9"/>
      <c r="G160" s="9"/>
      <c r="H160" s="9"/>
      <c r="I160" s="9"/>
      <c r="J160" s="9"/>
      <c r="K160" s="9"/>
    </row>
    <row r="161" spans="1:11" x14ac:dyDescent="0.25">
      <c r="A161" s="9"/>
      <c r="B161" s="9"/>
      <c r="C161" s="9"/>
      <c r="D161" s="9"/>
      <c r="E161" s="9"/>
      <c r="F161" s="9"/>
      <c r="G161" s="9"/>
      <c r="H161" s="9"/>
      <c r="I161" s="9"/>
      <c r="J161" s="9"/>
      <c r="K161" s="9"/>
    </row>
    <row r="162" spans="1:11" x14ac:dyDescent="0.25">
      <c r="A162" s="9"/>
      <c r="B162" s="9"/>
      <c r="C162" s="9"/>
      <c r="D162" s="9"/>
      <c r="E162" s="9"/>
      <c r="F162" s="9"/>
      <c r="G162" s="9"/>
      <c r="H162" s="9"/>
      <c r="I162" s="9"/>
      <c r="J162" s="9"/>
      <c r="K162" s="9"/>
    </row>
  </sheetData>
  <mergeCells count="5">
    <mergeCell ref="A24:J24"/>
    <mergeCell ref="A36:E36"/>
    <mergeCell ref="A2:J2"/>
    <mergeCell ref="A58:E58"/>
    <mergeCell ref="A1:J1"/>
  </mergeCells>
  <phoneticPr fontId="2" type="noConversion"/>
  <pageMargins left="0.75" right="0.75" top="1" bottom="1" header="0.4921259845" footer="0.4921259845"/>
  <pageSetup paperSize="9" scale="72" orientation="landscape" r:id="rId1"/>
  <headerFooter alignWithMargins="0"/>
  <rowBreaks count="2" manualBreakCount="2">
    <brk id="23" max="9" man="1"/>
    <brk id="56" max="9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view="pageBreakPreview" zoomScaleNormal="100" zoomScaleSheetLayoutView="100" workbookViewId="0">
      <selection activeCell="G4" sqref="G4"/>
    </sheetView>
  </sheetViews>
  <sheetFormatPr defaultRowHeight="15.75" x14ac:dyDescent="0.25"/>
  <cols>
    <col min="1" max="1" width="15.875" bestFit="1" customWidth="1"/>
    <col min="2" max="2" width="9.125" customWidth="1"/>
    <col min="3" max="5" width="12.625" customWidth="1"/>
    <col min="6" max="6" width="15" customWidth="1"/>
    <col min="7" max="7" width="9.5" customWidth="1"/>
    <col min="8" max="8" width="12.625" customWidth="1"/>
    <col min="9" max="9" width="10.875" customWidth="1"/>
  </cols>
  <sheetData>
    <row r="1" spans="1:11" ht="20.25" customHeight="1" thickBot="1" x14ac:dyDescent="0.35">
      <c r="A1" s="503" t="s">
        <v>88</v>
      </c>
      <c r="B1" s="514"/>
      <c r="C1" s="514"/>
      <c r="D1" s="514"/>
      <c r="E1" s="514"/>
      <c r="F1" s="514"/>
      <c r="G1" s="514"/>
      <c r="H1" s="514"/>
      <c r="I1" s="514"/>
      <c r="J1" s="514"/>
      <c r="K1" s="514"/>
    </row>
    <row r="2" spans="1:11" ht="15.75" customHeight="1" x14ac:dyDescent="0.25">
      <c r="A2" s="511" t="s">
        <v>89</v>
      </c>
      <c r="B2" s="509" t="s">
        <v>90</v>
      </c>
      <c r="C2" s="510"/>
      <c r="D2" s="204"/>
      <c r="E2" s="205"/>
      <c r="F2" s="205"/>
      <c r="G2" s="205"/>
      <c r="H2" s="509" t="s">
        <v>91</v>
      </c>
      <c r="I2" s="515"/>
      <c r="J2" s="516" t="s">
        <v>92</v>
      </c>
      <c r="K2" s="518" t="s">
        <v>93</v>
      </c>
    </row>
    <row r="3" spans="1:11" ht="15.75" customHeight="1" x14ac:dyDescent="0.25">
      <c r="A3" s="512"/>
      <c r="B3" s="206"/>
      <c r="C3" s="207"/>
      <c r="D3" s="208" t="s">
        <v>94</v>
      </c>
      <c r="E3" s="208"/>
      <c r="F3" s="208"/>
      <c r="G3" s="208"/>
      <c r="H3" s="206"/>
      <c r="I3" s="209"/>
      <c r="J3" s="517"/>
      <c r="K3" s="519"/>
    </row>
    <row r="4" spans="1:11" s="3" customFormat="1" ht="138.75" customHeight="1" x14ac:dyDescent="0.25">
      <c r="A4" s="513"/>
      <c r="B4" s="210" t="s">
        <v>95</v>
      </c>
      <c r="C4" s="210" t="s">
        <v>96</v>
      </c>
      <c r="D4" s="210" t="s">
        <v>97</v>
      </c>
      <c r="E4" s="210" t="s">
        <v>98</v>
      </c>
      <c r="F4" s="210" t="s">
        <v>99</v>
      </c>
      <c r="G4" s="210" t="s">
        <v>100</v>
      </c>
      <c r="H4" s="210" t="s">
        <v>101</v>
      </c>
      <c r="I4" s="210" t="s">
        <v>102</v>
      </c>
      <c r="J4" s="517"/>
      <c r="K4" s="519"/>
    </row>
    <row r="5" spans="1:11" x14ac:dyDescent="0.25">
      <c r="A5" s="198" t="s">
        <v>51</v>
      </c>
      <c r="B5" s="111">
        <v>1</v>
      </c>
      <c r="C5" s="122">
        <v>246</v>
      </c>
      <c r="D5" s="122">
        <v>0</v>
      </c>
      <c r="E5" s="122">
        <v>246</v>
      </c>
      <c r="F5" s="122">
        <v>0</v>
      </c>
      <c r="G5" s="122">
        <v>8</v>
      </c>
      <c r="H5" s="122">
        <v>87</v>
      </c>
      <c r="I5" s="122">
        <v>15</v>
      </c>
      <c r="J5" s="122">
        <v>101</v>
      </c>
      <c r="K5" s="122">
        <v>14</v>
      </c>
    </row>
    <row r="6" spans="1:11" x14ac:dyDescent="0.25">
      <c r="A6" s="199"/>
      <c r="B6" s="111">
        <v>2</v>
      </c>
      <c r="C6" s="122">
        <v>83</v>
      </c>
      <c r="D6" s="122">
        <v>0</v>
      </c>
      <c r="E6" s="122">
        <v>70</v>
      </c>
      <c r="F6" s="122">
        <v>13</v>
      </c>
      <c r="G6" s="122">
        <v>15</v>
      </c>
      <c r="H6" s="122">
        <v>38</v>
      </c>
      <c r="I6" s="122">
        <v>6</v>
      </c>
      <c r="J6" s="122">
        <v>49</v>
      </c>
      <c r="K6" s="122">
        <v>6</v>
      </c>
    </row>
    <row r="7" spans="1:11" x14ac:dyDescent="0.25">
      <c r="A7" s="199"/>
      <c r="B7" s="111" t="s">
        <v>58</v>
      </c>
      <c r="C7" s="122">
        <v>1397</v>
      </c>
      <c r="D7" s="122">
        <v>0</v>
      </c>
      <c r="E7" s="122">
        <v>60</v>
      </c>
      <c r="F7" s="122">
        <v>1337</v>
      </c>
      <c r="G7" s="122">
        <v>1330</v>
      </c>
      <c r="H7" s="122">
        <v>90</v>
      </c>
      <c r="I7" s="122">
        <v>25</v>
      </c>
      <c r="J7" s="122">
        <v>96</v>
      </c>
      <c r="K7" s="122">
        <v>23</v>
      </c>
    </row>
    <row r="8" spans="1:11" x14ac:dyDescent="0.25">
      <c r="A8" s="199"/>
      <c r="B8" s="111">
        <v>3</v>
      </c>
      <c r="C8" s="122">
        <v>9</v>
      </c>
      <c r="D8" s="122">
        <v>0</v>
      </c>
      <c r="E8" s="122">
        <v>9</v>
      </c>
      <c r="F8" s="122">
        <v>0</v>
      </c>
      <c r="G8" s="122">
        <v>0</v>
      </c>
      <c r="H8" s="122">
        <v>6</v>
      </c>
      <c r="I8" s="122">
        <v>0</v>
      </c>
      <c r="J8" s="122">
        <v>6</v>
      </c>
      <c r="K8" s="122">
        <v>0</v>
      </c>
    </row>
    <row r="9" spans="1:11" x14ac:dyDescent="0.25">
      <c r="A9" s="179" t="s">
        <v>103</v>
      </c>
      <c r="B9" s="196"/>
      <c r="C9" s="179">
        <f>+SUM(C5:C8)</f>
        <v>1735</v>
      </c>
      <c r="D9" s="179">
        <f t="shared" ref="D9:K9" si="0">+SUM(D5:D8)</f>
        <v>0</v>
      </c>
      <c r="E9" s="179">
        <f t="shared" si="0"/>
        <v>385</v>
      </c>
      <c r="F9" s="179">
        <f>+SUM(F5:F8)</f>
        <v>1350</v>
      </c>
      <c r="G9" s="179">
        <f t="shared" si="0"/>
        <v>1353</v>
      </c>
      <c r="H9" s="179">
        <f t="shared" si="0"/>
        <v>221</v>
      </c>
      <c r="I9" s="179">
        <f t="shared" si="0"/>
        <v>46</v>
      </c>
      <c r="J9" s="179">
        <f t="shared" si="0"/>
        <v>252</v>
      </c>
      <c r="K9" s="179">
        <f t="shared" si="0"/>
        <v>43</v>
      </c>
    </row>
    <row r="10" spans="1:11" x14ac:dyDescent="0.25">
      <c r="A10" s="199" t="s">
        <v>52</v>
      </c>
      <c r="B10" s="111">
        <v>1</v>
      </c>
      <c r="C10" s="122">
        <v>280</v>
      </c>
      <c r="D10" s="122">
        <v>278</v>
      </c>
      <c r="E10" s="122">
        <v>2</v>
      </c>
      <c r="F10" s="122">
        <v>0</v>
      </c>
      <c r="G10" s="122">
        <v>1</v>
      </c>
      <c r="H10" s="122">
        <v>14</v>
      </c>
      <c r="I10" s="122">
        <v>2</v>
      </c>
      <c r="J10" s="122">
        <v>14</v>
      </c>
      <c r="K10" s="122">
        <v>2</v>
      </c>
    </row>
    <row r="11" spans="1:11" x14ac:dyDescent="0.25">
      <c r="A11" s="199"/>
      <c r="B11" s="111">
        <v>2</v>
      </c>
      <c r="C11" s="122">
        <v>111</v>
      </c>
      <c r="D11" s="122">
        <v>107</v>
      </c>
      <c r="E11" s="122">
        <v>4</v>
      </c>
      <c r="F11" s="122">
        <v>0</v>
      </c>
      <c r="G11" s="122">
        <v>1</v>
      </c>
      <c r="H11" s="122">
        <v>6</v>
      </c>
      <c r="I11" s="122">
        <v>3</v>
      </c>
      <c r="J11" s="122">
        <v>7</v>
      </c>
      <c r="K11" s="122">
        <v>3</v>
      </c>
    </row>
    <row r="12" spans="1:11" x14ac:dyDescent="0.25">
      <c r="A12" s="199"/>
      <c r="B12" s="111" t="s">
        <v>58</v>
      </c>
      <c r="C12" s="122">
        <v>0</v>
      </c>
      <c r="D12" s="122">
        <v>0</v>
      </c>
      <c r="E12" s="122">
        <v>0</v>
      </c>
      <c r="F12" s="122">
        <v>0</v>
      </c>
      <c r="G12" s="122">
        <v>0</v>
      </c>
      <c r="H12" s="122">
        <v>0</v>
      </c>
      <c r="I12" s="122">
        <v>0</v>
      </c>
      <c r="J12" s="122">
        <v>0</v>
      </c>
      <c r="K12" s="122">
        <v>0</v>
      </c>
    </row>
    <row r="13" spans="1:11" x14ac:dyDescent="0.25">
      <c r="A13" s="199"/>
      <c r="B13" s="111">
        <v>3</v>
      </c>
      <c r="C13" s="58">
        <v>78</v>
      </c>
      <c r="D13" s="58">
        <v>71</v>
      </c>
      <c r="E13" s="58">
        <v>7</v>
      </c>
      <c r="F13" s="58">
        <v>0</v>
      </c>
      <c r="G13" s="58">
        <v>14</v>
      </c>
      <c r="H13" s="58">
        <v>4</v>
      </c>
      <c r="I13" s="58">
        <v>9</v>
      </c>
      <c r="J13" s="58">
        <v>4</v>
      </c>
      <c r="K13" s="58">
        <v>9</v>
      </c>
    </row>
    <row r="14" spans="1:11" x14ac:dyDescent="0.25">
      <c r="A14" s="211" t="s">
        <v>104</v>
      </c>
      <c r="B14" s="212"/>
      <c r="C14" s="211">
        <f t="shared" ref="C14:K14" si="1">+SUM(C10:C13)</f>
        <v>469</v>
      </c>
      <c r="D14" s="211">
        <f t="shared" si="1"/>
        <v>456</v>
      </c>
      <c r="E14" s="211">
        <f t="shared" si="1"/>
        <v>13</v>
      </c>
      <c r="F14" s="211">
        <f t="shared" si="1"/>
        <v>0</v>
      </c>
      <c r="G14" s="211">
        <f t="shared" si="1"/>
        <v>16</v>
      </c>
      <c r="H14" s="211">
        <f t="shared" si="1"/>
        <v>24</v>
      </c>
      <c r="I14" s="211">
        <f t="shared" si="1"/>
        <v>14</v>
      </c>
      <c r="J14" s="211">
        <f t="shared" si="1"/>
        <v>25</v>
      </c>
      <c r="K14" s="211">
        <f t="shared" si="1"/>
        <v>14</v>
      </c>
    </row>
    <row r="15" spans="1:11" x14ac:dyDescent="0.25">
      <c r="A15" s="201" t="s">
        <v>105</v>
      </c>
      <c r="B15" s="111">
        <v>1</v>
      </c>
      <c r="C15" s="58">
        <f>+C5+C10</f>
        <v>526</v>
      </c>
      <c r="D15" s="58">
        <f t="shared" ref="D15:K18" si="2">+D5+D10</f>
        <v>278</v>
      </c>
      <c r="E15" s="58">
        <f t="shared" si="2"/>
        <v>248</v>
      </c>
      <c r="F15" s="58">
        <f t="shared" si="2"/>
        <v>0</v>
      </c>
      <c r="G15" s="58">
        <f t="shared" si="2"/>
        <v>9</v>
      </c>
      <c r="H15" s="58">
        <f t="shared" si="2"/>
        <v>101</v>
      </c>
      <c r="I15" s="58">
        <f t="shared" si="2"/>
        <v>17</v>
      </c>
      <c r="J15" s="58">
        <f t="shared" si="2"/>
        <v>115</v>
      </c>
      <c r="K15" s="58">
        <f t="shared" si="2"/>
        <v>16</v>
      </c>
    </row>
    <row r="16" spans="1:11" x14ac:dyDescent="0.25">
      <c r="A16" s="202"/>
      <c r="B16" s="111">
        <v>2</v>
      </c>
      <c r="C16" s="58">
        <f t="shared" ref="C16:K18" si="3">+C6+C11</f>
        <v>194</v>
      </c>
      <c r="D16" s="58">
        <f t="shared" si="3"/>
        <v>107</v>
      </c>
      <c r="E16" s="58">
        <f t="shared" si="3"/>
        <v>74</v>
      </c>
      <c r="F16" s="58">
        <f t="shared" si="2"/>
        <v>13</v>
      </c>
      <c r="G16" s="58">
        <f t="shared" si="3"/>
        <v>16</v>
      </c>
      <c r="H16" s="58">
        <f t="shared" si="3"/>
        <v>44</v>
      </c>
      <c r="I16" s="58">
        <f t="shared" si="3"/>
        <v>9</v>
      </c>
      <c r="J16" s="58">
        <f t="shared" si="3"/>
        <v>56</v>
      </c>
      <c r="K16" s="58">
        <f t="shared" si="3"/>
        <v>9</v>
      </c>
    </row>
    <row r="17" spans="1:11" x14ac:dyDescent="0.25">
      <c r="A17" s="202"/>
      <c r="B17" s="111" t="s">
        <v>58</v>
      </c>
      <c r="C17" s="58">
        <f t="shared" si="3"/>
        <v>1397</v>
      </c>
      <c r="D17" s="58">
        <f t="shared" si="3"/>
        <v>0</v>
      </c>
      <c r="E17" s="58">
        <f t="shared" si="3"/>
        <v>60</v>
      </c>
      <c r="F17" s="58">
        <f t="shared" si="2"/>
        <v>1337</v>
      </c>
      <c r="G17" s="58">
        <f t="shared" si="3"/>
        <v>1330</v>
      </c>
      <c r="H17" s="58">
        <f t="shared" si="3"/>
        <v>90</v>
      </c>
      <c r="I17" s="58">
        <f t="shared" si="3"/>
        <v>25</v>
      </c>
      <c r="J17" s="58">
        <f t="shared" si="3"/>
        <v>96</v>
      </c>
      <c r="K17" s="58">
        <f t="shared" si="3"/>
        <v>23</v>
      </c>
    </row>
    <row r="18" spans="1:11" x14ac:dyDescent="0.25">
      <c r="A18" s="203"/>
      <c r="B18" s="111">
        <v>3</v>
      </c>
      <c r="C18" s="58">
        <f t="shared" si="3"/>
        <v>87</v>
      </c>
      <c r="D18" s="58">
        <f t="shared" si="3"/>
        <v>71</v>
      </c>
      <c r="E18" s="58">
        <f t="shared" si="3"/>
        <v>16</v>
      </c>
      <c r="F18" s="58">
        <f t="shared" si="2"/>
        <v>0</v>
      </c>
      <c r="G18" s="58">
        <f t="shared" si="3"/>
        <v>14</v>
      </c>
      <c r="H18" s="58">
        <f t="shared" si="3"/>
        <v>10</v>
      </c>
      <c r="I18" s="58">
        <f t="shared" si="3"/>
        <v>9</v>
      </c>
      <c r="J18" s="58">
        <f t="shared" si="3"/>
        <v>10</v>
      </c>
      <c r="K18" s="58">
        <f t="shared" si="3"/>
        <v>9</v>
      </c>
    </row>
    <row r="19" spans="1:11" x14ac:dyDescent="0.25">
      <c r="A19" s="200" t="s">
        <v>53</v>
      </c>
      <c r="B19" s="196"/>
      <c r="C19" s="179">
        <f>+SUM(C15:C18)</f>
        <v>2204</v>
      </c>
      <c r="D19" s="179">
        <f t="shared" ref="D19:K19" si="4">+SUM(D15:D18)</f>
        <v>456</v>
      </c>
      <c r="E19" s="179">
        <f t="shared" si="4"/>
        <v>398</v>
      </c>
      <c r="F19" s="179">
        <f t="shared" si="4"/>
        <v>1350</v>
      </c>
      <c r="G19" s="179">
        <f t="shared" si="4"/>
        <v>1369</v>
      </c>
      <c r="H19" s="179">
        <f t="shared" si="4"/>
        <v>245</v>
      </c>
      <c r="I19" s="179">
        <f t="shared" si="4"/>
        <v>60</v>
      </c>
      <c r="J19" s="179">
        <f t="shared" si="4"/>
        <v>277</v>
      </c>
      <c r="K19" s="179">
        <f t="shared" si="4"/>
        <v>57</v>
      </c>
    </row>
    <row r="20" spans="1:11" x14ac:dyDescent="0.25">
      <c r="A20" s="60"/>
      <c r="B20" s="61"/>
      <c r="C20" s="60"/>
      <c r="D20" s="60"/>
      <c r="E20" s="60"/>
      <c r="F20" s="60"/>
      <c r="G20" s="60"/>
      <c r="H20" s="60"/>
      <c r="I20" s="60"/>
      <c r="J20" s="60"/>
      <c r="K20" s="60"/>
    </row>
    <row r="21" spans="1:11" x14ac:dyDescent="0.25">
      <c r="A21" s="60"/>
      <c r="B21" s="61"/>
      <c r="C21" s="60"/>
      <c r="D21" s="60"/>
      <c r="E21" s="60"/>
      <c r="F21" s="60"/>
      <c r="G21" s="60"/>
      <c r="H21" s="60"/>
      <c r="I21" s="60"/>
      <c r="J21" s="59"/>
      <c r="K21" s="59"/>
    </row>
    <row r="22" spans="1:11" x14ac:dyDescent="0.25">
      <c r="A22" s="60"/>
      <c r="B22" s="61"/>
      <c r="C22" s="60"/>
      <c r="D22" s="60"/>
      <c r="E22" s="60"/>
      <c r="F22" s="60"/>
      <c r="G22" s="60"/>
      <c r="H22" s="60"/>
      <c r="I22" s="60"/>
      <c r="J22" s="59"/>
      <c r="K22" s="59"/>
    </row>
  </sheetData>
  <mergeCells count="6">
    <mergeCell ref="B2:C2"/>
    <mergeCell ref="A2:A4"/>
    <mergeCell ref="A1:K1"/>
    <mergeCell ref="H2:I2"/>
    <mergeCell ref="J2:J4"/>
    <mergeCell ref="K2:K4"/>
  </mergeCells>
  <phoneticPr fontId="2" type="noConversion"/>
  <pageMargins left="0.74803149606299213" right="0.74803149606299213" top="0.98425196850393704" bottom="0.98425196850393704" header="0.51181102362204722" footer="0.51181102362204722"/>
  <pageSetup paperSize="9" scale="94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BDE53FDDBD7F542805C64E693AD18E5" ma:contentTypeVersion="6" ma:contentTypeDescription="Create a new document." ma:contentTypeScope="" ma:versionID="426b7daa0e52a98a89de9c45ad3d4366">
  <xsd:schema xmlns:xsd="http://www.w3.org/2001/XMLSchema" xmlns:xs="http://www.w3.org/2001/XMLSchema" xmlns:p="http://schemas.microsoft.com/office/2006/metadata/properties" xmlns:ns2="62dc8d3a-4265-423e-88e4-c330826fd5a8" xmlns:ns3="46f6adf5-eaad-4dbb-91ac-274e33425322" targetNamespace="http://schemas.microsoft.com/office/2006/metadata/properties" ma:root="true" ma:fieldsID="03910a10302b0d5cdb9c6b6d972424b1" ns2:_="" ns3:_="">
    <xsd:import namespace="62dc8d3a-4265-423e-88e4-c330826fd5a8"/>
    <xsd:import namespace="46f6adf5-eaad-4dbb-91ac-274e3342532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dc8d3a-4265-423e-88e4-c330826fd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f6adf5-eaad-4dbb-91ac-274e3342532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E0E4545-BAD6-469B-9218-C04FA07708F4}">
  <ds:schemaRefs>
    <ds:schemaRef ds:uri="http://purl.org/dc/dcmitype/"/>
    <ds:schemaRef ds:uri="46f6adf5-eaad-4dbb-91ac-274e33425322"/>
    <ds:schemaRef ds:uri="http://schemas.openxmlformats.org/package/2006/metadata/core-properties"/>
    <ds:schemaRef ds:uri="http://schemas.microsoft.com/office/2006/metadata/properties"/>
    <ds:schemaRef ds:uri="62dc8d3a-4265-423e-88e4-c330826fd5a8"/>
    <ds:schemaRef ds:uri="http://purl.org/dc/terms/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853C6806-6D91-4A70-8D4E-662D1996234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2dc8d3a-4265-423e-88e4-c330826fd5a8"/>
    <ds:schemaRef ds:uri="46f6adf5-eaad-4dbb-91ac-274e3342532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0E5DD19-53CA-4759-8263-5958EF87136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27</vt:i4>
      </vt:variant>
      <vt:variant>
        <vt:lpstr>Pomenované rozsahy</vt:lpstr>
      </vt:variant>
      <vt:variant>
        <vt:i4>7</vt:i4>
      </vt:variant>
    </vt:vector>
  </HeadingPairs>
  <TitlesOfParts>
    <vt:vector size="34" baseType="lpstr">
      <vt:lpstr>titulná strana</vt:lpstr>
      <vt:lpstr>zoznam tabuliek</vt:lpstr>
      <vt:lpstr>T1 počet študentov</vt:lpstr>
      <vt:lpstr>T1a vývoj počtu študentov</vt:lpstr>
      <vt:lpstr>T2 počet absolventov</vt:lpstr>
      <vt:lpstr>T3a - I.stupeň prijatia</vt:lpstr>
      <vt:lpstr>T3B - II. stupeň prijatia</vt:lpstr>
      <vt:lpstr>T3C - III stupeň prijatia</vt:lpstr>
      <vt:lpstr>T4 štruktúra platiacich</vt:lpstr>
      <vt:lpstr>T5 - úspešnosť štúdia</vt:lpstr>
      <vt:lpstr>T6 mobility študenti</vt:lpstr>
      <vt:lpstr>T7 profesori</vt:lpstr>
      <vt:lpstr>T8 docenti</vt:lpstr>
      <vt:lpstr>T9 výberové konania</vt:lpstr>
      <vt:lpstr>T10 kvalif. štruktúra učiteľov</vt:lpstr>
      <vt:lpstr>T11 mobility zam</vt:lpstr>
      <vt:lpstr>T12 záverečné práce</vt:lpstr>
      <vt:lpstr>T13 publ činnosť</vt:lpstr>
      <vt:lpstr>T14 umel.cinnost</vt:lpstr>
      <vt:lpstr>T15 štud.program - ŠP</vt:lpstr>
      <vt:lpstr>T16 odňaté ŠP</vt:lpstr>
      <vt:lpstr>17 HI konania</vt:lpstr>
      <vt:lpstr>18 HI odňatie </vt:lpstr>
      <vt:lpstr>T19 Výskumné projekty</vt:lpstr>
      <vt:lpstr>T20 Ostatné (nevýsk.) projekty</vt:lpstr>
      <vt:lpstr>T21 umelecká činnosť</vt:lpstr>
      <vt:lpstr>skratky</vt:lpstr>
      <vt:lpstr>'17 HI konania'!Oblasť_tlače</vt:lpstr>
      <vt:lpstr>'18 HI odňatie '!Oblasť_tlače</vt:lpstr>
      <vt:lpstr>'T12 záverečné práce'!Oblasť_tlače</vt:lpstr>
      <vt:lpstr>'T20 Ostatné (nevýsk.) projekty'!Oblasť_tlače</vt:lpstr>
      <vt:lpstr>'T3a - I.stupeň prijatia'!Oblasť_tlače</vt:lpstr>
      <vt:lpstr>'T3C - III stupeň prijatia'!Oblasť_tlače</vt:lpstr>
      <vt:lpstr>'T9 výberové konania'!Oblasť_tlače</vt:lpstr>
    </vt:vector>
  </TitlesOfParts>
  <Manager/>
  <Company>MŠSR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Jozef Jurkovič</dc:creator>
  <cp:keywords/>
  <dc:description/>
  <cp:lastModifiedBy>Používateľ systému Windows</cp:lastModifiedBy>
  <cp:revision/>
  <cp:lastPrinted>2021-04-18T14:35:04Z</cp:lastPrinted>
  <dcterms:created xsi:type="dcterms:W3CDTF">2010-01-11T10:19:31Z</dcterms:created>
  <dcterms:modified xsi:type="dcterms:W3CDTF">2021-05-07T13:29:38Z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0x010100DBDE53FDDBD7F542805C64E693AD18E5</vt:lpwstr>
  </property>
</Properties>
</file>