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showInkAnnotation="0" defaultThemeVersion="124226"/>
  <bookViews>
    <workbookView xWindow="-60" yWindow="-30" windowWidth="12120" windowHeight="6750" tabRatio="1000" firstSheet="19" activeTab="23"/>
  </bookViews>
  <sheets>
    <sheet name="Hárok1 " sheetId="33" r:id="rId1"/>
    <sheet name="T1 počet študentov" sheetId="1" r:id="rId2"/>
    <sheet name="T1a vývoj počtu študentov" sheetId="7" r:id="rId3"/>
    <sheet name="T2 počet absolventov" sheetId="2" r:id="rId4"/>
    <sheet name="T3a - I.stupeň prijatia" sheetId="4" r:id="rId5"/>
    <sheet name="T3B - II. stupeň prijatia" sheetId="5" r:id="rId6"/>
    <sheet name="T3C - III stupeň prijatia" sheetId="6" r:id="rId7"/>
    <sheet name="T4 štruktúra platiacich" sheetId="3" r:id="rId8"/>
    <sheet name="T5 - úspešnosť štúdia" sheetId="36" r:id="rId9"/>
    <sheet name="T6 mobility študenti" sheetId="15" r:id="rId10"/>
    <sheet name="T7 profesori" sheetId="21" r:id="rId11"/>
    <sheet name="T8 docenti" sheetId="20" r:id="rId12"/>
    <sheet name="T9 výberové konania" sheetId="19" r:id="rId13"/>
    <sheet name="T10 kvalif. štruktúra učiteľov" sheetId="13" r:id="rId14"/>
    <sheet name="T11 mobility zam" sheetId="16" r:id="rId15"/>
    <sheet name="T12 záverečné práce" sheetId="18" r:id="rId16"/>
    <sheet name="T13 publ činnosť" sheetId="9" r:id="rId17"/>
    <sheet name="T14 umel.cinnost" sheetId="10" r:id="rId18"/>
    <sheet name="T15 štud.program - ŠP" sheetId="22" r:id="rId19"/>
    <sheet name="T16 pozastavene, odňaté ŠP" sheetId="27" r:id="rId20"/>
    <sheet name="17 HI konania" sheetId="30" r:id="rId21"/>
    <sheet name="18 HI pozastavene, odňatie " sheetId="31" r:id="rId22"/>
    <sheet name="T19 Výskumné projekty" sheetId="34" r:id="rId23"/>
    <sheet name="T20 Ostatné (nevýsk.) projekty" sheetId="35" r:id="rId24"/>
    <sheet name="T21 umelecká činnosť" sheetId="28" r:id="rId25"/>
    <sheet name="skratky" sheetId="29" r:id="rId26"/>
  </sheets>
  <definedNames>
    <definedName name="_xlnm._FilterDatabase" localSheetId="8" hidden="1">'T5 - úspešnosť štúdia'!$A$3:$I$3</definedName>
    <definedName name="_xlnm.Print_Area" localSheetId="20">'17 HI konania'!$A$1:$B$10</definedName>
    <definedName name="_xlnm.Print_Area" localSheetId="21">'18 HI pozastavene, odňatie '!$A$1:$C$18</definedName>
    <definedName name="_xlnm.Print_Area" localSheetId="0">'Hárok1 '!$A$1:$I$4</definedName>
    <definedName name="_xlnm.Print_Area" localSheetId="15">'T12 záverečné práce'!$A$1:$F$14</definedName>
    <definedName name="_xlnm.Print_Area" localSheetId="23">'T20 Ostatné (nevýsk.) projekty'!$A$1:$L$13</definedName>
    <definedName name="_xlnm.Print_Area" localSheetId="4">'T3a - I.stupeň prijatia'!$A$1:$J$94</definedName>
    <definedName name="_xlnm.Print_Area" localSheetId="6">'T3C - III stupeň prijatia'!$A$1:$J$126</definedName>
    <definedName name="_xlnm.Print_Area" localSheetId="12">'T9 výberové konania'!$A$1:$I$13</definedName>
  </definedNames>
  <calcPr calcId="124519"/>
</workbook>
</file>

<file path=xl/calcChain.xml><?xml version="1.0" encoding="utf-8"?>
<calcChain xmlns="http://schemas.openxmlformats.org/spreadsheetml/2006/main">
  <c r="H20" i="9"/>
  <c r="H22" s="1"/>
  <c r="H23" s="1"/>
  <c r="G20"/>
  <c r="G22" s="1"/>
  <c r="G23" s="1"/>
  <c r="F20"/>
  <c r="F22" s="1"/>
  <c r="F23" s="1"/>
  <c r="E20"/>
  <c r="E22" s="1"/>
  <c r="E23" s="1"/>
  <c r="D20"/>
  <c r="D22" s="1"/>
  <c r="D23" s="1"/>
  <c r="C20"/>
  <c r="C22" s="1"/>
  <c r="C23" s="1"/>
  <c r="B20"/>
  <c r="B22" s="1"/>
  <c r="B23" s="1"/>
  <c r="I19"/>
  <c r="I18"/>
  <c r="I17"/>
  <c r="I16"/>
  <c r="I15"/>
  <c r="I20" s="1"/>
  <c r="I22" s="1"/>
  <c r="I23" s="1"/>
  <c r="I10"/>
  <c r="H10"/>
  <c r="G10"/>
  <c r="F10"/>
  <c r="E10"/>
  <c r="D10"/>
  <c r="C10"/>
  <c r="B10"/>
  <c r="I25" i="16" l="1"/>
  <c r="I22"/>
  <c r="I24" s="1"/>
  <c r="H22"/>
  <c r="H24" s="1"/>
  <c r="H25" s="1"/>
  <c r="G22"/>
  <c r="G24" s="1"/>
  <c r="G25" s="1"/>
  <c r="F22"/>
  <c r="F24" s="1"/>
  <c r="F25" s="1"/>
  <c r="E22"/>
  <c r="E24" s="1"/>
  <c r="E25" s="1"/>
  <c r="D22"/>
  <c r="D24" s="1"/>
  <c r="D25" s="1"/>
  <c r="C22"/>
  <c r="C24" s="1"/>
  <c r="C25" s="1"/>
  <c r="B22"/>
  <c r="B24" s="1"/>
  <c r="B25" s="1"/>
  <c r="I11"/>
  <c r="H11"/>
  <c r="G11"/>
  <c r="F11"/>
  <c r="E11"/>
  <c r="D11"/>
  <c r="C11"/>
  <c r="B11"/>
  <c r="B13" i="13" l="1"/>
  <c r="B12"/>
  <c r="G10"/>
  <c r="F10"/>
  <c r="D10"/>
  <c r="C10"/>
  <c r="B10" s="1"/>
  <c r="B9"/>
  <c r="B8"/>
  <c r="B7"/>
  <c r="B6"/>
  <c r="B5"/>
  <c r="B4"/>
  <c r="C12" i="19"/>
  <c r="B12"/>
  <c r="I6"/>
  <c r="H6"/>
  <c r="G6"/>
  <c r="E6"/>
  <c r="D6"/>
  <c r="C6"/>
  <c r="B6"/>
  <c r="D11" i="13" l="1"/>
  <c r="D14" s="1"/>
  <c r="G11"/>
  <c r="G14" s="1"/>
  <c r="F11"/>
  <c r="F14" s="1"/>
  <c r="C11"/>
  <c r="C14" s="1"/>
  <c r="B14" s="1"/>
  <c r="I22" i="15"/>
  <c r="I24" s="1"/>
  <c r="I25" s="1"/>
  <c r="H22"/>
  <c r="H24" s="1"/>
  <c r="H25" s="1"/>
  <c r="G22"/>
  <c r="G24" s="1"/>
  <c r="G25" s="1"/>
  <c r="F22"/>
  <c r="F24" s="1"/>
  <c r="F25" s="1"/>
  <c r="E22"/>
  <c r="E24" s="1"/>
  <c r="E25" s="1"/>
  <c r="D22"/>
  <c r="D24" s="1"/>
  <c r="D25" s="1"/>
  <c r="C22"/>
  <c r="C24" s="1"/>
  <c r="C25" s="1"/>
  <c r="B22"/>
  <c r="B24" s="1"/>
  <c r="B25" s="1"/>
  <c r="I11"/>
  <c r="H11"/>
  <c r="G11"/>
  <c r="F11"/>
  <c r="E11"/>
  <c r="D11"/>
  <c r="C11"/>
  <c r="B11"/>
  <c r="G5" i="6" l="1"/>
  <c r="H5"/>
  <c r="I5"/>
  <c r="J5"/>
  <c r="G6"/>
  <c r="H6"/>
  <c r="I6"/>
  <c r="J6"/>
  <c r="G7"/>
  <c r="H7"/>
  <c r="I7"/>
  <c r="J7"/>
  <c r="G8"/>
  <c r="H8"/>
  <c r="I8"/>
  <c r="J8"/>
  <c r="G9"/>
  <c r="H9"/>
  <c r="I9"/>
  <c r="J9"/>
  <c r="G10"/>
  <c r="H10"/>
  <c r="I10"/>
  <c r="J10"/>
  <c r="G11"/>
  <c r="H11"/>
  <c r="I11"/>
  <c r="J11"/>
  <c r="G12"/>
  <c r="H12"/>
  <c r="I12"/>
  <c r="J12"/>
  <c r="G13"/>
  <c r="H13"/>
  <c r="I13"/>
  <c r="J13"/>
  <c r="G14"/>
  <c r="H14"/>
  <c r="I14"/>
  <c r="J14"/>
  <c r="G15"/>
  <c r="H15"/>
  <c r="I15"/>
  <c r="J15"/>
  <c r="G16"/>
  <c r="H16"/>
  <c r="I16"/>
  <c r="J16"/>
  <c r="G17"/>
  <c r="H17"/>
  <c r="I17"/>
  <c r="J17"/>
  <c r="G18"/>
  <c r="H18"/>
  <c r="I18"/>
  <c r="J18"/>
  <c r="G19"/>
  <c r="H19"/>
  <c r="I19"/>
  <c r="J19"/>
  <c r="G20"/>
  <c r="H20"/>
  <c r="I20"/>
  <c r="J20"/>
  <c r="G21"/>
  <c r="H21"/>
  <c r="I21"/>
  <c r="J21"/>
  <c r="G22"/>
  <c r="H22"/>
  <c r="I22"/>
  <c r="J22"/>
  <c r="G23"/>
  <c r="H23"/>
  <c r="I23"/>
  <c r="J23"/>
  <c r="G24"/>
  <c r="H24"/>
  <c r="I24"/>
  <c r="J24"/>
  <c r="G25"/>
  <c r="H25"/>
  <c r="I25"/>
  <c r="J25"/>
  <c r="G26"/>
  <c r="H26"/>
  <c r="I26"/>
  <c r="J26"/>
  <c r="G27"/>
  <c r="H27"/>
  <c r="I27"/>
  <c r="J27"/>
  <c r="G28"/>
  <c r="H28"/>
  <c r="I28"/>
  <c r="J28"/>
  <c r="G29"/>
  <c r="H29"/>
  <c r="I29"/>
  <c r="J29"/>
  <c r="G30"/>
  <c r="H30"/>
  <c r="I30"/>
  <c r="J30"/>
  <c r="J4"/>
  <c r="I4"/>
  <c r="H4"/>
  <c r="G5" i="4"/>
  <c r="H5"/>
  <c r="I5"/>
  <c r="J5"/>
  <c r="G6"/>
  <c r="H6"/>
  <c r="I6"/>
  <c r="J6"/>
  <c r="G7"/>
  <c r="H7"/>
  <c r="I7"/>
  <c r="J7"/>
  <c r="G8"/>
  <c r="H8"/>
  <c r="I8"/>
  <c r="J8"/>
  <c r="G9"/>
  <c r="H9"/>
  <c r="I9"/>
  <c r="J9"/>
  <c r="G10"/>
  <c r="H10"/>
  <c r="I10"/>
  <c r="J10"/>
  <c r="G11"/>
  <c r="H11"/>
  <c r="I11"/>
  <c r="J11"/>
  <c r="G12"/>
  <c r="H12"/>
  <c r="I12"/>
  <c r="J12"/>
  <c r="G13"/>
  <c r="H13"/>
  <c r="I13"/>
  <c r="J13"/>
  <c r="G14"/>
  <c r="H14"/>
  <c r="I14"/>
  <c r="J14"/>
  <c r="G15"/>
  <c r="H15"/>
  <c r="I15"/>
  <c r="J15"/>
  <c r="G16"/>
  <c r="H16"/>
  <c r="I16"/>
  <c r="J16"/>
  <c r="G17"/>
  <c r="H17"/>
  <c r="I17"/>
  <c r="J17"/>
  <c r="G18"/>
  <c r="H18"/>
  <c r="I18"/>
  <c r="J18"/>
  <c r="G19"/>
  <c r="H19"/>
  <c r="I19"/>
  <c r="J19"/>
  <c r="G20"/>
  <c r="H20"/>
  <c r="I20"/>
  <c r="J20"/>
  <c r="G21"/>
  <c r="H21"/>
  <c r="I21"/>
  <c r="J21"/>
  <c r="G22"/>
  <c r="H22"/>
  <c r="I22"/>
  <c r="J22"/>
  <c r="G23"/>
  <c r="H23"/>
  <c r="I23"/>
  <c r="J23"/>
  <c r="G24"/>
  <c r="H24"/>
  <c r="I24"/>
  <c r="J24"/>
  <c r="G25"/>
  <c r="H25"/>
  <c r="I25"/>
  <c r="J25"/>
  <c r="G26"/>
  <c r="H26"/>
  <c r="I26"/>
  <c r="J26"/>
  <c r="G27"/>
  <c r="H27"/>
  <c r="I27"/>
  <c r="J27"/>
  <c r="G28"/>
  <c r="H28"/>
  <c r="I28"/>
  <c r="J28"/>
  <c r="G29"/>
  <c r="H29"/>
  <c r="I29"/>
  <c r="J29"/>
  <c r="G30"/>
  <c r="H30"/>
  <c r="I30"/>
  <c r="J30"/>
  <c r="J4"/>
  <c r="I4"/>
  <c r="H4"/>
  <c r="F98" i="5"/>
  <c r="G98"/>
  <c r="H98"/>
  <c r="I98"/>
  <c r="F99"/>
  <c r="G99"/>
  <c r="H99"/>
  <c r="I99"/>
  <c r="F100"/>
  <c r="G100"/>
  <c r="H100"/>
  <c r="I100"/>
  <c r="F101"/>
  <c r="G101"/>
  <c r="H101"/>
  <c r="I101"/>
  <c r="F102"/>
  <c r="G102"/>
  <c r="H102"/>
  <c r="I102"/>
  <c r="F103"/>
  <c r="G103"/>
  <c r="H103"/>
  <c r="I103"/>
  <c r="F104"/>
  <c r="G104"/>
  <c r="H104"/>
  <c r="I104"/>
  <c r="F105"/>
  <c r="G105"/>
  <c r="H105"/>
  <c r="I105"/>
  <c r="F106"/>
  <c r="G106"/>
  <c r="H106"/>
  <c r="I106"/>
  <c r="F107"/>
  <c r="G107"/>
  <c r="H107"/>
  <c r="I107"/>
  <c r="F108"/>
  <c r="G108"/>
  <c r="H108"/>
  <c r="I108"/>
  <c r="F109"/>
  <c r="G109"/>
  <c r="H109"/>
  <c r="I109"/>
  <c r="F110"/>
  <c r="G110"/>
  <c r="H110"/>
  <c r="I110"/>
  <c r="F111"/>
  <c r="G111"/>
  <c r="H111"/>
  <c r="I111"/>
  <c r="F112"/>
  <c r="G112"/>
  <c r="H112"/>
  <c r="I112"/>
  <c r="F113"/>
  <c r="G113"/>
  <c r="H113"/>
  <c r="I113"/>
  <c r="F114"/>
  <c r="G114"/>
  <c r="H114"/>
  <c r="I114"/>
  <c r="F115"/>
  <c r="G115"/>
  <c r="H115"/>
  <c r="I115"/>
  <c r="F116"/>
  <c r="G116"/>
  <c r="H116"/>
  <c r="I116"/>
  <c r="F117"/>
  <c r="G117"/>
  <c r="H117"/>
  <c r="I117"/>
  <c r="F118"/>
  <c r="G118"/>
  <c r="H118"/>
  <c r="I118"/>
  <c r="F119"/>
  <c r="G119"/>
  <c r="H119"/>
  <c r="I119"/>
  <c r="F120"/>
  <c r="G120"/>
  <c r="H120"/>
  <c r="I120"/>
  <c r="F121"/>
  <c r="G121"/>
  <c r="H121"/>
  <c r="I121"/>
  <c r="F122"/>
  <c r="G122"/>
  <c r="H122"/>
  <c r="I122"/>
  <c r="F123"/>
  <c r="G123"/>
  <c r="H123"/>
  <c r="I123"/>
  <c r="F124"/>
  <c r="G124"/>
  <c r="H124"/>
  <c r="I124"/>
  <c r="F67"/>
  <c r="G67"/>
  <c r="H67"/>
  <c r="I67"/>
  <c r="F68"/>
  <c r="G68"/>
  <c r="H68"/>
  <c r="I68"/>
  <c r="F69"/>
  <c r="G69"/>
  <c r="H69"/>
  <c r="I69"/>
  <c r="F70"/>
  <c r="G70"/>
  <c r="H70"/>
  <c r="I70"/>
  <c r="F71"/>
  <c r="G71"/>
  <c r="H71"/>
  <c r="I71"/>
  <c r="F72"/>
  <c r="G72"/>
  <c r="H72"/>
  <c r="I72"/>
  <c r="F73"/>
  <c r="G73"/>
  <c r="H73"/>
  <c r="I73"/>
  <c r="F74"/>
  <c r="G74"/>
  <c r="H74"/>
  <c r="I74"/>
  <c r="F75"/>
  <c r="G75"/>
  <c r="H75"/>
  <c r="I75"/>
  <c r="F76"/>
  <c r="G76"/>
  <c r="H76"/>
  <c r="I76"/>
  <c r="F77"/>
  <c r="G77"/>
  <c r="H77"/>
  <c r="I77"/>
  <c r="F78"/>
  <c r="G78"/>
  <c r="H78"/>
  <c r="I78"/>
  <c r="F79"/>
  <c r="G79"/>
  <c r="H79"/>
  <c r="I79"/>
  <c r="F80"/>
  <c r="G80"/>
  <c r="H80"/>
  <c r="I80"/>
  <c r="F81"/>
  <c r="G81"/>
  <c r="H81"/>
  <c r="I81"/>
  <c r="F82"/>
  <c r="G82"/>
  <c r="H82"/>
  <c r="I82"/>
  <c r="F83"/>
  <c r="G83"/>
  <c r="H83"/>
  <c r="I83"/>
  <c r="F84"/>
  <c r="G84"/>
  <c r="H84"/>
  <c r="I84"/>
  <c r="F85"/>
  <c r="G85"/>
  <c r="H85"/>
  <c r="I85"/>
  <c r="F86"/>
  <c r="G86"/>
  <c r="H86"/>
  <c r="I86"/>
  <c r="F87"/>
  <c r="G87"/>
  <c r="H87"/>
  <c r="I87"/>
  <c r="F88"/>
  <c r="G88"/>
  <c r="H88"/>
  <c r="I88"/>
  <c r="F89"/>
  <c r="G89"/>
  <c r="H89"/>
  <c r="I89"/>
  <c r="F90"/>
  <c r="G90"/>
  <c r="H90"/>
  <c r="I90"/>
  <c r="F91"/>
  <c r="G91"/>
  <c r="H91"/>
  <c r="I91"/>
  <c r="F92"/>
  <c r="G92"/>
  <c r="H92"/>
  <c r="I92"/>
  <c r="I66"/>
  <c r="H66"/>
  <c r="G66"/>
  <c r="F66"/>
  <c r="G36"/>
  <c r="H36"/>
  <c r="I36"/>
  <c r="J36"/>
  <c r="G37"/>
  <c r="H37"/>
  <c r="I37"/>
  <c r="J37"/>
  <c r="G38"/>
  <c r="H38"/>
  <c r="I38"/>
  <c r="J38"/>
  <c r="G39"/>
  <c r="H39"/>
  <c r="I39"/>
  <c r="J39"/>
  <c r="G40"/>
  <c r="H40"/>
  <c r="I40"/>
  <c r="J40"/>
  <c r="G41"/>
  <c r="H41"/>
  <c r="I41"/>
  <c r="J41"/>
  <c r="G42"/>
  <c r="H42"/>
  <c r="I42"/>
  <c r="J42"/>
  <c r="G43"/>
  <c r="H43"/>
  <c r="I43"/>
  <c r="J43"/>
  <c r="G44"/>
  <c r="H44"/>
  <c r="I44"/>
  <c r="J44"/>
  <c r="G45"/>
  <c r="H45"/>
  <c r="I45"/>
  <c r="J45"/>
  <c r="G46"/>
  <c r="H46"/>
  <c r="I46"/>
  <c r="J46"/>
  <c r="G47"/>
  <c r="H47"/>
  <c r="I47"/>
  <c r="J47"/>
  <c r="G48"/>
  <c r="H48"/>
  <c r="I48"/>
  <c r="J48"/>
  <c r="G49"/>
  <c r="H49"/>
  <c r="I49"/>
  <c r="J49"/>
  <c r="G50"/>
  <c r="H50"/>
  <c r="I50"/>
  <c r="J50"/>
  <c r="G51"/>
  <c r="H51"/>
  <c r="I51"/>
  <c r="J51"/>
  <c r="G52"/>
  <c r="H52"/>
  <c r="I52"/>
  <c r="J52"/>
  <c r="G53"/>
  <c r="H53"/>
  <c r="I53"/>
  <c r="J53"/>
  <c r="G54"/>
  <c r="H54"/>
  <c r="I54"/>
  <c r="J54"/>
  <c r="G55"/>
  <c r="H55"/>
  <c r="I55"/>
  <c r="J55"/>
  <c r="G56"/>
  <c r="H56"/>
  <c r="I56"/>
  <c r="J56"/>
  <c r="G57"/>
  <c r="H57"/>
  <c r="I57"/>
  <c r="J57"/>
  <c r="G58"/>
  <c r="H58"/>
  <c r="I58"/>
  <c r="J58"/>
  <c r="G59"/>
  <c r="H59"/>
  <c r="I59"/>
  <c r="J59"/>
  <c r="G60"/>
  <c r="H60"/>
  <c r="I60"/>
  <c r="J60"/>
  <c r="G61"/>
  <c r="H61"/>
  <c r="I61"/>
  <c r="J61"/>
  <c r="G62"/>
  <c r="H62"/>
  <c r="I62"/>
  <c r="J62"/>
  <c r="G5"/>
  <c r="H5"/>
  <c r="I5"/>
  <c r="J5"/>
  <c r="G6"/>
  <c r="H6"/>
  <c r="I6"/>
  <c r="J6"/>
  <c r="G7"/>
  <c r="H7"/>
  <c r="I7"/>
  <c r="J7"/>
  <c r="G8"/>
  <c r="H8"/>
  <c r="I8"/>
  <c r="J8"/>
  <c r="G9"/>
  <c r="H9"/>
  <c r="I9"/>
  <c r="J9"/>
  <c r="G10"/>
  <c r="H10"/>
  <c r="I10"/>
  <c r="J10"/>
  <c r="G11"/>
  <c r="H11"/>
  <c r="I11"/>
  <c r="J11"/>
  <c r="G12"/>
  <c r="H12"/>
  <c r="I12"/>
  <c r="J12"/>
  <c r="G13"/>
  <c r="H13"/>
  <c r="I13"/>
  <c r="J13"/>
  <c r="G14"/>
  <c r="H14"/>
  <c r="I14"/>
  <c r="J14"/>
  <c r="G15"/>
  <c r="H15"/>
  <c r="I15"/>
  <c r="J15"/>
  <c r="G16"/>
  <c r="H16"/>
  <c r="I16"/>
  <c r="J16"/>
  <c r="G17"/>
  <c r="H17"/>
  <c r="I17"/>
  <c r="J17"/>
  <c r="G18"/>
  <c r="H18"/>
  <c r="I18"/>
  <c r="J18"/>
  <c r="G19"/>
  <c r="H19"/>
  <c r="I19"/>
  <c r="J19"/>
  <c r="G20"/>
  <c r="H20"/>
  <c r="I20"/>
  <c r="J20"/>
  <c r="G21"/>
  <c r="H21"/>
  <c r="I21"/>
  <c r="J21"/>
  <c r="G22"/>
  <c r="H22"/>
  <c r="I22"/>
  <c r="J22"/>
  <c r="G23"/>
  <c r="H23"/>
  <c r="I23"/>
  <c r="J23"/>
  <c r="G24"/>
  <c r="H24"/>
  <c r="I24"/>
  <c r="J24"/>
  <c r="G25"/>
  <c r="H25"/>
  <c r="I25"/>
  <c r="J25"/>
  <c r="G26"/>
  <c r="H26"/>
  <c r="I26"/>
  <c r="J26"/>
  <c r="G27"/>
  <c r="H27"/>
  <c r="I27"/>
  <c r="J27"/>
  <c r="G28"/>
  <c r="H28"/>
  <c r="I28"/>
  <c r="J28"/>
  <c r="G29"/>
  <c r="H29"/>
  <c r="I29"/>
  <c r="J29"/>
  <c r="G30"/>
  <c r="H30"/>
  <c r="I30"/>
  <c r="J30"/>
  <c r="G31"/>
  <c r="H31"/>
  <c r="I31"/>
  <c r="J31"/>
  <c r="J4"/>
  <c r="I4"/>
  <c r="H4"/>
  <c r="G4"/>
  <c r="F67" i="4"/>
  <c r="G67"/>
  <c r="H67"/>
  <c r="I67"/>
  <c r="F68"/>
  <c r="G68"/>
  <c r="H68"/>
  <c r="I68"/>
  <c r="F69"/>
  <c r="G69"/>
  <c r="H69"/>
  <c r="I69"/>
  <c r="F70"/>
  <c r="G70"/>
  <c r="H70"/>
  <c r="I70"/>
  <c r="F71"/>
  <c r="G71"/>
  <c r="H71"/>
  <c r="I71"/>
  <c r="F72"/>
  <c r="G72"/>
  <c r="H72"/>
  <c r="I72"/>
  <c r="F73"/>
  <c r="G73"/>
  <c r="H73"/>
  <c r="I73"/>
  <c r="F74"/>
  <c r="G74"/>
  <c r="H74"/>
  <c r="I74"/>
  <c r="F75"/>
  <c r="G75"/>
  <c r="H75"/>
  <c r="I75"/>
  <c r="F76"/>
  <c r="G76"/>
  <c r="H76"/>
  <c r="I76"/>
  <c r="F77"/>
  <c r="G77"/>
  <c r="H77"/>
  <c r="I77"/>
  <c r="F78"/>
  <c r="G78"/>
  <c r="H78"/>
  <c r="I78"/>
  <c r="F79"/>
  <c r="G79"/>
  <c r="H79"/>
  <c r="I79"/>
  <c r="F80"/>
  <c r="G80"/>
  <c r="H80"/>
  <c r="I80"/>
  <c r="F81"/>
  <c r="G81"/>
  <c r="H81"/>
  <c r="I81"/>
  <c r="F82"/>
  <c r="G82"/>
  <c r="H82"/>
  <c r="I82"/>
  <c r="F83"/>
  <c r="G83"/>
  <c r="H83"/>
  <c r="I83"/>
  <c r="F84"/>
  <c r="G84"/>
  <c r="H84"/>
  <c r="I84"/>
  <c r="F85"/>
  <c r="G85"/>
  <c r="H85"/>
  <c r="I85"/>
  <c r="F86"/>
  <c r="G86"/>
  <c r="H86"/>
  <c r="I86"/>
  <c r="F87"/>
  <c r="G87"/>
  <c r="H87"/>
  <c r="I87"/>
  <c r="F88"/>
  <c r="G88"/>
  <c r="H88"/>
  <c r="I88"/>
  <c r="F89"/>
  <c r="G89"/>
  <c r="H89"/>
  <c r="I89"/>
  <c r="F90"/>
  <c r="G90"/>
  <c r="H90"/>
  <c r="I90"/>
  <c r="F91"/>
  <c r="G91"/>
  <c r="H91"/>
  <c r="I91"/>
  <c r="F92"/>
  <c r="G92"/>
  <c r="H92"/>
  <c r="I92"/>
  <c r="G36"/>
  <c r="H36"/>
  <c r="I36"/>
  <c r="J36"/>
  <c r="G37"/>
  <c r="H37"/>
  <c r="I37"/>
  <c r="J37"/>
  <c r="G38"/>
  <c r="H38"/>
  <c r="I38"/>
  <c r="J38"/>
  <c r="G39"/>
  <c r="H39"/>
  <c r="I39"/>
  <c r="J39"/>
  <c r="G40"/>
  <c r="H40"/>
  <c r="I40"/>
  <c r="J40"/>
  <c r="G41"/>
  <c r="H41"/>
  <c r="I41"/>
  <c r="J41"/>
  <c r="G42"/>
  <c r="H42"/>
  <c r="I42"/>
  <c r="J42"/>
  <c r="G43"/>
  <c r="H43"/>
  <c r="I43"/>
  <c r="J43"/>
  <c r="G44"/>
  <c r="H44"/>
  <c r="I44"/>
  <c r="J44"/>
  <c r="G45"/>
  <c r="H45"/>
  <c r="I45"/>
  <c r="J45"/>
  <c r="G46"/>
  <c r="H46"/>
  <c r="I46"/>
  <c r="J46"/>
  <c r="G47"/>
  <c r="H47"/>
  <c r="I47"/>
  <c r="J47"/>
  <c r="G48"/>
  <c r="H48"/>
  <c r="I48"/>
  <c r="J48"/>
  <c r="G49"/>
  <c r="H49"/>
  <c r="I49"/>
  <c r="J49"/>
  <c r="G50"/>
  <c r="H50"/>
  <c r="I50"/>
  <c r="J50"/>
  <c r="G51"/>
  <c r="H51"/>
  <c r="I51"/>
  <c r="J51"/>
  <c r="G52"/>
  <c r="H52"/>
  <c r="I52"/>
  <c r="J52"/>
  <c r="G53"/>
  <c r="H53"/>
  <c r="I53"/>
  <c r="J53"/>
  <c r="G54"/>
  <c r="H54"/>
  <c r="I54"/>
  <c r="J54"/>
  <c r="G55"/>
  <c r="H55"/>
  <c r="I55"/>
  <c r="J55"/>
  <c r="G56"/>
  <c r="H56"/>
  <c r="I56"/>
  <c r="J56"/>
  <c r="G57"/>
  <c r="H57"/>
  <c r="I57"/>
  <c r="J57"/>
  <c r="G58"/>
  <c r="H58"/>
  <c r="I58"/>
  <c r="J58"/>
  <c r="G59"/>
  <c r="H59"/>
  <c r="I59"/>
  <c r="J59"/>
  <c r="G60"/>
  <c r="H60"/>
  <c r="I60"/>
  <c r="J60"/>
  <c r="G61"/>
  <c r="H61"/>
  <c r="I61"/>
  <c r="J61"/>
  <c r="L1"/>
  <c r="L4"/>
  <c r="G36" i="6"/>
  <c r="H36"/>
  <c r="I36"/>
  <c r="J36"/>
  <c r="G37"/>
  <c r="H37"/>
  <c r="I37"/>
  <c r="J37"/>
  <c r="G38"/>
  <c r="H38"/>
  <c r="I38"/>
  <c r="J38"/>
  <c r="G39"/>
  <c r="H39"/>
  <c r="I39"/>
  <c r="J39"/>
  <c r="G40"/>
  <c r="H40"/>
  <c r="I40"/>
  <c r="J40"/>
  <c r="G41"/>
  <c r="H41"/>
  <c r="I41"/>
  <c r="J41"/>
  <c r="G42"/>
  <c r="H42"/>
  <c r="I42"/>
  <c r="J42"/>
  <c r="G43"/>
  <c r="H43"/>
  <c r="I43"/>
  <c r="J43"/>
  <c r="G44"/>
  <c r="H44"/>
  <c r="I44"/>
  <c r="J44"/>
  <c r="G45"/>
  <c r="H45"/>
  <c r="I45"/>
  <c r="J45"/>
  <c r="G46"/>
  <c r="H46"/>
  <c r="I46"/>
  <c r="J46"/>
  <c r="G47"/>
  <c r="H47"/>
  <c r="I47"/>
  <c r="J47"/>
  <c r="G48"/>
  <c r="H48"/>
  <c r="I48"/>
  <c r="J48"/>
  <c r="G49"/>
  <c r="H49"/>
  <c r="I49"/>
  <c r="J49"/>
  <c r="G50"/>
  <c r="H50"/>
  <c r="I50"/>
  <c r="J50"/>
  <c r="G51"/>
  <c r="H51"/>
  <c r="I51"/>
  <c r="J51"/>
  <c r="G52"/>
  <c r="H52"/>
  <c r="I52"/>
  <c r="J52"/>
  <c r="G53"/>
  <c r="H53"/>
  <c r="I53"/>
  <c r="J53"/>
  <c r="G54"/>
  <c r="H54"/>
  <c r="I54"/>
  <c r="J54"/>
  <c r="G55"/>
  <c r="H55"/>
  <c r="I55"/>
  <c r="J55"/>
  <c r="G56"/>
  <c r="H56"/>
  <c r="I56"/>
  <c r="J56"/>
  <c r="G57"/>
  <c r="H57"/>
  <c r="I57"/>
  <c r="J57"/>
  <c r="G58"/>
  <c r="H58"/>
  <c r="I58"/>
  <c r="J58"/>
  <c r="G59"/>
  <c r="H59"/>
  <c r="I59"/>
  <c r="J59"/>
  <c r="G60"/>
  <c r="H60"/>
  <c r="I60"/>
  <c r="J60"/>
  <c r="G61"/>
  <c r="H61"/>
  <c r="I61"/>
  <c r="J61"/>
  <c r="I72"/>
  <c r="H72"/>
  <c r="G72"/>
  <c r="F72"/>
  <c r="I92"/>
  <c r="H92"/>
  <c r="G92"/>
  <c r="F92"/>
  <c r="I91"/>
  <c r="H91"/>
  <c r="G91"/>
  <c r="F91"/>
  <c r="I74"/>
  <c r="H74"/>
  <c r="G74"/>
  <c r="F74"/>
  <c r="I73"/>
  <c r="H73"/>
  <c r="G73"/>
  <c r="F73"/>
  <c r="C9" i="3"/>
  <c r="D9"/>
  <c r="E9"/>
  <c r="F9"/>
  <c r="G9"/>
  <c r="H9"/>
  <c r="I9"/>
  <c r="J9"/>
  <c r="C14"/>
  <c r="D14"/>
  <c r="E14"/>
  <c r="F14"/>
  <c r="G14"/>
  <c r="H14"/>
  <c r="I14"/>
  <c r="J14"/>
  <c r="C15"/>
  <c r="D15"/>
  <c r="E15"/>
  <c r="F15"/>
  <c r="G15"/>
  <c r="H15"/>
  <c r="I15"/>
  <c r="J15"/>
  <c r="C16"/>
  <c r="D16"/>
  <c r="E16"/>
  <c r="F16"/>
  <c r="G16"/>
  <c r="H16"/>
  <c r="I16"/>
  <c r="J16"/>
  <c r="C17"/>
  <c r="D17"/>
  <c r="E17"/>
  <c r="F17"/>
  <c r="G17"/>
  <c r="H17"/>
  <c r="I17"/>
  <c r="J17"/>
  <c r="C18"/>
  <c r="D18"/>
  <c r="E18"/>
  <c r="F18"/>
  <c r="G18"/>
  <c r="H18"/>
  <c r="I18"/>
  <c r="J18"/>
  <c r="C19"/>
  <c r="D19"/>
  <c r="E19"/>
  <c r="F19"/>
  <c r="G19"/>
  <c r="H19"/>
  <c r="I19"/>
  <c r="J19"/>
  <c r="G21" i="2"/>
  <c r="G22"/>
  <c r="F7" i="18"/>
  <c r="B7"/>
  <c r="E7"/>
  <c r="D7"/>
  <c r="C7"/>
  <c r="E124" i="5"/>
  <c r="D124"/>
  <c r="C124"/>
  <c r="C62"/>
  <c r="B124"/>
  <c r="B31" i="4"/>
  <c r="F31"/>
  <c r="E31"/>
  <c r="D31"/>
  <c r="C31"/>
  <c r="B16" i="13"/>
  <c r="B15"/>
  <c r="I66" i="4"/>
  <c r="H66"/>
  <c r="G66"/>
  <c r="F66"/>
  <c r="B8" i="7"/>
  <c r="B15"/>
  <c r="G21"/>
  <c r="F21"/>
  <c r="E21"/>
  <c r="D21"/>
  <c r="C21"/>
  <c r="B21"/>
  <c r="G20"/>
  <c r="F20"/>
  <c r="E20"/>
  <c r="D20"/>
  <c r="C20"/>
  <c r="B20"/>
  <c r="G19"/>
  <c r="F19"/>
  <c r="E19"/>
  <c r="D19"/>
  <c r="C19"/>
  <c r="B19"/>
  <c r="B18"/>
  <c r="C18"/>
  <c r="C22"/>
  <c r="D18"/>
  <c r="E18"/>
  <c r="E22"/>
  <c r="F18"/>
  <c r="G18"/>
  <c r="G22"/>
  <c r="G15"/>
  <c r="G8"/>
  <c r="D8"/>
  <c r="G29" i="1"/>
  <c r="G30"/>
  <c r="G31"/>
  <c r="G32"/>
  <c r="C33"/>
  <c r="D33"/>
  <c r="E33"/>
  <c r="F33"/>
  <c r="F28"/>
  <c r="E28"/>
  <c r="D28"/>
  <c r="C28"/>
  <c r="F23"/>
  <c r="E23"/>
  <c r="D23"/>
  <c r="C23"/>
  <c r="F18"/>
  <c r="E18"/>
  <c r="D18"/>
  <c r="C18"/>
  <c r="F13"/>
  <c r="E13"/>
  <c r="D13"/>
  <c r="C13"/>
  <c r="F8"/>
  <c r="E8"/>
  <c r="D8"/>
  <c r="C8"/>
  <c r="C35" i="2"/>
  <c r="D35"/>
  <c r="E35"/>
  <c r="F35"/>
  <c r="C36"/>
  <c r="D36"/>
  <c r="E36"/>
  <c r="F36"/>
  <c r="C37"/>
  <c r="D37"/>
  <c r="E37"/>
  <c r="F37"/>
  <c r="D34"/>
  <c r="E34"/>
  <c r="F34"/>
  <c r="C34"/>
  <c r="G24"/>
  <c r="G25"/>
  <c r="G26"/>
  <c r="G27"/>
  <c r="G29"/>
  <c r="G30"/>
  <c r="G31"/>
  <c r="G32"/>
  <c r="G5"/>
  <c r="G6"/>
  <c r="G7"/>
  <c r="G9"/>
  <c r="G10"/>
  <c r="G11"/>
  <c r="G12"/>
  <c r="G14"/>
  <c r="G15"/>
  <c r="G16"/>
  <c r="G17"/>
  <c r="G19"/>
  <c r="G20"/>
  <c r="G4"/>
  <c r="F33"/>
  <c r="E33"/>
  <c r="D33"/>
  <c r="C33"/>
  <c r="F28"/>
  <c r="E28"/>
  <c r="D28"/>
  <c r="C28"/>
  <c r="F23"/>
  <c r="E23"/>
  <c r="D23"/>
  <c r="C23"/>
  <c r="F18"/>
  <c r="E18"/>
  <c r="D18"/>
  <c r="C18"/>
  <c r="F13"/>
  <c r="E13"/>
  <c r="D13"/>
  <c r="C13"/>
  <c r="D8"/>
  <c r="E8"/>
  <c r="E38"/>
  <c r="F8"/>
  <c r="C8"/>
  <c r="G19" i="1"/>
  <c r="G20"/>
  <c r="G21"/>
  <c r="G22"/>
  <c r="G24"/>
  <c r="G25"/>
  <c r="G26"/>
  <c r="G27"/>
  <c r="G9"/>
  <c r="G10"/>
  <c r="G11"/>
  <c r="G12"/>
  <c r="G14"/>
  <c r="G15"/>
  <c r="G16"/>
  <c r="G17"/>
  <c r="G5"/>
  <c r="G6"/>
  <c r="G7"/>
  <c r="G4"/>
  <c r="D37"/>
  <c r="E37"/>
  <c r="F37"/>
  <c r="D36"/>
  <c r="E36"/>
  <c r="F36"/>
  <c r="C37"/>
  <c r="C36"/>
  <c r="D35"/>
  <c r="E35"/>
  <c r="F35"/>
  <c r="C35"/>
  <c r="D34"/>
  <c r="E34"/>
  <c r="F34"/>
  <c r="C34"/>
  <c r="B17" i="13"/>
  <c r="B20" s="1"/>
  <c r="D17"/>
  <c r="D18" s="1"/>
  <c r="E17"/>
  <c r="E20" s="1"/>
  <c r="F17"/>
  <c r="F18" s="1"/>
  <c r="G17"/>
  <c r="G20" s="1"/>
  <c r="C17"/>
  <c r="C20"/>
  <c r="F111" i="6"/>
  <c r="G111"/>
  <c r="H111"/>
  <c r="I111"/>
  <c r="F112"/>
  <c r="G112"/>
  <c r="H112"/>
  <c r="I112"/>
  <c r="F113"/>
  <c r="G113"/>
  <c r="H113"/>
  <c r="I113"/>
  <c r="F114"/>
  <c r="G114"/>
  <c r="H114"/>
  <c r="I114"/>
  <c r="F115"/>
  <c r="G115"/>
  <c r="H115"/>
  <c r="I115"/>
  <c r="F116"/>
  <c r="G116"/>
  <c r="H116"/>
  <c r="I116"/>
  <c r="F117"/>
  <c r="G117"/>
  <c r="H117"/>
  <c r="I117"/>
  <c r="F118"/>
  <c r="G118"/>
  <c r="H118"/>
  <c r="I118"/>
  <c r="F119"/>
  <c r="G119"/>
  <c r="H119"/>
  <c r="I119"/>
  <c r="F120"/>
  <c r="G120"/>
  <c r="H120"/>
  <c r="I120"/>
  <c r="F121"/>
  <c r="G121"/>
  <c r="H121"/>
  <c r="I121"/>
  <c r="F122"/>
  <c r="G122"/>
  <c r="H122"/>
  <c r="I122"/>
  <c r="F123"/>
  <c r="G123"/>
  <c r="H123"/>
  <c r="I123"/>
  <c r="F124"/>
  <c r="G124"/>
  <c r="H124"/>
  <c r="I124"/>
  <c r="F99"/>
  <c r="G99"/>
  <c r="H99"/>
  <c r="I99"/>
  <c r="F100"/>
  <c r="G100"/>
  <c r="H100"/>
  <c r="I100"/>
  <c r="F101"/>
  <c r="G101"/>
  <c r="H101"/>
  <c r="I101"/>
  <c r="F102"/>
  <c r="G102"/>
  <c r="H102"/>
  <c r="I102"/>
  <c r="F103"/>
  <c r="G103"/>
  <c r="H103"/>
  <c r="I103"/>
  <c r="F104"/>
  <c r="G104"/>
  <c r="H104"/>
  <c r="I104"/>
  <c r="F105"/>
  <c r="G105"/>
  <c r="H105"/>
  <c r="I105"/>
  <c r="F106"/>
  <c r="G106"/>
  <c r="H106"/>
  <c r="I106"/>
  <c r="F107"/>
  <c r="G107"/>
  <c r="H107"/>
  <c r="I107"/>
  <c r="F108"/>
  <c r="G108"/>
  <c r="H108"/>
  <c r="I108"/>
  <c r="F109"/>
  <c r="G109"/>
  <c r="H109"/>
  <c r="I109"/>
  <c r="F110"/>
  <c r="G110"/>
  <c r="H110"/>
  <c r="I110"/>
  <c r="I98"/>
  <c r="H98"/>
  <c r="G98"/>
  <c r="F98"/>
  <c r="F78"/>
  <c r="G78"/>
  <c r="H78"/>
  <c r="I78"/>
  <c r="F79"/>
  <c r="G79"/>
  <c r="H79"/>
  <c r="I79"/>
  <c r="F80"/>
  <c r="G80"/>
  <c r="H80"/>
  <c r="I80"/>
  <c r="F81"/>
  <c r="G81"/>
  <c r="H81"/>
  <c r="I81"/>
  <c r="F82"/>
  <c r="G82"/>
  <c r="H82"/>
  <c r="I82"/>
  <c r="F83"/>
  <c r="G83"/>
  <c r="H83"/>
  <c r="I83"/>
  <c r="F84"/>
  <c r="G84"/>
  <c r="H84"/>
  <c r="I84"/>
  <c r="F85"/>
  <c r="G85"/>
  <c r="H85"/>
  <c r="I85"/>
  <c r="F86"/>
  <c r="G86"/>
  <c r="H86"/>
  <c r="I86"/>
  <c r="F87"/>
  <c r="G87"/>
  <c r="H87"/>
  <c r="I87"/>
  <c r="F88"/>
  <c r="G88"/>
  <c r="H88"/>
  <c r="I88"/>
  <c r="F89"/>
  <c r="G89"/>
  <c r="H89"/>
  <c r="I89"/>
  <c r="F90"/>
  <c r="G90"/>
  <c r="H90"/>
  <c r="I90"/>
  <c r="F67"/>
  <c r="G67"/>
  <c r="H67"/>
  <c r="I67"/>
  <c r="F68"/>
  <c r="G68"/>
  <c r="H68"/>
  <c r="I68"/>
  <c r="F69"/>
  <c r="G69"/>
  <c r="H69"/>
  <c r="I69"/>
  <c r="F70"/>
  <c r="G70"/>
  <c r="H70"/>
  <c r="I70"/>
  <c r="F71"/>
  <c r="G71"/>
  <c r="H71"/>
  <c r="I71"/>
  <c r="F75"/>
  <c r="G75"/>
  <c r="H75"/>
  <c r="I75"/>
  <c r="F76"/>
  <c r="G76"/>
  <c r="H76"/>
  <c r="I76"/>
  <c r="F77"/>
  <c r="G77"/>
  <c r="H77"/>
  <c r="I77"/>
  <c r="F66"/>
  <c r="B125"/>
  <c r="C125"/>
  <c r="D125"/>
  <c r="E125"/>
  <c r="C93"/>
  <c r="D93"/>
  <c r="E93"/>
  <c r="B93"/>
  <c r="C62"/>
  <c r="G62"/>
  <c r="D62"/>
  <c r="E62"/>
  <c r="H62"/>
  <c r="F62"/>
  <c r="I62"/>
  <c r="B62"/>
  <c r="C31"/>
  <c r="D31"/>
  <c r="E31"/>
  <c r="F31"/>
  <c r="B31"/>
  <c r="G31"/>
  <c r="I66"/>
  <c r="H66"/>
  <c r="G66"/>
  <c r="J35"/>
  <c r="I35"/>
  <c r="H35"/>
  <c r="G35"/>
  <c r="G4"/>
  <c r="G97" i="5"/>
  <c r="H97"/>
  <c r="I97"/>
  <c r="F97"/>
  <c r="C93"/>
  <c r="G93"/>
  <c r="D93"/>
  <c r="H93"/>
  <c r="E93"/>
  <c r="I93"/>
  <c r="D62"/>
  <c r="E62"/>
  <c r="F62"/>
  <c r="B93"/>
  <c r="F93"/>
  <c r="B62"/>
  <c r="J35"/>
  <c r="I35"/>
  <c r="H35"/>
  <c r="G35"/>
  <c r="C31"/>
  <c r="D31"/>
  <c r="E31"/>
  <c r="F31"/>
  <c r="B31"/>
  <c r="C93" i="4"/>
  <c r="D93"/>
  <c r="E93"/>
  <c r="B93"/>
  <c r="C62"/>
  <c r="F93"/>
  <c r="D62"/>
  <c r="G93"/>
  <c r="E62"/>
  <c r="H93"/>
  <c r="F62"/>
  <c r="I62"/>
  <c r="B62"/>
  <c r="H35"/>
  <c r="G35"/>
  <c r="J35"/>
  <c r="I35"/>
  <c r="G4"/>
  <c r="D22" i="7"/>
  <c r="F22"/>
  <c r="C15"/>
  <c r="D15"/>
  <c r="E15"/>
  <c r="F15"/>
  <c r="C8"/>
  <c r="E8"/>
  <c r="F8"/>
  <c r="G36" i="1"/>
  <c r="G34"/>
  <c r="G35"/>
  <c r="G37"/>
  <c r="G36" i="2"/>
  <c r="G35"/>
  <c r="C18" i="13"/>
  <c r="E18"/>
  <c r="G18"/>
  <c r="F20"/>
  <c r="D20"/>
  <c r="G23" i="1"/>
  <c r="G13"/>
  <c r="F38"/>
  <c r="G8"/>
  <c r="D38"/>
  <c r="E38"/>
  <c r="C38"/>
  <c r="G33"/>
  <c r="G28"/>
  <c r="G18"/>
  <c r="B22" i="7"/>
  <c r="G38" i="1"/>
  <c r="G37" i="2"/>
  <c r="G28"/>
  <c r="G23"/>
  <c r="G13"/>
  <c r="G33"/>
  <c r="C38"/>
  <c r="F38"/>
  <c r="G18"/>
  <c r="D38"/>
  <c r="G8"/>
  <c r="G34"/>
  <c r="G38"/>
  <c r="H93" i="6"/>
  <c r="F125"/>
  <c r="G125"/>
  <c r="G93"/>
  <c r="I125"/>
  <c r="H125"/>
  <c r="I93"/>
  <c r="F93"/>
  <c r="H31"/>
  <c r="I31"/>
  <c r="J31"/>
  <c r="J62" i="4"/>
  <c r="H62"/>
  <c r="I93"/>
  <c r="G62"/>
  <c r="J62" i="6"/>
  <c r="I31" i="4"/>
  <c r="H31"/>
  <c r="G31"/>
  <c r="J31"/>
</calcChain>
</file>

<file path=xl/comments1.xml><?xml version="1.0" encoding="utf-8"?>
<comments xmlns="http://schemas.openxmlformats.org/spreadsheetml/2006/main">
  <authors>
    <author>Autor</author>
  </authors>
  <commentList>
    <comment ref="C34" authorId="0">
      <text>
        <r>
          <rPr>
            <sz val="8"/>
            <color indexed="81"/>
            <rFont val="Tahoma"/>
            <family val="2"/>
            <charset val="238"/>
          </rPr>
          <t>Použité vzorce je potrebné upraviť po doplnení/odstánení riadkov fakúlt, to platí aj pre ostatné tabuľky.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G12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plus 5 EVI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B12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Autor:
</t>
        </r>
      </text>
    </comment>
  </commentList>
</comments>
</file>

<file path=xl/sharedStrings.xml><?xml version="1.0" encoding="utf-8"?>
<sst xmlns="http://schemas.openxmlformats.org/spreadsheetml/2006/main" count="4045" uniqueCount="1403">
  <si>
    <t>občania SR</t>
  </si>
  <si>
    <t>cudzinci</t>
  </si>
  <si>
    <t>stupeň</t>
  </si>
  <si>
    <t>1+2</t>
  </si>
  <si>
    <t>Tabuľka č. 1a: Vývoj počtu študentov (stav k 31.10. daného roka)</t>
  </si>
  <si>
    <t>rozdiel</t>
  </si>
  <si>
    <t>AAA, AAB,
 ABA, ABB</t>
  </si>
  <si>
    <t>ACA, ACB, BAA, BAB, BCB, BCI, EAI, CAA, CAB, EAJ</t>
  </si>
  <si>
    <t>FAI</t>
  </si>
  <si>
    <t>ADC, BDC</t>
  </si>
  <si>
    <t>ADD, BDD</t>
  </si>
  <si>
    <t>CDC, CDD</t>
  </si>
  <si>
    <t>Z**</t>
  </si>
  <si>
    <t>X**</t>
  </si>
  <si>
    <t>Y**</t>
  </si>
  <si>
    <t>programy ES</t>
  </si>
  <si>
    <t>NŠP</t>
  </si>
  <si>
    <t>iné (CEEPUS, NIL, ..)</t>
  </si>
  <si>
    <t xml:space="preserve"> - zamietnutie</t>
  </si>
  <si>
    <t xml:space="preserve"> - stiahnutie</t>
  </si>
  <si>
    <t>učiteľstvo, vychovávateľstvo a pedagogické vedy</t>
  </si>
  <si>
    <t>humanitné vedy</t>
  </si>
  <si>
    <t>umenie</t>
  </si>
  <si>
    <t>spoločenské a behaviorálne vedy</t>
  </si>
  <si>
    <t>žurnalistika a informácie</t>
  </si>
  <si>
    <t>ekonómia a manažment</t>
  </si>
  <si>
    <t>právo</t>
  </si>
  <si>
    <t>vedy o neživej prírode</t>
  </si>
  <si>
    <t>vedy o živej prírode</t>
  </si>
  <si>
    <t>ekologické a environmentálne vedy</t>
  </si>
  <si>
    <t>architektúra a staviteľstvo</t>
  </si>
  <si>
    <t>konštrukčné inžinierstvo, technológie, výroba a komunikácie</t>
  </si>
  <si>
    <t>poľnohospodárstvo</t>
  </si>
  <si>
    <t>lesníctvo</t>
  </si>
  <si>
    <t>veterinárske vedy</t>
  </si>
  <si>
    <t>vodné hospodárstvo</t>
  </si>
  <si>
    <t>lekárske vedy</t>
  </si>
  <si>
    <t>zubné lekárstvo</t>
  </si>
  <si>
    <t>farmaceutické vedy</t>
  </si>
  <si>
    <t>nelekárske zdravotnícke vedy</t>
  </si>
  <si>
    <t>osobné služby</t>
  </si>
  <si>
    <t>dopravné a poštové služby</t>
  </si>
  <si>
    <t>bezpečnostné služby</t>
  </si>
  <si>
    <t>obrana a vojenstvo</t>
  </si>
  <si>
    <t>logistika</t>
  </si>
  <si>
    <t>matematika a štatistika</t>
  </si>
  <si>
    <t>informatické vedy, informačné a komunikačné technológie</t>
  </si>
  <si>
    <t>P.č.</t>
  </si>
  <si>
    <t>Stupeň</t>
  </si>
  <si>
    <t>1. stupeň</t>
  </si>
  <si>
    <t>2. stupeň</t>
  </si>
  <si>
    <t>3. stupeň</t>
  </si>
  <si>
    <t>Fakulta</t>
  </si>
  <si>
    <t>Stupeň                        štúdia</t>
  </si>
  <si>
    <t>Denná forma</t>
  </si>
  <si>
    <t>Externá forma</t>
  </si>
  <si>
    <t>Spolu</t>
  </si>
  <si>
    <t>1+2 - študijné programy podľa § 53 ods. 3 zákona</t>
  </si>
  <si>
    <t>Rok</t>
  </si>
  <si>
    <t>Stupeň                štúdia</t>
  </si>
  <si>
    <t>Plánovaný počet</t>
  </si>
  <si>
    <t>Počet prihlášok</t>
  </si>
  <si>
    <t>Účasť</t>
  </si>
  <si>
    <t>Prijatie</t>
  </si>
  <si>
    <t>Zápis</t>
  </si>
  <si>
    <t>Prihlášky/ plán</t>
  </si>
  <si>
    <t>Prijatie/                účasť</t>
  </si>
  <si>
    <t>Zápis/            prijatie</t>
  </si>
  <si>
    <t xml:space="preserve">Zápis/                  plán           </t>
  </si>
  <si>
    <t>Podskupina študijných odborov</t>
  </si>
  <si>
    <t>Forma štúdia</t>
  </si>
  <si>
    <t>Počet študentov</t>
  </si>
  <si>
    <t>Počty študentov</t>
  </si>
  <si>
    <t>Počet žiadostí o zníženie školného</t>
  </si>
  <si>
    <t>Počet žiadostí o odpustenie školného</t>
  </si>
  <si>
    <t>Fyzický počet vyslaných študentov</t>
  </si>
  <si>
    <t>Počet osobomesiacov vyslaných študentov</t>
  </si>
  <si>
    <t>Fyzický počet prijatých študentov</t>
  </si>
  <si>
    <t>Počet osobomesiacov, prijatých študentov</t>
  </si>
  <si>
    <t xml:space="preserve">rozdiel v % </t>
  </si>
  <si>
    <t>Meno a priezvisko</t>
  </si>
  <si>
    <t>Študijný odbor</t>
  </si>
  <si>
    <t>Dátum začiatku konania</t>
  </si>
  <si>
    <t>Dátum predloženia ministrovi</t>
  </si>
  <si>
    <t>Inauguračné konanie</t>
  </si>
  <si>
    <t>V tom počet žiadostí mimo vysokej školy</t>
  </si>
  <si>
    <t>Habilitačné konanie</t>
  </si>
  <si>
    <t>Funkcia</t>
  </si>
  <si>
    <t>Priemerný počet uchádzačov na obsadenie pozície</t>
  </si>
  <si>
    <t>Priemerná dĺžka uzatvorenia pracovnej zmluvy na dobu určitú</t>
  </si>
  <si>
    <t>Počet zmlúv uzatvorených na dobu neurčitú</t>
  </si>
  <si>
    <t>Počet konaní bez uzatvorenia zmluvy</t>
  </si>
  <si>
    <t>Počet konaní, do ktorých sa neprihlásil žiaden uchádzač</t>
  </si>
  <si>
    <t>Počet konaní, kde bol prihlásený vš učiteľ, ktorý opätovne obsadil to isté miesto</t>
  </si>
  <si>
    <t>Počet miest obsadených bez výberového konania</t>
  </si>
  <si>
    <t>Zamestnanec</t>
  </si>
  <si>
    <t>Fyzický počet</t>
  </si>
  <si>
    <t>Profesori, docenti s DrSc.</t>
  </si>
  <si>
    <t>Docenti, bez DrSc.</t>
  </si>
  <si>
    <t>Fyzický počet vyslaných zamestnancov</t>
  </si>
  <si>
    <t>Počet osobodní vyslaných zamestnancov</t>
  </si>
  <si>
    <t>Fyzický počet prijatých zamestnancov</t>
  </si>
  <si>
    <t>Počet osobodní, prijatých zamestnancov</t>
  </si>
  <si>
    <t>Záverečná práca</t>
  </si>
  <si>
    <t>Počet predložených záverečných prác</t>
  </si>
  <si>
    <t xml:space="preserve">Počet obhájených </t>
  </si>
  <si>
    <t>Kategória
fakulta</t>
  </si>
  <si>
    <t>Ostatné</t>
  </si>
  <si>
    <t>Kategória fakulta</t>
  </si>
  <si>
    <t>Jazyky</t>
  </si>
  <si>
    <t>Skratka titulu</t>
  </si>
  <si>
    <t>Spojený 1. a 2. stupeň</t>
  </si>
  <si>
    <t>Pozastavené práva</t>
  </si>
  <si>
    <t>Dátum pozastavenia</t>
  </si>
  <si>
    <t>Odbor</t>
  </si>
  <si>
    <t>Kategória výkonu</t>
  </si>
  <si>
    <t>Autor</t>
  </si>
  <si>
    <t>Názov projektu/umeleckého výkonu</t>
  </si>
  <si>
    <t>Miesto realizácie</t>
  </si>
  <si>
    <t>Termín realizácie</t>
  </si>
  <si>
    <t>ktorým bolo školné odpustené</t>
  </si>
  <si>
    <t>ktorým bolo školné znížené</t>
  </si>
  <si>
    <t>cudzincov, ktorí uhrádzajú školné</t>
  </si>
  <si>
    <t>Zamestnanec vysokej školy (áno/nie)</t>
  </si>
  <si>
    <t xml:space="preserve">Názov projektu </t>
  </si>
  <si>
    <t>ktorým vznikla povinnosť uhradiť školné v externej forme</t>
  </si>
  <si>
    <t>ktorým vznikla povinnosť uhradiť školné za prekročenie štandardnej dĺžky štúdia</t>
  </si>
  <si>
    <t>Tabuľka č. 1: Počet študentov vysokej školy k 31. 10. 2011</t>
  </si>
  <si>
    <t>Tabuľka č. 3a: Prijímacie konanie na študijné programy v prvom stupni a v spojenom prvom a druhom stupni v roku 2011</t>
  </si>
  <si>
    <t>Tabuľla č. 3b: Prijímacie konanie na študijné programy v druhom stupni v roku 2011</t>
  </si>
  <si>
    <t>Z toho počet absolventov svojej vysokej školy</t>
  </si>
  <si>
    <t>Z toho počet uchádzačov, ktorí získali vzdelanie nižšieho stupňa v zahraničí</t>
  </si>
  <si>
    <t>Tabuľka č. 3c: Prijímacie konanie na študijné programy v treťom stupni v roku 2011</t>
  </si>
  <si>
    <t>ktorým vznikla v ak. roku 2010/2011 povinnosť uhradiť školné</t>
  </si>
  <si>
    <t>z toho počet študentov,</t>
  </si>
  <si>
    <t>Forma</t>
  </si>
  <si>
    <t>Z toho počet uchádzačov, ktorí získali stredoškolské vzdelanie v zahraničí</t>
  </si>
  <si>
    <t xml:space="preserve"> - iné (smrť, odňatie práva a pod.)</t>
  </si>
  <si>
    <t>Evidenčný prepočítaný počet vysokoškolských učiteľov k 31. 10. 2011</t>
  </si>
  <si>
    <t>Tabuľka č. 10: Kvalifikačná štruktúra vysokoškolských učiteľov</t>
  </si>
  <si>
    <t>Študijný program</t>
  </si>
  <si>
    <t>Dátum odňatia alebo skončenia platnosti</t>
  </si>
  <si>
    <t>P. č.</t>
  </si>
  <si>
    <t>Číslo/
identifikácia projektu</t>
  </si>
  <si>
    <t xml:space="preserve">Priezvisko, meno 
a tituly zodpovedného riešiteľa projektu </t>
  </si>
  <si>
    <t>Obdobie riešenia projektu (od - do)</t>
  </si>
  <si>
    <t>Objem dotácie/finančných prostriedkov prijatých VŠ 
na jej účet 
v období od 1.1. do 31.12.
v eur
v kategórii BV</t>
  </si>
  <si>
    <t>Objem dotácie/finančných prostriedkov prijatých VŠ 
na jej účet 
v období od 1.1. do 31.12.
v eur
v kategórii KV</t>
  </si>
  <si>
    <t>Poznámky
a doplňujúce informácie</t>
  </si>
  <si>
    <t>Tabuľka č. 9: Výberové konania na miesta vysokoškolských učiteľov uskutočnené v roku 2011</t>
  </si>
  <si>
    <t>Tabuľka č. 7: Zoznam predložených návrhov na vymenovanie za profesora v roku 2011</t>
  </si>
  <si>
    <t>Stupeň dosiahnutého vzdelania</t>
  </si>
  <si>
    <t>Akademický rok začatia štúdia</t>
  </si>
  <si>
    <t>2006 / 2007</t>
  </si>
  <si>
    <t>2005 / 2006</t>
  </si>
  <si>
    <t>2007 / 2008</t>
  </si>
  <si>
    <t>2008 / 2009</t>
  </si>
  <si>
    <t>2010 / 2011</t>
  </si>
  <si>
    <t>Tabuľka č. 21: Prehľad umeleckej činnosti vysokej školy za rok 2011</t>
  </si>
  <si>
    <t>Tabuľková príloha
k výročnej správe o činnosti vysokej školy</t>
  </si>
  <si>
    <t>% z celkového počtu prihlášok</t>
  </si>
  <si>
    <t>% z celkového počtu účasti</t>
  </si>
  <si>
    <t>% z celkového počtu prijatia</t>
  </si>
  <si>
    <t>% z celkového počtu zápisov</t>
  </si>
  <si>
    <t>Tabuľka č. 4: Počet študentov uhrádzajúcich školné (ak. rok 2010/20011)</t>
  </si>
  <si>
    <t>V roku 2009/2010</t>
  </si>
  <si>
    <t>V roku 2010</t>
  </si>
  <si>
    <t>Dátum odňatia práva alebo skončenia platnosti</t>
  </si>
  <si>
    <t>Odňaté práva, alebo skončenie platnosti priznaného práva</t>
  </si>
  <si>
    <t>Tabuľka č. 16: Zoznam akreditovaných študijných programov - pozastavenie práva, odňatie práva alebo skončenie platnosti priznaného práva k 31.12. 2011</t>
  </si>
  <si>
    <t>Tabuľka č. 18: Zoznam priznaných práv uskutočňovať habilitačné konanie a konanie na vymenúvanie profesorov - pozastavenie, odňatie alebo skončenie platnosti priznaného práva k 31.12.2011</t>
  </si>
  <si>
    <t>Tabuľka č. 8: Zoznam vymenovaných docentov za rok 2011</t>
  </si>
  <si>
    <t>Tabuľka č. 17: Zoznam priznaných práv uskutočňovať habilitačné konanie a konanie na vymenúvanie profesorov  k 31.12.2011</t>
  </si>
  <si>
    <t>V roku 2010/2011</t>
  </si>
  <si>
    <t>Tabuľka č. 2: Počet študentov, ktorí riadne skončili štúdium v akademickom roku 2010/2011</t>
  </si>
  <si>
    <t>spolu podľa stupňov</t>
  </si>
  <si>
    <t xml:space="preserve">spolu vysoká škola </t>
  </si>
  <si>
    <t>Tabuľka č. 5: Podiel riadne skončených štúdií na celkovom počte začatých štúdií v danom akademickom roku k 31.12.2011</t>
  </si>
  <si>
    <t>Tabuľka č. 6: Prehľad akademických mobilít - študenti v akademickom roku 2010/2011 a porovnanie s akademickým rokom 2009/2010</t>
  </si>
  <si>
    <t>Tabuľka č. 11: Prehľad akademických mobilít - zamestnanci v akademickom roku 2010/2011 a porovnanie s akademickým rokom 2009/2010</t>
  </si>
  <si>
    <t>Fyzický počet vedúcich záverečných prác</t>
  </si>
  <si>
    <t>Fyzický počet vedúcich záverečných prác bez PhD.</t>
  </si>
  <si>
    <t>Fyzický počet vedúcich záverečných prác (odborníci z praxe)</t>
  </si>
  <si>
    <t>V roku 2011</t>
  </si>
  <si>
    <t>Tabuľka č. 13: Publikačná činnosť vysokej školy za rok 2011 a porovnanie s rokom 2010</t>
  </si>
  <si>
    <t>Tabuľka č. 14: Umelecká činnosť vysokej školy za rok 2011 a porovnanie s rokom 2010</t>
  </si>
  <si>
    <t>V dennej aj v externej forme spolu</t>
  </si>
  <si>
    <t xml:space="preserve">Spolu vysoká škola </t>
  </si>
  <si>
    <t>Spolu podľa stupňov</t>
  </si>
  <si>
    <t>Spolu denná forma</t>
  </si>
  <si>
    <t>Spolu externá forma</t>
  </si>
  <si>
    <t>obe formy spolu</t>
  </si>
  <si>
    <t>Rozdiel 2011 a 2010</t>
  </si>
  <si>
    <t xml:space="preserve">Rozdiel v % </t>
  </si>
  <si>
    <t>Celkový počet predložených návrhov</t>
  </si>
  <si>
    <t>Priemerný vek uchádzačov</t>
  </si>
  <si>
    <t>Počet neskončených konaní: stav k 1.1.2011</t>
  </si>
  <si>
    <t>Počet neskončených konaní: stav k 31.12.2011</t>
  </si>
  <si>
    <t>Počet riadne skončených konaní k 31.12.2011</t>
  </si>
  <si>
    <t>Počet inak skončených konaní</t>
  </si>
  <si>
    <t>Celkový počet vymenovaných docentov</t>
  </si>
  <si>
    <t>Priemerný vek</t>
  </si>
  <si>
    <t>Podiel v %</t>
  </si>
  <si>
    <t>Rozdiel v %</t>
  </si>
  <si>
    <t>Bakalárska</t>
  </si>
  <si>
    <t>Diplomová</t>
  </si>
  <si>
    <t xml:space="preserve">Dizertačná </t>
  </si>
  <si>
    <t>Rigorózna</t>
  </si>
  <si>
    <t>Tabuľka č. 12: Informácie o záverečných prácach a rigoróznych prácach predložených na obhajobu v roku 2011</t>
  </si>
  <si>
    <t>Rozdiel</t>
  </si>
  <si>
    <t>Rozdiel 2011 - 2010</t>
  </si>
  <si>
    <t>Podiel v % v 2010</t>
  </si>
  <si>
    <t>Tabuľka č. 19: Finančné prostriedky na výskumné projekty získané v roku 2011</t>
  </si>
  <si>
    <t>Poskytovateľ finančých prostriedkov (grantová agentúra, objednávateľ)</t>
  </si>
  <si>
    <t>Tabuľka č. 20: Finančné prostriedky na ostatné (nevýskumné) projekty získané v roku 2011</t>
  </si>
  <si>
    <t>Dátum udelenia titulu</t>
  </si>
  <si>
    <t>Domáce (D)/zahraničné (Z)</t>
  </si>
  <si>
    <t>Grant (G)/objednávka (O)</t>
  </si>
  <si>
    <t>Tabuľka č. 15: Zoznam akreditovaných študijných programov ponúkaných
 k 1.9.2011</t>
  </si>
  <si>
    <t>denná</t>
  </si>
  <si>
    <t>2009 / 2010</t>
  </si>
  <si>
    <t xml:space="preserve">Lekárska </t>
  </si>
  <si>
    <t>Prírodovedecká</t>
  </si>
  <si>
    <t>spolu Prírodovedecká fakulta</t>
  </si>
  <si>
    <t>Právnická</t>
  </si>
  <si>
    <t>spolu Lekárska fakulta</t>
  </si>
  <si>
    <t xml:space="preserve">spolu Právnická fakulta </t>
  </si>
  <si>
    <t>verejnej správy</t>
  </si>
  <si>
    <t>spolu Fakulta verejnej správy</t>
  </si>
  <si>
    <t>Filozofická</t>
  </si>
  <si>
    <t xml:space="preserve">spolu Filozofická fakulta </t>
  </si>
  <si>
    <t>Ústav TVa Š</t>
  </si>
  <si>
    <t>spolu ÚTVaŠ</t>
  </si>
  <si>
    <t>Spolu ÚTVaŠ</t>
  </si>
  <si>
    <t>2.</t>
  </si>
  <si>
    <t>Učiteľstvo akademických predmetov</t>
  </si>
  <si>
    <t>Učiteľstvo psychológie</t>
  </si>
  <si>
    <t>Sj.</t>
  </si>
  <si>
    <t>Mgr.</t>
  </si>
  <si>
    <t>UPJŠ, Lekárska</t>
  </si>
  <si>
    <t>UPJŠ, Filozofická</t>
  </si>
  <si>
    <t>1.</t>
  </si>
  <si>
    <t>Verejné zdravotníctvo</t>
  </si>
  <si>
    <t>D/E</t>
  </si>
  <si>
    <t>Bc.</t>
  </si>
  <si>
    <t>3.</t>
  </si>
  <si>
    <t>UPJŠ, Prírodovedecká</t>
  </si>
  <si>
    <t>Chémia</t>
  </si>
  <si>
    <t>SP: 31. 08. 2011</t>
  </si>
  <si>
    <t>Chémia (konverzný)</t>
  </si>
  <si>
    <t>Učiteľstvo AP</t>
  </si>
  <si>
    <t>učiteľstvo  latinského jazyka a literatúry (v kombinácii)</t>
  </si>
  <si>
    <t>PhD.</t>
  </si>
  <si>
    <t>UPJŠ LF</t>
  </si>
  <si>
    <t>7.1.2 Anatómia, histológia a embryológia</t>
  </si>
  <si>
    <t xml:space="preserve">Anatómia, histológia a embryológia   </t>
  </si>
  <si>
    <t>7.1.3 Normálna a patologická fyziológia</t>
  </si>
  <si>
    <t xml:space="preserve">Normálna a patologická fyziológia   </t>
  </si>
  <si>
    <t>7.1.4 Vnútorné choroby</t>
  </si>
  <si>
    <t xml:space="preserve">Vnútorné choroby </t>
  </si>
  <si>
    <t>7.1.7 Chirurgia</t>
  </si>
  <si>
    <t xml:space="preserve">Chirurgia   </t>
  </si>
  <si>
    <t>7.1.9. Gynekológia a pôrodníctvo</t>
  </si>
  <si>
    <t xml:space="preserve">Gynekológia a pôrodníctvo </t>
  </si>
  <si>
    <t>7.1.10. Pediatria</t>
  </si>
  <si>
    <t xml:space="preserve">Pediatria   </t>
  </si>
  <si>
    <t>7.1.25. Klinická biochémia</t>
  </si>
  <si>
    <t xml:space="preserve">Klinická biochémia  </t>
  </si>
  <si>
    <t>7.2.1 Zubné lekárstvo</t>
  </si>
  <si>
    <t xml:space="preserve">Zubné lekárstvo  </t>
  </si>
  <si>
    <t>7.3.2 Farmakológia</t>
  </si>
  <si>
    <t xml:space="preserve">Lekárska farmakológia  </t>
  </si>
  <si>
    <t>7.4.2 Verejné zdravotníctvo</t>
  </si>
  <si>
    <t xml:space="preserve">Verejné zdravotníctvo </t>
  </si>
  <si>
    <t>UPJŠ PF</t>
  </si>
  <si>
    <t>4.1.2. všeob. fyzika a matem. fyzika</t>
  </si>
  <si>
    <t xml:space="preserve">všeob. fyzika a matem. fyzika   </t>
  </si>
  <si>
    <t>4.1.3. fyzika kondenzov.látok a akustika</t>
  </si>
  <si>
    <t xml:space="preserve">fyzika kondenzov.látok    </t>
  </si>
  <si>
    <t>4.1.5. jadrová a subjadrová fyzika</t>
  </si>
  <si>
    <t xml:space="preserve">jadrová a subjadrová fyzika   </t>
  </si>
  <si>
    <t>4.1.12 biofyzika</t>
  </si>
  <si>
    <t xml:space="preserve">biofyzika      </t>
  </si>
  <si>
    <t>4.1.15. anorganická chémia</t>
  </si>
  <si>
    <t xml:space="preserve">anorganická chémia   </t>
  </si>
  <si>
    <t>4.1.17. analytická chémia</t>
  </si>
  <si>
    <t xml:space="preserve">analytická chémia  </t>
  </si>
  <si>
    <t>4.1.16. organická chémia</t>
  </si>
  <si>
    <t xml:space="preserve">organická chémia  </t>
  </si>
  <si>
    <t>4.1.22. biochémia</t>
  </si>
  <si>
    <t xml:space="preserve">biochémia </t>
  </si>
  <si>
    <t xml:space="preserve">4.2.2. molekulárna cytológia     </t>
  </si>
  <si>
    <t xml:space="preserve">molekulárna cytológia    </t>
  </si>
  <si>
    <t>4.2.4. genetika</t>
  </si>
  <si>
    <t xml:space="preserve">genetika   </t>
  </si>
  <si>
    <t xml:space="preserve">4.2.9. fyziológia rastlín     </t>
  </si>
  <si>
    <t xml:space="preserve">fyziológia rastlín   </t>
  </si>
  <si>
    <t>4.2.10. fyziológia živočíchov</t>
  </si>
  <si>
    <t xml:space="preserve">fyziológia živočíchov   </t>
  </si>
  <si>
    <t xml:space="preserve">9.1.6. diskrétna matematika    </t>
  </si>
  <si>
    <t xml:space="preserve">diskrétna matematika    </t>
  </si>
  <si>
    <t xml:space="preserve">9.1.8. teória vyučovania matematiky  </t>
  </si>
  <si>
    <t xml:space="preserve">teória vyučovania matematiky    </t>
  </si>
  <si>
    <t>9.1.9. aplikovaná matematika</t>
  </si>
  <si>
    <t xml:space="preserve">aplikovaná matematika     </t>
  </si>
  <si>
    <t xml:space="preserve">4.3.4.všeobecná ekológia a ekológia jedinca a populácií  </t>
  </si>
  <si>
    <t xml:space="preserve">všeobecná ekológia a ekológia jedinca a populácií  </t>
  </si>
  <si>
    <t>9.2.1. informatika</t>
  </si>
  <si>
    <t xml:space="preserve">informatika  </t>
  </si>
  <si>
    <t>UPJŠ PrávF</t>
  </si>
  <si>
    <t>3.4.2. Teória a dejiny štátu a práva</t>
  </si>
  <si>
    <t xml:space="preserve">Teória a dejiny štátu a práva   </t>
  </si>
  <si>
    <t>3.4.10. Obchodné a finančné právo</t>
  </si>
  <si>
    <t xml:space="preserve">Obchodné a finančné právo   </t>
  </si>
  <si>
    <t>3.4.11. Občianske právo</t>
  </si>
  <si>
    <t xml:space="preserve">Občianske právo   </t>
  </si>
  <si>
    <t>3.4.7 Trestné právo</t>
  </si>
  <si>
    <t>Trestné právo</t>
  </si>
  <si>
    <t>UPJŠ FF</t>
  </si>
  <si>
    <t>2.1.36. Literárna veda</t>
  </si>
  <si>
    <t xml:space="preserve">Literárna veda  </t>
  </si>
  <si>
    <t>2.1.3. Dejiny filozofie</t>
  </si>
  <si>
    <t xml:space="preserve">Dejiny filozofie  </t>
  </si>
  <si>
    <t>2.1.29. Neslovanské jazyky a literatúra</t>
  </si>
  <si>
    <t xml:space="preserve">Britské a americké štúdia  </t>
  </si>
  <si>
    <t>3.1.13. Sociálna psychológia a psychológia práce</t>
  </si>
  <si>
    <t xml:space="preserve">Sociálna psychológia a psychológia práce   </t>
  </si>
  <si>
    <t>3.1.8. teória politiky</t>
  </si>
  <si>
    <t xml:space="preserve">teória politiky </t>
  </si>
  <si>
    <t>2.1.9 Slovenské dejiny</t>
  </si>
  <si>
    <t>Slovenské dejiny</t>
  </si>
  <si>
    <t>sociálna práca</t>
  </si>
  <si>
    <t>integratívna sociálna práca</t>
  </si>
  <si>
    <t>7.4.1. Ošetrovateľstvo</t>
  </si>
  <si>
    <t xml:space="preserve">Ošetrovateľstvo  </t>
  </si>
  <si>
    <t>7.4.2. Verejné zdravotníctvo</t>
  </si>
  <si>
    <t>7.4.7.Fyzioterapia</t>
  </si>
  <si>
    <t xml:space="preserve">Fyzioterapia </t>
  </si>
  <si>
    <t>1.1.1. učiteľstvo akademických predmetov</t>
  </si>
  <si>
    <t xml:space="preserve">učiteľstvo predmetu biológia </t>
  </si>
  <si>
    <t xml:space="preserve">učiteľstvo predmetu fyzika </t>
  </si>
  <si>
    <t xml:space="preserve">učiteľstvo predmetu chémia </t>
  </si>
  <si>
    <t xml:space="preserve">učiteľstvo predmetu geografia  </t>
  </si>
  <si>
    <t xml:space="preserve">učiteľstvo predmetu matematika   </t>
  </si>
  <si>
    <t xml:space="preserve">učiteľstvo predmetu informatika  </t>
  </si>
  <si>
    <t>4.1.35 geografia</t>
  </si>
  <si>
    <t>geografia</t>
  </si>
  <si>
    <t>geografia (konverzný)</t>
  </si>
  <si>
    <t xml:space="preserve">9.1.1. matematika </t>
  </si>
  <si>
    <t>matematika</t>
  </si>
  <si>
    <t>matematika (konverzný)</t>
  </si>
  <si>
    <t>4.1.1. fyzika</t>
  </si>
  <si>
    <t xml:space="preserve">fyzika  </t>
  </si>
  <si>
    <t>fyzika  (konverzný)</t>
  </si>
  <si>
    <t xml:space="preserve">biofyzika </t>
  </si>
  <si>
    <t>biofyzika  (konverzný)</t>
  </si>
  <si>
    <t xml:space="preserve">fyzika kondenzovaných látok </t>
  </si>
  <si>
    <t>fyzika kondenzovaných látok         (konverzný)</t>
  </si>
  <si>
    <t>jadrová a subjadrová fyzika</t>
  </si>
  <si>
    <t>jadrová a subjadrová fyzika (konverzný)</t>
  </si>
  <si>
    <t>4.1.14. chémia</t>
  </si>
  <si>
    <t xml:space="preserve">chémia     </t>
  </si>
  <si>
    <t>chémia     (konverzný)</t>
  </si>
  <si>
    <t xml:space="preserve">anorganická chémia  (konverzný)   </t>
  </si>
  <si>
    <t xml:space="preserve">analytická chémia (konverzný)  </t>
  </si>
  <si>
    <t xml:space="preserve">biochémia    </t>
  </si>
  <si>
    <t>biochémia    (konverzný)</t>
  </si>
  <si>
    <t xml:space="preserve">organická chémia (konverzný)  </t>
  </si>
  <si>
    <t>4.2.1. biológia</t>
  </si>
  <si>
    <t xml:space="preserve">botanika a fyziológia rastlín </t>
  </si>
  <si>
    <t>botanika a fyziológia rastlín (konverzný)</t>
  </si>
  <si>
    <t>4.2.1 biológia</t>
  </si>
  <si>
    <t xml:space="preserve">genetika a molekulárna cytológia   </t>
  </si>
  <si>
    <t xml:space="preserve">genetika a molekulárna cytológia  (konverzný) </t>
  </si>
  <si>
    <t xml:space="preserve">zoológia a fyziológia živočíchov   </t>
  </si>
  <si>
    <t>zoológia a fyziológia živočíchov   (konverzný)</t>
  </si>
  <si>
    <t>4.3.4. Všeobecná ekológia</t>
  </si>
  <si>
    <t>všeobecná ekológia a ekológia jedinca a populácií  (konverzný)</t>
  </si>
  <si>
    <t>9.1.1. matematika</t>
  </si>
  <si>
    <t xml:space="preserve">ekonomická a finančná matematika   </t>
  </si>
  <si>
    <t>ekonomická a finančná matematika   (konverzný)</t>
  </si>
  <si>
    <t xml:space="preserve">manažérska matematika  </t>
  </si>
  <si>
    <t>manažérska matematika  (konverzný)</t>
  </si>
  <si>
    <t xml:space="preserve">Informatika   </t>
  </si>
  <si>
    <t>Informatika (konverzný)</t>
  </si>
  <si>
    <t>3.4.1. Právo</t>
  </si>
  <si>
    <t xml:space="preserve">Právo     </t>
  </si>
  <si>
    <t>UPJŠ FVS</t>
  </si>
  <si>
    <t>3.1.7. Verejná politika a verejná správa</t>
  </si>
  <si>
    <t xml:space="preserve">verejná správa  </t>
  </si>
  <si>
    <t>2.1.7 História</t>
  </si>
  <si>
    <t xml:space="preserve">História </t>
  </si>
  <si>
    <t>3.2.3. masmediálne štúdia</t>
  </si>
  <si>
    <t xml:space="preserve">Masmediálne štúdiá   </t>
  </si>
  <si>
    <t>2.1.29. neslovanské jazyky a literatúry</t>
  </si>
  <si>
    <t xml:space="preserve">Britské a americké štúdiá   </t>
  </si>
  <si>
    <t>2.1.1. filozofia</t>
  </si>
  <si>
    <t xml:space="preserve">Filozofia  </t>
  </si>
  <si>
    <t>3.1.14. sociálna práca</t>
  </si>
  <si>
    <t xml:space="preserve">Sociálna práca    </t>
  </si>
  <si>
    <t>Sociálna práca    (konverzný)</t>
  </si>
  <si>
    <t>3.1.6. politológia</t>
  </si>
  <si>
    <t>politológia</t>
  </si>
  <si>
    <t>3.1.9 psychológia</t>
  </si>
  <si>
    <t xml:space="preserve">Psychológia </t>
  </si>
  <si>
    <t>2.1.35. prekladateľstvo a tlmočníctvo</t>
  </si>
  <si>
    <t xml:space="preserve">Anglický jazyk pre európske inštitúcie a ekonomiku  </t>
  </si>
  <si>
    <t>1.1.1.učiteľstvo akademických predmetov</t>
  </si>
  <si>
    <t>Učiteľstvo slovenského  jazyka a literatúry v kombinácií</t>
  </si>
  <si>
    <t>učiteľstvo  anglického jazyka a literatúra  v kombinácií</t>
  </si>
  <si>
    <t>Učiteľstvo Nemeckého jazyka a literatúry v kombinácií</t>
  </si>
  <si>
    <t>učiteľstvo výchovy k občianstvu  (v kombinácii)</t>
  </si>
  <si>
    <t>učiteľstvo predmetu psychológia (v kombinácii)</t>
  </si>
  <si>
    <t>1.1.1. učiteľstvo akdemických predmetov</t>
  </si>
  <si>
    <t xml:space="preserve">učiteľstvo histórie  (v kombinácii) </t>
  </si>
  <si>
    <t>1.1.1 Učiteľstvo akademických predmetov</t>
  </si>
  <si>
    <t>7.4.2.Verejné zdravotníctvo</t>
  </si>
  <si>
    <t>7.4.7. Fyzioterapia</t>
  </si>
  <si>
    <t xml:space="preserve">Fyzioterapia  </t>
  </si>
  <si>
    <t>v kombinácii študijného odboru 4.1.1. fyzika a štud. odboru 4.2.1. biológia</t>
  </si>
  <si>
    <t xml:space="preserve">fyzika - biológia  </t>
  </si>
  <si>
    <t>v kombinácii študijného odboru 4.1.1. fyzika a štud. odboru 4.1.35. geografia</t>
  </si>
  <si>
    <t>fyzika -   geografia</t>
  </si>
  <si>
    <t xml:space="preserve">v kombinácii študijného odboru 4.1.1. fyzika a štud. odboru 4.1.14. chémia </t>
  </si>
  <si>
    <t xml:space="preserve">fyzika -   chémia </t>
  </si>
  <si>
    <t xml:space="preserve">v kombinácii študijného odboru 4.1.1. fyzika a štud. odboru 9.2.1. informatika </t>
  </si>
  <si>
    <t>fyzika -   informatika</t>
  </si>
  <si>
    <t xml:space="preserve">v kombinácii študijného odboru 4.1.1. fyzika a štud. odboru 2.1.1. filozofia </t>
  </si>
  <si>
    <t xml:space="preserve">fyzika -   filozofia </t>
  </si>
  <si>
    <t xml:space="preserve">v kombinácii študijného odboru 4.1.1. fyzika a štud. odboru 3.1.9. psychológia </t>
  </si>
  <si>
    <t>fyzika -   psychológia</t>
  </si>
  <si>
    <t xml:space="preserve">chémia        </t>
  </si>
  <si>
    <t xml:space="preserve">environmentálna chémia        </t>
  </si>
  <si>
    <t xml:space="preserve">v kombinácii študijného odboru 4.1.14. chémia a štud. odboru 2.1.1. filozofia </t>
  </si>
  <si>
    <t xml:space="preserve">chémia - filozofia  </t>
  </si>
  <si>
    <t xml:space="preserve">v kombinácii študijného odboru 4.1.14. chémia a štud. odboru 4.1.35. geografia </t>
  </si>
  <si>
    <t xml:space="preserve">chémia - geografia  </t>
  </si>
  <si>
    <t xml:space="preserve">v kombinácii študijného odboru 4.1.14. chémia a štud. odboru 9.2.1. informatika </t>
  </si>
  <si>
    <t xml:space="preserve">chémia - informatika </t>
  </si>
  <si>
    <t xml:space="preserve">v kombinácii študijného odboru 4.1.14. chémia a štud. odboru 3.1.9. psychológia </t>
  </si>
  <si>
    <t>chémia - psychológia</t>
  </si>
  <si>
    <t>4.1.35. geografia</t>
  </si>
  <si>
    <t xml:space="preserve">štruktúra krajiny a jej transformácia  </t>
  </si>
  <si>
    <t xml:space="preserve">v kombinácii študijného odboru 4.1.35. geografia a študijného odboru 2.1.1 filozofia </t>
  </si>
  <si>
    <t xml:space="preserve">geografia - filozofia  </t>
  </si>
  <si>
    <t xml:space="preserve">v kombinácii študijného odboru 4.1.35. geografia a študijného odboru 9.2.1. informatika </t>
  </si>
  <si>
    <t xml:space="preserve">geografia - informatika  </t>
  </si>
  <si>
    <t xml:space="preserve">v kombinácii študijného odboru 4.1.35. geografia a študijného odboru 3.1.9. psychológia </t>
  </si>
  <si>
    <t xml:space="preserve">geografia - psychológia  </t>
  </si>
  <si>
    <t xml:space="preserve">biológia       </t>
  </si>
  <si>
    <t xml:space="preserve">v kombinácii študijného odboru 4.2.1. biológia a študijného odboru 4.1.35. geografia </t>
  </si>
  <si>
    <t xml:space="preserve">biológia - geografia  </t>
  </si>
  <si>
    <t xml:space="preserve">v kombinácii študijného odboru 4.2.1. biológia a študijného odboru 4.1.14. chémia </t>
  </si>
  <si>
    <t xml:space="preserve">biológia - chémia  </t>
  </si>
  <si>
    <t xml:space="preserve">v kombinácii študijného odboru 4.2.1. biológia a študijného odboru 9.2.1. informatika </t>
  </si>
  <si>
    <t>biológia - informatika</t>
  </si>
  <si>
    <t xml:space="preserve">v kombinácii študijného odboru 4.2.1. biológia a študijného odboru 2.1.1. filozofia </t>
  </si>
  <si>
    <t xml:space="preserve">biológia - filozofia </t>
  </si>
  <si>
    <t xml:space="preserve">v kombinácii študijného odboru 4.2.1. biológia a študijného odboru 3.1.9. psychológia </t>
  </si>
  <si>
    <t>biológia - psychológia</t>
  </si>
  <si>
    <t>4.3.4. všeobecná ekológia jedincov a populácií</t>
  </si>
  <si>
    <t xml:space="preserve">matematika    </t>
  </si>
  <si>
    <t xml:space="preserve">v kombinácii študijného odboru 9.1.1. matematika a študijného odboru 4.2.1. biológia </t>
  </si>
  <si>
    <t xml:space="preserve">matematika - biológia </t>
  </si>
  <si>
    <t>v kombinácii študijného odboru 9.1.1. matematika a študijného odboru 4.1.1. fyzika</t>
  </si>
  <si>
    <t>matematika - fyzika</t>
  </si>
  <si>
    <t xml:space="preserve">v kombinácii študijného odboru 9.1.1. matematika a študijného odboru 2.1.1 filozofia </t>
  </si>
  <si>
    <t xml:space="preserve">matematika - filozofia </t>
  </si>
  <si>
    <t xml:space="preserve">v kombinácii študijného odboru 9.1.1. matematika a študijného odboru 4.1.35. geografia </t>
  </si>
  <si>
    <t xml:space="preserve">matematika - geografia </t>
  </si>
  <si>
    <t xml:space="preserve">v kombinácii študijného odboru 9.1.1. matematika a študijného odboru 4.1.14. chémia </t>
  </si>
  <si>
    <t xml:space="preserve">matematika - chémia </t>
  </si>
  <si>
    <t xml:space="preserve">v kombinácii študijného odboru 9.1.1. matematika a študijného odboru 9.2.1. informatika </t>
  </si>
  <si>
    <t xml:space="preserve">matematika - informatika </t>
  </si>
  <si>
    <t xml:space="preserve">v kombinácii študijného odboru 9.1.1. matematika a študijného odboru 9.1.9. psychológia </t>
  </si>
  <si>
    <t xml:space="preserve">matematika - psychológia </t>
  </si>
  <si>
    <t xml:space="preserve">9.2.1. informatika </t>
  </si>
  <si>
    <t xml:space="preserve">Informatika </t>
  </si>
  <si>
    <t xml:space="preserve">v kombinácii študijného odboru 9.2.1. informatika a  študijného odboru 2.1.1. filozofia </t>
  </si>
  <si>
    <t xml:space="preserve">informatika – filozofia </t>
  </si>
  <si>
    <t xml:space="preserve">v kombinácii študijného odboru 9.2.1. informatika a  študijného odboru 3.1.9. psychológia </t>
  </si>
  <si>
    <t xml:space="preserve">informatika – psychológia </t>
  </si>
  <si>
    <t>9.2.1. informatika                 3.1.14. sociálna práca</t>
  </si>
  <si>
    <t xml:space="preserve">informatika pre sociálnu prácu so zdravotne znevýhodnenými  </t>
  </si>
  <si>
    <t xml:space="preserve">  verejná správa  </t>
  </si>
  <si>
    <t>3.1.7. verejná politika  a verejná správa</t>
  </si>
  <si>
    <t>európska verejná správa</t>
  </si>
  <si>
    <t xml:space="preserve">Masmediálne štúdiá </t>
  </si>
  <si>
    <t xml:space="preserve">Anglický jazyk pre európske inštitúcie a ekonomiku </t>
  </si>
  <si>
    <t xml:space="preserve">Britské a americké štúdiá </t>
  </si>
  <si>
    <t>3.1.9. psychológia</t>
  </si>
  <si>
    <t xml:space="preserve">Sociálna práca  </t>
  </si>
  <si>
    <t>2.1.5. etika</t>
  </si>
  <si>
    <t xml:space="preserve">Aplikovaná etika  </t>
  </si>
  <si>
    <t>v kombinácii študijného odboru 2.1.5 etika a šo 2.1.29 neslovanské jazyky</t>
  </si>
  <si>
    <t>Aplikovaná etika – britské a americké štúdiá (mo)</t>
  </si>
  <si>
    <t>aplikovaná etika- nemecký jazyk a literatúra (mo)</t>
  </si>
  <si>
    <t>v kombinácii študijného odboru 2.1.5 etika a šo 2.1.1. filozofia</t>
  </si>
  <si>
    <t>aplikovaná etika- filozofia  (mo)</t>
  </si>
  <si>
    <t>v kombinácii študijného odboru 2.1.5 etika a šo 4.2.1. biológia</t>
  </si>
  <si>
    <t>aplikovaná etika - biológia  (mo)</t>
  </si>
  <si>
    <t>v kombinácii študijného odboru 2.1.5 etika a šo 4.1.14. chémia</t>
  </si>
  <si>
    <t>aplikovaná etika - chémia  (mo)</t>
  </si>
  <si>
    <t>v kombinácii študijného odboru 2.1.5 etika a šo 4.1. 35. geografia</t>
  </si>
  <si>
    <t>aplikovaná etika - geografia   (mo)</t>
  </si>
  <si>
    <t>v kombinácii študijného odboru 2.1.5 etika a šo 4.1.1. fyzika</t>
  </si>
  <si>
    <t>aplikovaná etika - fyzika  (mo)</t>
  </si>
  <si>
    <t xml:space="preserve">v kombinácii študijného odboru 2.1.5 etika a šo 9.1.1. matematika </t>
  </si>
  <si>
    <t>aplikovaná etika - matematika   (mo)</t>
  </si>
  <si>
    <t>v kombinácii študijného odboru 2.1.5 etika a šo 9.2.1. informatika</t>
  </si>
  <si>
    <t>aplikovaná etika - informatika   (mo)</t>
  </si>
  <si>
    <t>v kombinácii študijného odboru 2.1.29. neslovanské jazyky a literatúra a šo 2.1.1. filozofia</t>
  </si>
  <si>
    <t>Britské a americké štúdiá - filozofia   (mo)</t>
  </si>
  <si>
    <t>Britské a americké štúdiá - nemecký jazyk a literatúra   (mo)</t>
  </si>
  <si>
    <t>v kombinácii študijného odboru 2.1.29. neslovanské jazyky a literatúra a šo 4.2.1 biológia</t>
  </si>
  <si>
    <t>Britské a americké štúdiá - biológia   (mo)</t>
  </si>
  <si>
    <t>v kombinácii študijného odboru 2.1.29. neslovanské jazyky a literatúra a šo 4. 1. 14 chémia</t>
  </si>
  <si>
    <t>Britské a americké štúdiá - chémia   (mo)</t>
  </si>
  <si>
    <t>v kombinácii študijného odboru 2.1.29. neslovanské jazyky a literatúra a šo 4. 1. 35. geografia</t>
  </si>
  <si>
    <t>Britské a americké štúdiá - geografia   (mo)</t>
  </si>
  <si>
    <t>v kombinácii študijného odboru 2.1.29. neslovanské jazyky a literatúra a šo 4. 1. 1. fyzika</t>
  </si>
  <si>
    <t>Britské a americké štúdiá - fyzika   (mo)</t>
  </si>
  <si>
    <t>v kombinácii študijného odboru 2.1.29. neslovanské jazyky a literatúra a šo 9.1.1. matematika</t>
  </si>
  <si>
    <t>Britské a americké štúdiá - matematika   (mo)</t>
  </si>
  <si>
    <t>v kombinácii študijného odboru 2.1.29. neslovanské jazyky a literatúra a šo 9.2.1. informatika</t>
  </si>
  <si>
    <t>Britské a americké štúdiá - informatika   (mo)</t>
  </si>
  <si>
    <t>v kombinácii  študijného odboru 2.1.27. slovenský jazyk a literatúra a šo 4.2.1. biológia</t>
  </si>
  <si>
    <t xml:space="preserve">Slovenský jazyk a literatúra - biológia  medziodborové štúdium   </t>
  </si>
  <si>
    <t>v kombinácii  študijného odboru 2.1.27. slovenský jazyk a literatúra a šo 4.1.14. chémia</t>
  </si>
  <si>
    <t>Slovenský jazyk a literatúra - chémia  (mo)</t>
  </si>
  <si>
    <t>v kombinácii  študijného odboru 2.1.27. slovenský jazyk a literatúra a šo 4.1.35 geografia</t>
  </si>
  <si>
    <t>Slovenský jazyk a literatúra - geografia  (mo)</t>
  </si>
  <si>
    <t>v kombinácii  študijného odboru 2.1.27. slovenský jazyk a literatúra a šo 4.1.1. fyzika</t>
  </si>
  <si>
    <t>Slovenský jazyk a literatúra - fyzika (mo)</t>
  </si>
  <si>
    <t>v kombinácii  študijného odboru 2.1.27. slovenský jazyk a literatúra a šo 9.1.1. matematika</t>
  </si>
  <si>
    <t>Slovenský jazyk a literatúra - matematika  (mo)</t>
  </si>
  <si>
    <t>v kombinácii  študijného odboru 2.1.27. slovenský jazyk a literatúra a šo 9.2.1. informatika</t>
  </si>
  <si>
    <t>Slovenský jazyk a literatúra - informatika  (mo)</t>
  </si>
  <si>
    <t>v kombinácii  študijného odboru 2.1.27. slovenský jazyk a literatúra a šo 2.1.1. filozofia</t>
  </si>
  <si>
    <t>Slovenský jazyk a literatúra - filozofia  (mo)</t>
  </si>
  <si>
    <t>v kombinácii  študijného odboru 2.1.27. slovenský jazyk a literatúra a šo 2.1.29 neslovanské jazyky a literatúry</t>
  </si>
  <si>
    <t>Slovenský jazyk a literatúra - nemecký jazyk a literatúra (mo)</t>
  </si>
  <si>
    <t>Slovenský jazyk a literatúra - britské a americké štúdiá (mo)</t>
  </si>
  <si>
    <t>v kombinácii  študijného odboru 2.1.27. slovenský jazyka literatúra a šo 2.1.5. aplikovaná etika</t>
  </si>
  <si>
    <t>Slovenský jazyk a literatúra - aplikovaná etika (mo)</t>
  </si>
  <si>
    <t>v kombinácii študijného odboru  2.1.29. neslovanské jazyky a literatúra  a šo 2.1.1. filozofia</t>
  </si>
  <si>
    <t xml:space="preserve">Nemecký jazyk a literatúra -  filozofia medziodborové štúdium  </t>
  </si>
  <si>
    <t>v kombinácii študijného odboru  2.1.29. neslovanské jazyky a literatúra  a šo 4.2.1 biológia</t>
  </si>
  <si>
    <t xml:space="preserve">Nemecký jazyk a literatúra -  biológia (mo) </t>
  </si>
  <si>
    <t>v kombinácii študijného odboru  2.1.29. neslovanské jazyky a literatúra  a šo 4.1.14 chémia</t>
  </si>
  <si>
    <t>Nemecký jazyk a literatúra -  chémia (mo)</t>
  </si>
  <si>
    <t>v kombinácii študijného odboru  2.1.29. neslovanské jazyky a literatúra  a šo 4.1.35 geografia</t>
  </si>
  <si>
    <t>Nemecký jazyk a literatúra -  geografia</t>
  </si>
  <si>
    <t>v kombinácii študijného odboru  2.1.29. neslovanské jazyky a literatúra  a šo 4.1.1. fyzika</t>
  </si>
  <si>
    <t>Nemecký jazyk a literatúra -  fyzika</t>
  </si>
  <si>
    <t>v kombinácii študijného odboru  2.1.29. neslovanské jazyky a literatúra  a šo 9.1.1 matematika</t>
  </si>
  <si>
    <t>Nemecký jazyk a literatúra -  matermatika</t>
  </si>
  <si>
    <t>v kombinácii študijného odboru  2.1.29. neslovanské jazyky a literatúra  a šo 9.2.1 informatika</t>
  </si>
  <si>
    <t xml:space="preserve">Nemecký jazyk a literatúra -  informatika </t>
  </si>
  <si>
    <t>3.1.6 politológia</t>
  </si>
  <si>
    <t>2.1.32 cudzie jazyky a kultúry</t>
  </si>
  <si>
    <t>rodové štúdiá a kultúra</t>
  </si>
  <si>
    <t>v kombinácii šo:  2.1.7. história a šo: 2.1.27 slovenský jazyk a lieratúra</t>
  </si>
  <si>
    <t>história - slovenský jazyk a literatúra</t>
  </si>
  <si>
    <t>v kombinácii šo:  2.1.7. história a šo: 2.1.29 neslovanské jazyk a a literatúry</t>
  </si>
  <si>
    <t>história - britské a  americké štúdia</t>
  </si>
  <si>
    <t>história -  nemecký jazyk a literatúra</t>
  </si>
  <si>
    <t>v kombinácii šo:  2.1.7. história a šo: 2.1.5. etika</t>
  </si>
  <si>
    <t>história - aplikovaná etika</t>
  </si>
  <si>
    <t>história - psychológia</t>
  </si>
  <si>
    <t>v kombinácii šo:  2.1.7. história a šo: 2.1.1. Filozofia</t>
  </si>
  <si>
    <t>história - filozofia</t>
  </si>
  <si>
    <t xml:space="preserve">v kombinácii šo:  2.1.7. história a šo:9.1.1. matematika </t>
  </si>
  <si>
    <t>história matematika</t>
  </si>
  <si>
    <t xml:space="preserve">v kombinácii šo:  2.1.7. história a šo: 9.2.1. informatika </t>
  </si>
  <si>
    <t xml:space="preserve">história - informatika </t>
  </si>
  <si>
    <t xml:space="preserve">v kombinácii šo:  2.1.7. história a šo:  4.1.14 chémia </t>
  </si>
  <si>
    <t>história - chémia</t>
  </si>
  <si>
    <t>v kombinácii šo:  2.1.7. história a šo: 4.2.1 biológia</t>
  </si>
  <si>
    <t>história -  biológia</t>
  </si>
  <si>
    <t xml:space="preserve">v kombinácii šo:  2.1.7. história a šo:  2.1.7. geografia </t>
  </si>
  <si>
    <t>história -  geografia</t>
  </si>
  <si>
    <t>v kombinácii šo:  2.1.7. história a šo: 4.1.1. fyzika</t>
  </si>
  <si>
    <t>história -  fyzika</t>
  </si>
  <si>
    <t>v kombinácii šo: 2.1.31 klasické jazyky a šo: 2.1.27 slovenský jazyk a literatúra</t>
  </si>
  <si>
    <t>latinský jazyk a literatúra - slovenský jazyk a literatúra</t>
  </si>
  <si>
    <t>v kombinácii šo: 2.1.31 klasické jazyky a šo: 2.1.5. etika</t>
  </si>
  <si>
    <t>latinský jazyk a literatúra - etika</t>
  </si>
  <si>
    <t>v kombinácii šo: 2.1.31 klasické jazyky a šo: 2.1.29 neslovanské jazyky a literatúry</t>
  </si>
  <si>
    <t>latinský jazyk a literatúra - neslovanské jazyky a literatúry</t>
  </si>
  <si>
    <t>v kombinácii šo: 2.1.31 klasické jazyky a šo: 2.1.1. filozofia</t>
  </si>
  <si>
    <t>latinský jazyk a literatúra - filozofia</t>
  </si>
  <si>
    <t>v kombinácii šo: 2.1.31 klasické jazyky a šo: 2.1.7. história</t>
  </si>
  <si>
    <t>latinský jazyk a literatúra - história</t>
  </si>
  <si>
    <t>UPJŠ</t>
  </si>
  <si>
    <t xml:space="preserve">šport </t>
  </si>
  <si>
    <t>šport a rekreácia</t>
  </si>
  <si>
    <t>7.1.1.Všeobecné lekárstvo</t>
  </si>
  <si>
    <t xml:space="preserve">Všeobecné lekárstvo   </t>
  </si>
  <si>
    <t>MUDr.</t>
  </si>
  <si>
    <t>7.2.1. Zubné lekárstvo</t>
  </si>
  <si>
    <t xml:space="preserve">Zubné lekárstvo    </t>
  </si>
  <si>
    <t>MDDr.</t>
  </si>
  <si>
    <t>D</t>
  </si>
  <si>
    <t>S</t>
  </si>
  <si>
    <t>S,A</t>
  </si>
  <si>
    <t>S,A*</t>
  </si>
  <si>
    <t>3f(PF, FVS, FF)</t>
  </si>
  <si>
    <t>(FVS, FF)</t>
  </si>
  <si>
    <t>E</t>
  </si>
  <si>
    <t>spoj. 1. a 2.</t>
  </si>
  <si>
    <t>Lekárska fakulta</t>
  </si>
  <si>
    <t>Prírodovedecká fakulta</t>
  </si>
  <si>
    <t>Právnická fakulta</t>
  </si>
  <si>
    <t>Fakulta verejnej správy</t>
  </si>
  <si>
    <t>Filozofická fakulta</t>
  </si>
  <si>
    <t>doc. RNDr. Martin Bača, CSc.</t>
  </si>
  <si>
    <t>NIE</t>
  </si>
  <si>
    <t>doc. RNDr. Pavol Mártonfi, PhD.</t>
  </si>
  <si>
    <t>ÁNO</t>
  </si>
  <si>
    <t>doc. RNDr. Jarmila Novotná, CSc.</t>
  </si>
  <si>
    <t>9.1.8. teória vyučovania matematiky</t>
  </si>
  <si>
    <t>doc. PhDr. Eugen Andreanský, PhD.</t>
  </si>
  <si>
    <t>2.1.3. dejiny filozofie</t>
  </si>
  <si>
    <t>doc. PhDr. Peter Nezník, CSc.</t>
  </si>
  <si>
    <t>doc. PhDr. Jozef Lysý, CSc.</t>
  </si>
  <si>
    <t>4.</t>
  </si>
  <si>
    <t>doc. MUDr. Dušan Hirjak, PhD.</t>
  </si>
  <si>
    <t>7.2.1. zubné lekárstvo</t>
  </si>
  <si>
    <t>5.</t>
  </si>
  <si>
    <t>doc. MUDr. Kvetoslava Rimárová, CSc.</t>
  </si>
  <si>
    <t>7.4.2. verejné zdravotníctvo</t>
  </si>
  <si>
    <t>6.</t>
  </si>
  <si>
    <t>doc. JUDr. Kristián Csach, LL.M., PhD.</t>
  </si>
  <si>
    <t>3.4.10. obchodné a finančné právo</t>
  </si>
  <si>
    <t>7.</t>
  </si>
  <si>
    <t>doc. JUDr. Soňa Kubincová, PhD.</t>
  </si>
  <si>
    <t>8.</t>
  </si>
  <si>
    <t>doc. Dr. Iwona Włoch</t>
  </si>
  <si>
    <t>9.</t>
  </si>
  <si>
    <t>doc. MUDr. Peter Urdzík, PhD.</t>
  </si>
  <si>
    <t>7.1.9. gynekológia a pôrodníctvo</t>
  </si>
  <si>
    <t>10.</t>
  </si>
  <si>
    <t>doc. Dr. Tadeusz Szumiata</t>
  </si>
  <si>
    <t>11.</t>
  </si>
  <si>
    <t>doc. PhDr. Daniel Bína, PhD.</t>
  </si>
  <si>
    <t>2.1.36. literárna veda</t>
  </si>
  <si>
    <t>12.</t>
  </si>
  <si>
    <t>doc. MUDr. Silvia Toporcerová, PhD.</t>
  </si>
  <si>
    <t>13.</t>
  </si>
  <si>
    <t>doc. MVDr. Jozef Mihalik, CSc.</t>
  </si>
  <si>
    <t>7.1.2. anatómia, histológia a embryológia</t>
  </si>
  <si>
    <t>14.</t>
  </si>
  <si>
    <t>doc. Dr. Jacek Olszewski, PhD.</t>
  </si>
  <si>
    <t>15.</t>
  </si>
  <si>
    <t>doc. JUDr. Sergej Romža, PhD.</t>
  </si>
  <si>
    <t>3.4.7. trestné právo</t>
  </si>
  <si>
    <t>Počet vyhlásených výberových konaní</t>
  </si>
  <si>
    <t>Priemerný počet uchádzačov, ktorý v čase výberového konania neboli v pracovnom pomere s vysokou školou</t>
  </si>
  <si>
    <t>funkcia profesora</t>
  </si>
  <si>
    <t>funkcia docenta</t>
  </si>
  <si>
    <t>ostatné</t>
  </si>
  <si>
    <t>spolu</t>
  </si>
  <si>
    <t>Vyjadrené úväzkom</t>
  </si>
  <si>
    <t>vš učiteľ nad 65 rokov</t>
  </si>
  <si>
    <t>ostatní</t>
  </si>
  <si>
    <t>Učitelia s DrSc.</t>
  </si>
  <si>
    <t>Ostatní s vedeckou hodnosťou</t>
  </si>
  <si>
    <t>Ostatní bez vedeckej hodnosti</t>
  </si>
  <si>
    <t>LF</t>
  </si>
  <si>
    <t>PF</t>
  </si>
  <si>
    <t>PrávF</t>
  </si>
  <si>
    <t>FVS</t>
  </si>
  <si>
    <t>FF</t>
  </si>
  <si>
    <t>Un. prac.</t>
  </si>
  <si>
    <t>podiel v %</t>
  </si>
  <si>
    <t>v roku 2010</t>
  </si>
  <si>
    <t>rozdiel v %</t>
  </si>
  <si>
    <t>UP</t>
  </si>
  <si>
    <t>Lekárska fakulta UPJŠ</t>
  </si>
  <si>
    <t>7.1.2.  anatómia, histológia a embryológia </t>
  </si>
  <si>
    <t>7.1.3   normálna a patologická fyziológia</t>
  </si>
  <si>
    <t>7.1.4.  vnútorné choroby</t>
  </si>
  <si>
    <t>7.1.7.  chirurgia </t>
  </si>
  <si>
    <t>7.1.9.  gynekológia a pôrodníctvo</t>
  </si>
  <si>
    <t>7.1.10. pediatria</t>
  </si>
  <si>
    <t>7.1.25. klinická biochémia </t>
  </si>
  <si>
    <t>7.2.1.  zubné lekárstvo </t>
  </si>
  <si>
    <t>7.3.2.  farmakológia </t>
  </si>
  <si>
    <t>Prírodovedecká fakulta UPJŠ</t>
  </si>
  <si>
    <t>4.1.1   fyzika</t>
  </si>
  <si>
    <t>4.1.3   fyzika kondenzovaných látok a akustika </t>
  </si>
  <si>
    <t>4.1.5   jadrová a subjadrová fyzika</t>
  </si>
  <si>
    <t>4.1.15 anorganická chémia</t>
  </si>
  <si>
    <t>4.1.16 organická chémia</t>
  </si>
  <si>
    <t>4.1.22 biochémia</t>
  </si>
  <si>
    <t>4.2.1   biológia</t>
  </si>
  <si>
    <t>4.2.4.  genetika</t>
  </si>
  <si>
    <t>4.2.9.  fyziológia rastlín </t>
  </si>
  <si>
    <t>4.2.10. fyziológia živočíchov </t>
  </si>
  <si>
    <t>9.1.1.  matematika </t>
  </si>
  <si>
    <t>9.1.8.  teória vyučovania matematiky </t>
  </si>
  <si>
    <t>9.2.1.  informatika </t>
  </si>
  <si>
    <t>Právnická fakulta UPJŠ</t>
  </si>
  <si>
    <t>3.4.2   teória a dejiny štátu a práva</t>
  </si>
  <si>
    <t>3.4.10 obchodné a finančné právo</t>
  </si>
  <si>
    <t>3.4.11 občianske právo </t>
  </si>
  <si>
    <t>Filozofická fakulta UPJŠ</t>
  </si>
  <si>
    <t>2.1.29  neslovanské jazyky a literatúry</t>
  </si>
  <si>
    <t>2.1.3.   dejiny filozofie</t>
  </si>
  <si>
    <r>
      <t>2.1.36. literárna veda</t>
    </r>
    <r>
      <rPr>
        <i/>
        <sz val="9"/>
        <rFont val="Arial"/>
        <family val="2"/>
        <charset val="238"/>
      </rPr>
      <t xml:space="preserve"> </t>
    </r>
  </si>
  <si>
    <t>3.1.13. sociálna psychológia a psychológia práce </t>
  </si>
  <si>
    <t>7.4.2.  verejné zdravotníctvo</t>
  </si>
  <si>
    <t>31.8.2011 (skončenie platnosti)</t>
  </si>
  <si>
    <t xml:space="preserve">4.1.14. chémia </t>
  </si>
  <si>
    <t>3.4.3. ústavné právo</t>
  </si>
  <si>
    <t>9.2.2011 (odňatie)</t>
  </si>
  <si>
    <t>VEGA</t>
  </si>
  <si>
    <t>G</t>
  </si>
  <si>
    <t>1/0154/11</t>
  </si>
  <si>
    <t>Kluchová Darina, prof. MUDr., PhD.</t>
  </si>
  <si>
    <t>Prenatálna aplikácia retinoidov, ich morfologické a funkčné ovplyvnenie centrálneho nervového systému potkana</t>
  </si>
  <si>
    <t>01.01.2011 -  31.12.2013</t>
  </si>
  <si>
    <t>1/0715/11</t>
  </si>
  <si>
    <t>Podracká Ľudmila, prof. MUDr., CSc.</t>
  </si>
  <si>
    <t>Molekulovo genetická diagnostika u detí s nefrotickým syndrómom</t>
  </si>
  <si>
    <t>1/0112/11</t>
  </si>
  <si>
    <t>Javorský Martin, MUDr., PhD.</t>
  </si>
  <si>
    <t>Sledovanie vzťahu polymorfizmov niektorých kandidátskych génov aterosklerózy k angiograficky diagnostikovanej závažnosti koronárnej choroby srdca u diabetikov a u pacientov bez diabetu</t>
  </si>
  <si>
    <t>1/0858/11</t>
  </si>
  <si>
    <t>Pella Daniel, prof., MUDr., PhD.</t>
  </si>
  <si>
    <t>Možné pleiotropné účinky ivabradínu u pacientov so stabilnou angínou pektoris</t>
  </si>
  <si>
    <t>01.01.2011 - 31.12.2013</t>
  </si>
  <si>
    <t>1/0227/11</t>
  </si>
  <si>
    <t>Joppa Pavol, MUDr., PhD.</t>
  </si>
  <si>
    <t>Aktivácia zápalových signálnych dráh v tukovom tkanive u pacientov s chronickou obštrukčnou chorobou pľúc: vzťah k osteoporóze a metabolickému fenotypu</t>
  </si>
  <si>
    <t>1/1109/11</t>
  </si>
  <si>
    <t>Géci Imrich, RNDr., PhD.</t>
  </si>
  <si>
    <t>Kvalitatívna a kvantitatívna analýza proteínov vo vzorkách pacientov s využitím 2D nano-HPLC a hmotnostnej spektrometrie.</t>
  </si>
  <si>
    <t>01.01.2011 - 31.12.2014</t>
  </si>
  <si>
    <t>1/0423/11</t>
  </si>
  <si>
    <t>Švorc Pavol, doc., RNDr., CSc.</t>
  </si>
  <si>
    <t>Chronobiologické aspekty vzájomných vzťahov medzi kardiovaskulárnym, autonómnym nervovým systémom a vnútorným prostredím po apnoickej epizóde centrálneho typu v experimentálnom modeli potkana.</t>
  </si>
  <si>
    <t>1/0428/11</t>
  </si>
  <si>
    <t>Longauer František, doc., MUDr., CSc.</t>
  </si>
  <si>
    <t>Aplikácia imunohistochemických metód pri datovaní poškodenia kože a mäkkých tkanív ľudského tela v súdnolekárskej praxi.</t>
  </si>
  <si>
    <t>1/0689/11</t>
  </si>
  <si>
    <t>Lakyová Lucia, MUDr., PhD.</t>
  </si>
  <si>
    <t>Použitie autotransplantácie kmeňových buniek kostnej drene pri liečení kožných rán u potkanov</t>
  </si>
  <si>
    <t>1/0456/11</t>
  </si>
  <si>
    <t>Petrášová Darina, RNDr., PhD.</t>
  </si>
  <si>
    <t>Interakcia nutričných a genetických faktorov v patogenéze vývoja metabolického syndrómu v rómskej a majoritnej populácii Východoslovenského regiónu</t>
  </si>
  <si>
    <t>1/0999/11</t>
  </si>
  <si>
    <t>Guzy Juraj, prof. Ing., CSc.</t>
  </si>
  <si>
    <t>Efekt polyfenolov a inhibítorov monoaminooxidáz na funkciu mitochondrií.</t>
  </si>
  <si>
    <t>1/0048/11</t>
  </si>
  <si>
    <t>Lazúrová Ivica, prof. MUDr., CSc.</t>
  </si>
  <si>
    <t>Syndróm polycystických ovárií - metabolizmus vitamínu D a autoimunita</t>
  </si>
  <si>
    <t>1/0928/11</t>
  </si>
  <si>
    <t>Mihalik Jozef, MVDr., CSc.</t>
  </si>
  <si>
    <t>Vplyv podávania dvoch rôznych dávok deprenylu na reprodukčné parametre samcov potkana</t>
  </si>
  <si>
    <t>1/0690/11</t>
  </si>
  <si>
    <t>Halušková Jana, RNDr., PhD.</t>
  </si>
  <si>
    <t>Štúdium hypermetylácie vybraných génov u pacientov s nádormi prostaty s cieľom identifikácie biomarkerov pre diagnostiku a prognostiku ochorenia</t>
  </si>
  <si>
    <t>1/0925/11</t>
  </si>
  <si>
    <t>Hodorová Ingrid, MUDr., PhD.</t>
  </si>
  <si>
    <t>Štúdium polymorfizmov génov a expresie proteínov ovplyvňujúcich prognózu a terapiu obličkového adenokarcinómu a nefroblastómu</t>
  </si>
  <si>
    <t>1/0387/10</t>
  </si>
  <si>
    <t>Lovásová Eva, MVDr., PhD.</t>
  </si>
  <si>
    <t>Vplyv chronickej expozície subtoxickými dávkami kadmia a ortute na reprodukčné, fyziologické, biochemické a antioxidačné parametre u potkanov</t>
  </si>
  <si>
    <t>01.01.2010 -  31.12.2011</t>
  </si>
  <si>
    <t>1/0380/10</t>
  </si>
  <si>
    <t>Tkáč Ivan, prof. MUDr., PhD.</t>
  </si>
  <si>
    <t>Sledovanie vplyvu polymorfizmov kandidátskych génov diabetes mellitus 2. typu na efekt liečby orálnymi antidiabetikami zo skupín derivátov sulfonylurey a inhibítorov dipeptidyl-peptidázy 4 (DPP-4)</t>
  </si>
  <si>
    <t>1/0402/10</t>
  </si>
  <si>
    <t>Mareková Mária, doc. Ing., CSc.</t>
  </si>
  <si>
    <t>Diagnostika skorých štádií karcinómov vaječníkov sledovaním vaskulárnych markerov a fluorescenčnej analýzy krvi.</t>
  </si>
  <si>
    <t>1/0348/10</t>
  </si>
  <si>
    <t>Mechírová Eva, doc., MUDr., CSc., mim. prof.</t>
  </si>
  <si>
    <t>Ischemicky a farmakologicky podmienená tolerancia neurónov v mieche králika a jej vplyv na syntézu bielkovín.</t>
  </si>
  <si>
    <t>1/0857/10</t>
  </si>
  <si>
    <t>Siegfried Leonard, prof. MUDr., CSc.</t>
  </si>
  <si>
    <t>Súčasné poznatky o výskyte mechanizmov rezistencie multirezistentných gramnegatívnych baktérií izolovaných od pacientov v nemocničnom a mimonemocničnom prostredí</t>
  </si>
  <si>
    <t>1/0372/10</t>
  </si>
  <si>
    <t>Bomba Alojz, MVDr., DrSc.</t>
  </si>
  <si>
    <t>Modulácia ekosystému tráviaceho traktu a metabolického statusu probiotickými mikroorganizmami a bioaktívnymi látkami v prevencii chronických chorôb</t>
  </si>
  <si>
    <t>1/0359/10</t>
  </si>
  <si>
    <t>Dorko Erik, prof., MUDr., PhD.</t>
  </si>
  <si>
    <t>Klinicko-epidemiologická štúdia koxielózy u rizikových skupín pacientov s ochoreniami respiračného, kardiovaskulárneho a reprodukčného systému a poruchami pečene</t>
  </si>
  <si>
    <t>1/0479/10</t>
  </si>
  <si>
    <t>Mitro Peter, doc., MUDr., PhD.</t>
  </si>
  <si>
    <t>Génové polymorfizmy u pacientov s  vazovagálnou  synkopou</t>
  </si>
  <si>
    <t>1/0304/10</t>
  </si>
  <si>
    <t>Pilátová Martina, MVDr, PhD.</t>
  </si>
  <si>
    <t>Antiproliferatívny účinok indolových fytolalexínov a ich syntetických derivátov.</t>
  </si>
  <si>
    <t>1/0525/10</t>
  </si>
  <si>
    <t>Behunová Jana, MUDr., PhD.</t>
  </si>
  <si>
    <t>Poruchy folátového metabolizmu v patogenéze viacpočetných malformácií.</t>
  </si>
  <si>
    <t>1/0302/10</t>
  </si>
  <si>
    <t>Ján Mojžiš, prof. MVDr., CSc.</t>
  </si>
  <si>
    <t>Protinádorový účinok indolových fytoalexínov - zameranie na angiogenézu</t>
  </si>
  <si>
    <t>1/0297/10</t>
  </si>
  <si>
    <t>Šarišský Marek, PharmDr., PhD.</t>
  </si>
  <si>
    <t>Vzťahy medzi chromozómovými abnormalitami, imunofenotypom a odpoveďou na terapiu u pacientov s chronickou lymfocytovou leukémiou.</t>
  </si>
  <si>
    <t>1/0368/10</t>
  </si>
  <si>
    <t>Kristian Pavol, MUDr., PhD.</t>
  </si>
  <si>
    <t>Sledovanie vplyvu genetického pozadia pacientov s chronickou hepatitídou C na úspešnosť interferónovej liečby.</t>
  </si>
  <si>
    <t>1/0309/10</t>
  </si>
  <si>
    <t>Kaťuchová Jana, MUDr., PhD.</t>
  </si>
  <si>
    <t>Možnosti chirurgickej liečby diabetes mellitus 1. typu implantáciou mezenchymálnych stromálnych buniek pripravovaných z kmeňových buniek kostnej drene do pankreatického mikroprostredia.</t>
  </si>
  <si>
    <t>1/0495/10</t>
  </si>
  <si>
    <t>Kmeťová Marta, doc. RNDr., CSc., mim.prof.</t>
  </si>
  <si>
    <t>Virulencia, kolicinogénia  a fylogenetické skupiny E.coli  vo vzťahu  ku klinickej diagnóze.</t>
  </si>
  <si>
    <t>1/0296/10</t>
  </si>
  <si>
    <t>Mojžišová Gabriela, MVDr., PhD.</t>
  </si>
  <si>
    <t>Protinádorový účinok organokovových zlúčenín</t>
  </si>
  <si>
    <t>1/0560/10</t>
  </si>
  <si>
    <t>Nagy Vincent, doc. MUDr., PhD.</t>
  </si>
  <si>
    <t>Určenie mužského ekvivalentu syndrómu polycystických ovárií v závislosti na genetických faktoroch pri  androgénnej alopécii u mladších mužov so zameraním na hormonálny profil a  inzulinorezistenciu s dyslipidémiou ako rizikové faktorory niektorých kardiovaskulárnych a onkologických ochorení</t>
  </si>
  <si>
    <t>1/0799/09</t>
  </si>
  <si>
    <t>Vaško Ladislav, doc. MVDr., CSc.</t>
  </si>
  <si>
    <t>Vplyv omega-3 PNMK a huminových kyselín na metabolizmus a zdravie zvierat, lipidové zloženie a oxidačnú stabilitu živočíšnych produktov a z nich vyrobených potravín na zdravie pacientov</t>
  </si>
  <si>
    <t>01.01.2009 -  31.12.2011</t>
  </si>
  <si>
    <t>1/0412/09</t>
  </si>
  <si>
    <t>Halánová Monika, doc., MVDr., PhD.</t>
  </si>
  <si>
    <t>Epidemiologické a epizootologické aspekty výskytu vybraných intracelulárnych patogénov u zvierat a ľudí.</t>
  </si>
  <si>
    <t>1/0674/09</t>
  </si>
  <si>
    <t>Radoňak Jozef, prof.MUDr., CSc., .</t>
  </si>
  <si>
    <t>Regenerácia traumatickej lézie miechy pomocou implantácie dospelých kmeňových buniek</t>
  </si>
  <si>
    <t>1/0348/09</t>
  </si>
  <si>
    <t>Tkáčová Ružena, prof. MUDr., PhD.</t>
  </si>
  <si>
    <t>Vzťah medzi systémovým zápalom, inzulínovou rezistenciou a kardiovaskulárnym rizikom u pacientov  s obštrukčným spánkovým apnoe</t>
  </si>
  <si>
    <t>1/0418/09</t>
  </si>
  <si>
    <t>Čisláková Lýdia, prof., MVDr., CSc.</t>
  </si>
  <si>
    <t>Epidemiologická štúdia prevalencie chlamýdiových, mykoplazmových a papilomavírusových urogenitálnych infekcií v populácii.</t>
  </si>
  <si>
    <t>1/0802/09</t>
  </si>
  <si>
    <t>Sabo Ján, doc., RNDr., CSc., mim.prof.</t>
  </si>
  <si>
    <t>Proteomická analýza vplyvu cytostatík a neionizačných elektromagnetických polí na proteóm humánnych nádorových buniek</t>
  </si>
  <si>
    <t>1/0451/09</t>
  </si>
  <si>
    <t>Rimárová Kvetoslava , MUDr., CSc.</t>
  </si>
  <si>
    <t>Klinicko-epidemiologická  štúdia základných zdravotných indikátorov v  oblasti reprodukčnej, infekčnej a kardiovaskulárnej medicíny  zameraná na  vplyv  etnických, sociálnych a  návykových  faktorov</t>
  </si>
  <si>
    <t>1/0369/09</t>
  </si>
  <si>
    <t>Veselá Jarmila, doc. MVDr., CSc.</t>
  </si>
  <si>
    <t>Zápalové a apoptotické zmeny  v sliznici tenkého čreva po alotransplantácii u potkana s následným vývojom MODS</t>
  </si>
  <si>
    <t>2/0043/09</t>
  </si>
  <si>
    <t>Ekológia a epidemiologický význam hlodavcov výrazne meniacich areál rozšírenia na Slovensku</t>
  </si>
  <si>
    <t>1/1154/11</t>
  </si>
  <si>
    <t>Bano Gregor, Mgr., PhD.</t>
  </si>
  <si>
    <t>Štúdium interakcie liečiv s bunkami: aplikácia metód mikro-Ramanovej spektroskopie v kombinácii s optickou pinzetou a optickými nano-senzormi</t>
  </si>
  <si>
    <t>1.1.2011-31.12.2013</t>
  </si>
  <si>
    <t>1/0410/11</t>
  </si>
  <si>
    <t>Žežula Ivan, doc. RNDr., CSc.</t>
  </si>
  <si>
    <t>Analýza a predikcia komplexných dát</t>
  </si>
  <si>
    <t>1/0433/11</t>
  </si>
  <si>
    <t>Gonda Jozef, prof. RNDr., DrSc.</t>
  </si>
  <si>
    <t>Využitie mikrovlnami akcelerovaných aza-Claisenových prešmykov v stereoselektívnej syntéze (+)-laktacystínu a iminosacharidov</t>
  </si>
  <si>
    <t>1/0583/11</t>
  </si>
  <si>
    <t>Zeleňák Vladimír, doc. RNDr., PhD.</t>
  </si>
  <si>
    <t>Nanopórovité materiály pre separáciu technologicky dôležitých molekúl.</t>
  </si>
  <si>
    <t>1.1.2011-31.12.2014</t>
  </si>
  <si>
    <t>1/0672/11</t>
  </si>
  <si>
    <t>Imrich Ján, doc. RNDr., CSc., mim. prof.</t>
  </si>
  <si>
    <t>Nové interkalátory a planárne štruktúry interagujúce s DNA - modeling, syntéza, štruktúra, termodynamika, interakcie s biopolymérmi.</t>
  </si>
  <si>
    <t>1/0226/11</t>
  </si>
  <si>
    <t>Andruch Vasil, doc., CSc.</t>
  </si>
  <si>
    <t>Implementácia environmentálne priateľských procedúr do chemickej analýzy</t>
  </si>
  <si>
    <t>1/0626/11</t>
  </si>
  <si>
    <t>Fedoročko Peter, prof., RNDr., CSc.</t>
  </si>
  <si>
    <t>Nekaspázové signálne dráhy v programovanej smrti nádorovej bunky a dopad aktivity ABC-transportných systémov na potenciálny vznik bunkovej rezistencie po fotocytotoxickom účinku hypericínu</t>
  </si>
  <si>
    <t>1/0282/11</t>
  </si>
  <si>
    <t>Kováč Ľubomír, doc., RNDr., CSc.</t>
  </si>
  <si>
    <t>Dlhodobá sukcesia spoločenstiev pôdnych článkonožcov (Arthropoda) na vetrom poškodených plochách ihličnatého lesa vo Vysokých Tatrách</t>
  </si>
  <si>
    <t>1/0322/11</t>
  </si>
  <si>
    <t>Ševc Juraj, RNDr., PhD.</t>
  </si>
  <si>
    <t>Charakterizovanie vybraných parametrov exogénnych markerov S-fázy bunkového cyklu v in vivo a in vitro podmienkach</t>
  </si>
  <si>
    <t>1/0173/11</t>
  </si>
  <si>
    <t>Mártonfi Pavol, doc. RNDr., PhD.</t>
  </si>
  <si>
    <t>Paralelná evolúcia alopolyploidných taxónov v rode Onosma (Boraginaceae).</t>
  </si>
  <si>
    <t>1/0142/11</t>
  </si>
  <si>
    <t>Čellárová Eva, prof. RNDr., DrSc.</t>
  </si>
  <si>
    <t>Hypericín a jeho potenciálna úloha v obranných mechanizmoch v rode Hypericum</t>
  </si>
  <si>
    <t>1/0428/10</t>
  </si>
  <si>
    <t>Jendroľ Stanislav, prof. RNDr., DrSc.</t>
  </si>
  <si>
    <t>Zafarbenia, vnorenia a štruktúra grafov</t>
  </si>
  <si>
    <t>1.1.2010-31.12.2011</t>
  </si>
  <si>
    <t>1/0431/10</t>
  </si>
  <si>
    <t>Jaščur Michal, doc. RNDr., CSc.</t>
  </si>
  <si>
    <t>Štúdium kvantových a kooperatívnych javov v geometricky frustrovaných spinových modeloch</t>
  </si>
  <si>
    <t>1/0311/10</t>
  </si>
  <si>
    <t>Kollár Peter, prof., RNDr., CSc.</t>
  </si>
  <si>
    <t>Magnetické vlastnosti častíc, práškov a kompozitov.</t>
  </si>
  <si>
    <t>1/0167/10</t>
  </si>
  <si>
    <t>Sovák Pavol, doc. RNDr., CSc.</t>
  </si>
  <si>
    <t>Štruktúra a magnetické vlastnosti progresívnych amorfných a nanokryštalických zliatin</t>
  </si>
  <si>
    <t>1/0325/10</t>
  </si>
  <si>
    <t>Cechlárová Katarína, prof. RNDr., CSc.</t>
  </si>
  <si>
    <t>Matematické a štatistické metódy v ekonomickom rozhodovaní</t>
  </si>
  <si>
    <t>1/0146/10</t>
  </si>
  <si>
    <t>Urbán Jozef, RNDr., CSc.</t>
  </si>
  <si>
    <t>ŠTÚDIUM VLASTNOSTÍ NOVÉHO STAVU JADROVEJ HMOTY  V EXPERIMENTE ALICE V CERN.</t>
  </si>
  <si>
    <t>1/0406/10</t>
  </si>
  <si>
    <t>Kutschy Peter, doc., RNDr., CSc.</t>
  </si>
  <si>
    <t>Elektrofilná-nukleofilná difunkcionalizácia indolu: Syntéza a vzájomná premena spiroindolíntiazolínov a tiazínoindolov s protirakovinovou aktivitou</t>
  </si>
  <si>
    <t>1/0138/10</t>
  </si>
  <si>
    <t>Komanický Vladimír, Mgr., PhD.</t>
  </si>
  <si>
    <t>Príprava nanoštruktúrovaných funkčných materiálov pomocou nanolitografií a samousporiadania a štúdium ich vlastností.</t>
  </si>
  <si>
    <t>1/0134/10</t>
  </si>
  <si>
    <t>Oriňák Andrej, doc.RNDr., PhD.</t>
  </si>
  <si>
    <t>Analytické využitie multifunkčných nanoštrukturovaných povrchov</t>
  </si>
  <si>
    <t>1/0521/10</t>
  </si>
  <si>
    <t>Bačkor Martin, doc. RNDr., PhD.</t>
  </si>
  <si>
    <t>Štúdium mechanizmov tolerancie lišajníkov voči ťažkým kovom - význam fotobionta, neproteínových tiolov a sekundárnych metabolitov</t>
  </si>
  <si>
    <t>1/0391/10</t>
  </si>
  <si>
    <t>Daxnerová Zuzana, doc., RNDr., CSc.</t>
  </si>
  <si>
    <t>Morfogenéza a charakterizácia buniek vystielajúcich centrálny miechový kanál potkana počas ontogenézy.</t>
  </si>
  <si>
    <t>1/0501/10</t>
  </si>
  <si>
    <t>Kolesárová Mariana, RNDr., PhD.</t>
  </si>
  <si>
    <t>Detekcia aneuploidií kombináciou metód: real-time PCR, krivky topenia a mikrofluidnej elektroforézy.</t>
  </si>
  <si>
    <t>1/0439/10</t>
  </si>
  <si>
    <t>Šmajda Beňadik, prof.RNDr., CSc.</t>
  </si>
  <si>
    <t>Radiačné poškodenie mozgových neurónov potkana: možnosti ochrany použitím prekonditioningu alebo postkonditioningu.</t>
  </si>
  <si>
    <t>1/0475/10</t>
  </si>
  <si>
    <t>Mikeš Jaromír, RNDr., PhD.</t>
  </si>
  <si>
    <t>Funkcia proteínu GDF-15 vo fotodynamickej terapii s hypericínom a kombinovanej terapii s NSAIDs</t>
  </si>
  <si>
    <t>1/0477/10</t>
  </si>
  <si>
    <t>Panigaj Ľubomír, doc., RNDr., CSc.</t>
  </si>
  <si>
    <t>Fylogeografia vybraných zástupcov rodu Erebia (Lepidoptera, Nymphalidae) z pohorí Karpát</t>
  </si>
  <si>
    <t>1/0168/10</t>
  </si>
  <si>
    <t>Šveda Dušan, doc., RNDr., CSc.</t>
  </si>
  <si>
    <t>Identifikácia kľúčových kompetencií v matematickom vzdelávaní a modely ich rozvíjania s podporou IKT</t>
  </si>
  <si>
    <t>2/0194/10</t>
  </si>
  <si>
    <t>Studenovská Danica, doc. RNDr., CSc.</t>
  </si>
  <si>
    <t>Reprezentačné a klasifikačné problémy algebraických štruktúr</t>
  </si>
  <si>
    <t>1.1.2010-31.12.2012</t>
  </si>
  <si>
    <t>1/0076/09</t>
  </si>
  <si>
    <t>Varga Rastislav, RNDr., PhD.</t>
  </si>
  <si>
    <t>Magnetické vlastnosti magnetických mikrodrôtov ako perspektívnych materiálov pre spintroniku a technické aplikácie.</t>
  </si>
  <si>
    <t>1.1.2009-31.12.2012</t>
  </si>
  <si>
    <t>1/0078/09</t>
  </si>
  <si>
    <t>Orendáčová Alžbeta, RNDr., DrSc.</t>
  </si>
  <si>
    <t>Vplyv magnetického poľa na kvantové procesy v geometricky frustrovaných magnetikách.</t>
  </si>
  <si>
    <t>1/0032/09</t>
  </si>
  <si>
    <t>Bukovský Lev, prof. RNDr., DrSc.</t>
  </si>
  <si>
    <t>Teoreticko-množinové metódy v topológii a analýze</t>
  </si>
  <si>
    <t>1.1.2009-31.12.2011</t>
  </si>
  <si>
    <t>1/0159/09</t>
  </si>
  <si>
    <t>Feher Alexander, prof., RNDr., DrSc.</t>
  </si>
  <si>
    <t>Silne korelované elektróny a magnetizmus vo vybraných oxidoch prechodných kovov a anión-radikálových soliach na báze TCNQ.</t>
  </si>
  <si>
    <t>1/0161/09</t>
  </si>
  <si>
    <t>Hochmuth Zdenko, doc., RNDr., CSc.</t>
  </si>
  <si>
    <t>Morfológia a genéza predkvartérnych jaskynných systémov v Západných Karpatoch</t>
  </si>
  <si>
    <t>1/0175/09</t>
  </si>
  <si>
    <t>Spišiak Peter, doc. RNDr., CSc.</t>
  </si>
  <si>
    <t>Rozvoj mikroregionálnych rurálnych štruktúr Slovenska s podporou lokálnej a regionálnej samosprávy</t>
  </si>
  <si>
    <t>1/0089/09</t>
  </si>
  <si>
    <t>Černák Juraj, prof. RNDr., CSc.</t>
  </si>
  <si>
    <t>Magnetické materiály na báze koordinačných zlúčenín</t>
  </si>
  <si>
    <t>1/0164/09</t>
  </si>
  <si>
    <t>Jancura Daniel, Mgr., PhD.</t>
  </si>
  <si>
    <t>Fotochemická, fotofyzikálna a biofyzikálna charakterizácia transportných systémov na báze nízkohustotných lipoproteínov s inkorporovanými fotosenzibilizátormi hypericínom a Foscan®</t>
  </si>
  <si>
    <t>1/0100/09</t>
  </si>
  <si>
    <t>Miroslava Martinková, doc., RNDr., PhD.</t>
  </si>
  <si>
    <t>Stereoselektívna syntéza mycestericínov a ich analógov.</t>
  </si>
  <si>
    <t>1/0122/09</t>
  </si>
  <si>
    <t>Repčák Miroslav, doc. RNDr., CSc.</t>
  </si>
  <si>
    <t>Stresový metabolizmus rumančeka kamilkového (Matricaria chamomilla L.)</t>
  </si>
  <si>
    <t>1/0139/09</t>
  </si>
  <si>
    <t>Mock Andrej, RNDr., PhD.</t>
  </si>
  <si>
    <t>Taxonómia, zoogeografia a ekológia kavernikolných článkonožcov Západných Karpát.</t>
  </si>
  <si>
    <t>1/0296/09</t>
  </si>
  <si>
    <t>Solár Peter, RNDr., PhD.</t>
  </si>
  <si>
    <t>Erytropoetín a jeho úloha v angiogenéze ovariálnych adenokarcinómovych buniek</t>
  </si>
  <si>
    <t>1/0241/09</t>
  </si>
  <si>
    <t>Naďová Zuzana, RNDr., PhD.</t>
  </si>
  <si>
    <t>Štúdium molekulových mechanizmov bunkovej smrti indukovanej fotodynamickými procesmi</t>
  </si>
  <si>
    <t>1/0153/09</t>
  </si>
  <si>
    <t>Víglaský Viktor, doc. RNDr., PhD.</t>
  </si>
  <si>
    <t>Alternatívne štruktúrne motívy v regulačných oblastiach DNA: mutagenéza, chromozomálne preskupovanie  a  geneticky podmienené ochorenia.</t>
  </si>
  <si>
    <t>1/0035/09</t>
  </si>
  <si>
    <t>Geffert Viliam, prof. RNDr., DrSc.</t>
  </si>
  <si>
    <t>Kombinatorické štruktúry a zložitosť algoritmov</t>
  </si>
  <si>
    <t>1/0131/09</t>
  </si>
  <si>
    <t>Krajči Stanislav, doc. RNDr., PhD.</t>
  </si>
  <si>
    <t>Metódy analýzy štruktúrovaných i neštruktúrovaných dát s prvkami neurčitosti a ich využitie pri inteligentnom vyhľadávaní</t>
  </si>
  <si>
    <t>2/0038/09</t>
  </si>
  <si>
    <t>Antalík Marián, prof. Ing., DrSc.</t>
  </si>
  <si>
    <t>Komplexy biomakromolekúl s nanočasticami</t>
  </si>
  <si>
    <t>1/1042/11</t>
  </si>
  <si>
    <t>Husár Ján, doc. JUDr., CSc.</t>
  </si>
  <si>
    <t>Premeny kapitálových obchodných spoločností a družstiev</t>
  </si>
  <si>
    <t>1/0960/11</t>
  </si>
  <si>
    <t>Vojčík Peter, prof. JUDr., CSc.</t>
  </si>
  <si>
    <t>EUROPEIZÁCIA OBČIANSKEHO PRÁVA PO PRIJATÍ LISABONSKEJ ZMLUVY</t>
  </si>
  <si>
    <t>1/0486/11</t>
  </si>
  <si>
    <t>Somorová Ľudmila, doc. JUDr., mimor. prof., CSc.</t>
  </si>
  <si>
    <t>Zodpovednosť a ochrana verejných funkcionárov v právnom poriadku Slovenskej republiky</t>
  </si>
  <si>
    <t>1/0626/10</t>
  </si>
  <si>
    <t>Štenpien Erik, JUDr., PhD.</t>
  </si>
  <si>
    <t>Tripartitum v právnych dejinách Slovenska</t>
  </si>
  <si>
    <t>1.1.2010 - 31.12. 2011</t>
  </si>
  <si>
    <t>1/0746/10</t>
  </si>
  <si>
    <t>Csach Kristián, JUDr., PhD., LL.M.</t>
  </si>
  <si>
    <t>Normatívna a aplikačná rezistencia vnútroštátneho právneho poriadku pred nadnárodnými, medzinárodnými a mimoprávnymi vplyvmi.</t>
  </si>
  <si>
    <t>1/0480/10</t>
  </si>
  <si>
    <t>Madliak Jozef, prof., JUDr., CSc.</t>
  </si>
  <si>
    <t>Výkon trestov a ochranných opatrení – teoreticko-právne, legislatívne a realizačno- aplikačné aspekty</t>
  </si>
  <si>
    <t>1/0118/09</t>
  </si>
  <si>
    <t>Babčák Vladimír, prof. h. c. prof., JUDr., CSc.</t>
  </si>
  <si>
    <t>Daňové právo a jeho rozvoj v národnom a medzinárodnom kontexte (teória a prax)</t>
  </si>
  <si>
    <t>1.1.2009 - 31.12. 2011</t>
  </si>
  <si>
    <t>1/0059/09</t>
  </si>
  <si>
    <t>Antalová Blažena, doc., JUDr., CSc.</t>
  </si>
  <si>
    <t>Právna úprava civilných deliktov - riešenia a východiská rímskych klasických právnikov a ich vplyv na vývoj moderného práva</t>
  </si>
  <si>
    <t>1.1. 2009-31.12. 2011</t>
  </si>
  <si>
    <t>Fakulta verejnej správy UPJŠ</t>
  </si>
  <si>
    <t>1/0288/10</t>
  </si>
  <si>
    <t>Mihaliková Eva, Ing., PhD.</t>
  </si>
  <si>
    <t>Progresívne trendy posudzovania finančnej situácie a merania výkonnosti v územnej samospráve</t>
  </si>
  <si>
    <t>1/0856/10</t>
  </si>
  <si>
    <t>Derevjaník Peter, PhDr. PhD.</t>
  </si>
  <si>
    <t>Právne aspekty rozvoja služieb zamestnanosti v kontexte reforiem verejnej správy</t>
  </si>
  <si>
    <t>1/0833/10</t>
  </si>
  <si>
    <t>Krunková Alena, JUDr., PhD.</t>
  </si>
  <si>
    <t>Európsky parlament, Rada Európskej únie a Národná rada SR ako rozhodovacie orgány občanov SR.</t>
  </si>
  <si>
    <t>1/0310/10</t>
  </si>
  <si>
    <t>Mesárošová Margita, doc., PhDr., CSc.</t>
  </si>
  <si>
    <t>Sociálnopsychologické determinanty zdravého psychosociálneho vývinu a realizácie vývinového potenciálu nadaných a znevýhodnených detí a adolescentov</t>
  </si>
  <si>
    <t>1.1.2010- 31.12.2012</t>
  </si>
  <si>
    <t>1/0785/09</t>
  </si>
  <si>
    <t>Lovaš Ladislav, prof., PhDr., CSc.</t>
  </si>
  <si>
    <t>Osobné a situačné faktory sebakontroly</t>
  </si>
  <si>
    <t>1/0283/09</t>
  </si>
  <si>
    <t>Sabol Ján, prof., PhDr., DrSc.</t>
  </si>
  <si>
    <t>Syntetická fonologická teória. Súčasný stav a perspektívy.</t>
  </si>
  <si>
    <t>KEGA</t>
  </si>
  <si>
    <t>012UPJŠ-4/2011</t>
  </si>
  <si>
    <t>Ostró Alexander, prof. MUDr., CSc.</t>
  </si>
  <si>
    <t>Inovácie vzdelávacieho programu v študijnom odbore všeobecné lekárstvo so zameraním na problematiku reprodukčnej medicíny.</t>
  </si>
  <si>
    <t>017UPJŠ-4/2011</t>
  </si>
  <si>
    <t>Radoňak Jozef , prof.MUDr., CSc.</t>
  </si>
  <si>
    <t>Virtuálna realita vo vysokoškolskom vzdelávaní - pilotný vzdelávací program v laparoskopickej chirurgii zameraný na rozvoj psychomotoricko-senzorických stereotypov</t>
  </si>
  <si>
    <t>004UK-4/2011</t>
  </si>
  <si>
    <t>Sabo Ján , doc. RNDr., CSc. mim. prof.</t>
  </si>
  <si>
    <t>Elektromagnetické biosignály a elektromagnetické žiarenie - elektronické vzdelávanie lekárskej biofyziky (tvorba e-learningových kurzov)</t>
  </si>
  <si>
    <t>022UPJŠ-4/2011</t>
  </si>
  <si>
    <t>Valočikova  Ivana , doc.MUDr., PhD.</t>
  </si>
  <si>
    <t>Interná propedeutika</t>
  </si>
  <si>
    <t>004UVLF-4/2011</t>
  </si>
  <si>
    <t>Švorc Pavol , doc. RNDr., CSc.</t>
  </si>
  <si>
    <t>Realizácia vysokoškolskej učebnice "Fyziológia a patologická fyziológia pre farmaceutov" v novoakreditovanom študijnom programe Farmácia</t>
  </si>
  <si>
    <t>1.1.2011-31.12.2012</t>
  </si>
  <si>
    <t>006UPJŠ-4/2011</t>
  </si>
  <si>
    <t>Kluchová Darina , prof. MUDr., PhD.</t>
  </si>
  <si>
    <t>Komplexná edukácia študentov Zubného lekárstva</t>
  </si>
  <si>
    <t>260-002UPJŠ-4/2010</t>
  </si>
  <si>
    <t xml:space="preserve">Multimediálne technológie vo výučbe  štúdií  zdravotného a nutričného stavu populácie pre študentov VŠ  s využitím  voľne dostupných softwarových aplikácií  </t>
  </si>
  <si>
    <t>186-003UPJŠ-4/2010</t>
  </si>
  <si>
    <t>Dorko František , doc.  MUDr., CSc.</t>
  </si>
  <si>
    <t>Aplikácia alternatívnych foriem praktickej výučby anatómie s využitím anatomických modelov a počítačového softvéru.</t>
  </si>
  <si>
    <t>3/7134/09</t>
  </si>
  <si>
    <t>Jenča Andrej , Dr.h.c. prof. MUDr., CSc.</t>
  </si>
  <si>
    <t>Rozvoj kreativity vzdelávania  v multifunkčnom  biomedicínskom  laboratóriu klinických odborov.</t>
  </si>
  <si>
    <t>3/7130/09</t>
  </si>
  <si>
    <t>Mareková  Mária, doc. Ing., CSc.</t>
  </si>
  <si>
    <t>Biochémia v schémach a obrazoch</t>
  </si>
  <si>
    <t>027UPJŠ-4/2011</t>
  </si>
  <si>
    <t>Ganajová Mária , doc. RNDr., CSc.</t>
  </si>
  <si>
    <t>Tvorba a implementácia digitálnej knižnice pre výučbu prierezových tém Štátneho vzdelávacieho programu</t>
  </si>
  <si>
    <t>326-009UPJŠ-4/2010</t>
  </si>
  <si>
    <t xml:space="preserve"> Andrejková Gabriela, doc. RNDr., CSc.</t>
  </si>
  <si>
    <t>Výskum a overenie vhodných výučbových štýlov pre informatiku</t>
  </si>
  <si>
    <t>3/7403/09</t>
  </si>
  <si>
    <t xml:space="preserve">Kulla Marián, Mgr., PhD. </t>
  </si>
  <si>
    <t>Príprava nového študijného programu v anglickom jazyku: "Geography of societies in transformation".</t>
  </si>
  <si>
    <t>3/7463/09</t>
  </si>
  <si>
    <t>Kireš Marián , doc. RNDr., PhD.</t>
  </si>
  <si>
    <t>Interaktivita</t>
  </si>
  <si>
    <t>3/7511/09</t>
  </si>
  <si>
    <t>Vrana Vladimír , doc. JUDr., PhD.</t>
  </si>
  <si>
    <t>Výskum kvality formácie a vedecko-kvalifikačných výstupov mladých právnych vedcov SR  prostredníctvom participácie na tvorbe modelového e-vedeckého časopisu (HISTORIA ET THEORIA IURIS)</t>
  </si>
  <si>
    <t>001UPJŠ-4/2011</t>
  </si>
  <si>
    <t>Šimon František, doc. PhDr., CSc.</t>
  </si>
  <si>
    <t>Anatomický výkladový slovník</t>
  </si>
  <si>
    <t>034-014UPJŠ-4/2010</t>
  </si>
  <si>
    <t>Bajtoš Ján, prof. Ing.,  CSc. PhD.</t>
  </si>
  <si>
    <t>Zefektívnenie výchovného pôsobenia triedneho učiteľa implementáciou prvkov zážitkovej pedagogiky pri mimoškolských aktivitách so žiakmi</t>
  </si>
  <si>
    <t>481-076ŽU-4/2010</t>
  </si>
  <si>
    <t>Orosová Renáta, PaedDr., PhD.</t>
  </si>
  <si>
    <t>Testovanie úrovne schopnosti študentov prvých ročníkov Žilinskej univerzity pracovať s textom.</t>
  </si>
  <si>
    <t>141-005UPJŠ-4/2010</t>
  </si>
  <si>
    <t>Vladyková Ľubov, doc. PhDr., PhD.</t>
  </si>
  <si>
    <t>Lekárska etika - kontext a perspektívy</t>
  </si>
  <si>
    <t>Univerzita Pavla Jozefa Šafárika v Košiciach</t>
  </si>
  <si>
    <t>015UVLF-4/2011</t>
  </si>
  <si>
    <t>Mochnacký Sergej, doc. RNDr., CSc.</t>
  </si>
  <si>
    <t>Printové a multimediálne učebné texty pre predmety nového študijného programu Bezpečnosť krmív a potravín</t>
  </si>
  <si>
    <t>APVV</t>
  </si>
  <si>
    <t>APVV-0220-10</t>
  </si>
  <si>
    <t>Rajničová Iveta, Mgr., PhD.</t>
  </si>
  <si>
    <t>Longitudinálny výskum invalidizujúcich chronických chorôb</t>
  </si>
  <si>
    <t>1.5.2011-31.10.2014</t>
  </si>
  <si>
    <t>APVV-0023-10</t>
  </si>
  <si>
    <t>Polyedrálna, štrukturálna a chromatická teória grafov</t>
  </si>
  <si>
    <t>APVV-0040-10</t>
  </si>
  <si>
    <t>Fedoročko Peter, prof. RNDr., CSc.</t>
  </si>
  <si>
    <t>Hypericín: biotechnológia, signalóm, fotodynamická terapia</t>
  </si>
  <si>
    <t>APVV-0035-10</t>
  </si>
  <si>
    <t>Algoritmy, automaty a diskrétne dátové štruktúry</t>
  </si>
  <si>
    <t>VVCE-0001-07</t>
  </si>
  <si>
    <t>Centrum pre výskum signalozómu</t>
  </si>
  <si>
    <t>1.7.2008-31.12.2011</t>
  </si>
  <si>
    <t>PP7RP-0036-10</t>
  </si>
  <si>
    <t>Černák Jozef, Ing., PhD.</t>
  </si>
  <si>
    <t>Refundácia nákladov na prípravu projektu 7.RP č. PP7RP-0036-10</t>
  </si>
  <si>
    <t>LPP-0015-07</t>
  </si>
  <si>
    <t>Čellárová Eva, prof. RNDr. DrSc.</t>
  </si>
  <si>
    <t>Gény sekundárneho metabolizmu a kyogénneho poškodenia v rode Hypericum</t>
  </si>
  <si>
    <t>1.1.2008-31.12.2012</t>
  </si>
  <si>
    <t>LPP-0072-07</t>
  </si>
  <si>
    <t>Miškovský Pavol, prof. RNDr. DrSc.</t>
  </si>
  <si>
    <t>Aktívny cielený transport liečiv vo fotodynamickej terapii zvyšuje efektivitu liečby nádorových ochorení</t>
  </si>
  <si>
    <t>1.7.2008-30.9.2012</t>
  </si>
  <si>
    <t>LPP-0021-09</t>
  </si>
  <si>
    <t>Kandidátne gény v biosyntéze hypericínu a hyperforínu v rode Hypericum</t>
  </si>
  <si>
    <t>3.9.2009-31.8.2012</t>
  </si>
  <si>
    <t>LPP-0057-09</t>
  </si>
  <si>
    <t>Šnajder Ľubomír, RNDr., PhD.</t>
  </si>
  <si>
    <t>Rozvíjanie talentu prostredníctvom korešpondenčných seminárov a súťaži</t>
  </si>
  <si>
    <t>3.9.2009-31.8.2013</t>
  </si>
  <si>
    <t>LPP-0062-09</t>
  </si>
  <si>
    <t>Fedoročko Peter, prof. RNDr. CSc.</t>
  </si>
  <si>
    <t>Modulácia bunkových signálnych dráh pre cielenú nádorovú terapiu</t>
  </si>
  <si>
    <t>LPP-0091-09</t>
  </si>
  <si>
    <t>Gális Rudolf, RNDr., PhD.</t>
  </si>
  <si>
    <t>S ďalekohľadom na cestách</t>
  </si>
  <si>
    <t>LPP-0124-09</t>
  </si>
  <si>
    <t>Onderová Ľudmila, RNDr., PhD.</t>
  </si>
  <si>
    <t>Interaktívne aktivity pre sprístupňovanie fyziky žiakom ZŠ, ich učiteľom a širokej verejnosti</t>
  </si>
  <si>
    <t>LPP-0223-09</t>
  </si>
  <si>
    <t>Kireš Marián, RNDr. PhD.</t>
  </si>
  <si>
    <t>Veda na scéne Slovensko</t>
  </si>
  <si>
    <t>LPP-0059-09</t>
  </si>
  <si>
    <t>Dirner Alexander, RNDr. CSc.</t>
  </si>
  <si>
    <t>Odhalenie tajov mikrosveta prostredníctvom analýzy experimentálnych dát</t>
  </si>
  <si>
    <t>LPP-0202-09</t>
  </si>
  <si>
    <t>Štúdium kvantových procesov v nízkorozmerných magnetických systémoch</t>
  </si>
  <si>
    <t>LPP-0093-09</t>
  </si>
  <si>
    <t>Zeleňák Vladimír, doc. RNDr. PhD.</t>
  </si>
  <si>
    <t>Nanomateriály pre environmentálne aplikácie: budúcnosť je v rukách študentov</t>
  </si>
  <si>
    <t>LPP-0134-09</t>
  </si>
  <si>
    <t>Hanč Jozef, RNDr., PhD.</t>
  </si>
  <si>
    <t>Podpora vedy a prírodovedného vzdelávania na stredných školách východoslovenského regiónu prostredníctvom partnerstva SCIENCENET</t>
  </si>
  <si>
    <t>LPP-0290-09</t>
  </si>
  <si>
    <t>Miškovský Pavol, prof. RNDr., DrSc.</t>
  </si>
  <si>
    <t>Vývoj optických nanosenzorov na multikomponentovú analýzu stopových množstiev liečiv a polutantov životného prostredia</t>
  </si>
  <si>
    <t>APVV-0263-10</t>
  </si>
  <si>
    <t>Suchoža Jozef, prof. JUDr., DrSc.</t>
  </si>
  <si>
    <t>Efektívnosť právnych inštitútov a ekonomicko-finančných nástrojov v období krízových javov a situácií v podnikaní</t>
  </si>
  <si>
    <t>1.5.2011-30.4.2014</t>
  </si>
  <si>
    <t>LPP-0076-09</t>
  </si>
  <si>
    <t>Mimosúdne (alternatívne) riešenie sporov v Slovenskej republike</t>
  </si>
  <si>
    <t>LPP-0199-09</t>
  </si>
  <si>
    <t>Husár Ján, doc., JUDr., m. prof.</t>
  </si>
  <si>
    <t>Nevyhnutnosť a možnosť aplikácie obchodnoprávnych noriem na výkon profesionálnej športovej činnosti</t>
  </si>
  <si>
    <t>LPP-0095-09</t>
  </si>
  <si>
    <t>Stekauer Pavel, prof. PhDr., DrSc.</t>
  </si>
  <si>
    <t>Lexikálno-sémantická analýza vybraného lexikálneho poľa</t>
  </si>
  <si>
    <t>LPP-0252-09</t>
  </si>
  <si>
    <t>Jurečková Beáta, PhDr., PhD.</t>
  </si>
  <si>
    <t>Botanikiáda</t>
  </si>
  <si>
    <t>3.9.2009-31.6.2012</t>
  </si>
  <si>
    <t>SAV</t>
  </si>
  <si>
    <t>APVV-0222-10</t>
  </si>
  <si>
    <t>Mikroštruktúra a vlastnosti práškových mikro- a nano-kompozitných materiálov pre stredofrekvenčné magnetické aplikácie</t>
  </si>
  <si>
    <t>APVV-00320-10</t>
  </si>
  <si>
    <t>Mikroevolučné procesy v čeľadi Asteraceae</t>
  </si>
  <si>
    <t>16.5.2011-31.10.2014</t>
  </si>
  <si>
    <t>TU KE</t>
  </si>
  <si>
    <t>APVV-0266-10</t>
  </si>
  <si>
    <t>Varga Rastislav, doc. RNDr., PhD.</t>
  </si>
  <si>
    <t>Senzory na báze magnetických mikrodrôtov</t>
  </si>
  <si>
    <t>UK BA</t>
  </si>
  <si>
    <t>APVV-0140-10</t>
  </si>
  <si>
    <t>Modifikácia ionómu rastlín kremíkom pre zlepšenie nutričnej kvality plodín</t>
  </si>
  <si>
    <t>VVCE-0058-07</t>
  </si>
  <si>
    <t>Centrum kryofyziky a kryonanoelektroniky</t>
  </si>
  <si>
    <t>UK</t>
  </si>
  <si>
    <t>VVCE-0070-07</t>
  </si>
  <si>
    <t>Zriadenie centra excelencie (bio)separačných metód založených na princípoch elektroseparácií, kvapalinovej chromatografie a hmotnostnej spektrometrie</t>
  </si>
  <si>
    <t>LPP-0270-09</t>
  </si>
  <si>
    <t>Zeleňáková Adriana, RNDr., PhD.</t>
  </si>
  <si>
    <t>Prírodné vedy pre každého</t>
  </si>
  <si>
    <t>1.9.2009-31.8.2012</t>
  </si>
  <si>
    <t xml:space="preserve">LPP-0400-09 </t>
  </si>
  <si>
    <t>Majláth Igor, RNDr., PhD.</t>
  </si>
  <si>
    <t>Cesta mladých k vede "naživo".</t>
  </si>
  <si>
    <t>1.9.2009-31.12.2012</t>
  </si>
  <si>
    <t>BPM Colsunting, s.r.o., Košice</t>
  </si>
  <si>
    <t>VMSP-P-0116-09/3</t>
  </si>
  <si>
    <t>Soták Roman, doc. RNDr., PhD.</t>
  </si>
  <si>
    <t>Zlepšovanie kvality a zvyšovanie výkonnosti MSP aplikáciou metód maximalizácie podnikateľského úspechu</t>
  </si>
  <si>
    <t>25.11.2009-31.12.2011</t>
  </si>
  <si>
    <t>MZ SR</t>
  </si>
  <si>
    <t>2007/4-UPJŠ-01</t>
  </si>
  <si>
    <t>Lazúrová Ivica,  prof., MUDr., CSc.</t>
  </si>
  <si>
    <t>Mozgový natriurečný peptid (BNP) ako marker včasného poškodenia myokardu pri nekardiálnych ochoreniach</t>
  </si>
  <si>
    <t>28.11.2008-31.12.2010</t>
  </si>
  <si>
    <t>2007/66-UPJŠ-03</t>
  </si>
  <si>
    <t>Böőr Andrej,  prof., MUDr., CSc.</t>
  </si>
  <si>
    <t>Morfologická charakteristika karcinómov bronchu a pľúc a ich prekurzorových lézií so zameraním na imunohistochemické ukazovatele</t>
  </si>
  <si>
    <t>2007/65-UPJŠ-02</t>
  </si>
  <si>
    <t>Dolovanie genomických dát o vývinových defektoch, GEMIN</t>
  </si>
  <si>
    <t>Slovenská kardiologická spoločnosť</t>
  </si>
  <si>
    <t>MDCT 204/2010</t>
  </si>
  <si>
    <t>Dobrovičová Adela MUDr., PhD.</t>
  </si>
  <si>
    <t>Význam MDCT a andrenomedulínu v predikcii kardiálneho rizika u renálnych pacientov</t>
  </si>
  <si>
    <t>1.10.2010 - 31.12.2011</t>
  </si>
  <si>
    <t>MŠVVaŠ SR</t>
  </si>
  <si>
    <t>Projektu výskumu a vývoja ALICE CERN_0774/2011</t>
  </si>
  <si>
    <t>Bombara Marek, RNDr., PhD.</t>
  </si>
  <si>
    <t>Experiment ALICE na LHC v CERN: štúdium vlastností silne interagujúcej hmoty pri extrémnych hustotách energie</t>
  </si>
  <si>
    <t>1.1.2011-31.12.2015</t>
  </si>
  <si>
    <t>Z</t>
  </si>
  <si>
    <t xml:space="preserve">HUSK 0801/1.6.1/0003 </t>
  </si>
  <si>
    <t>Barabas Dušan, RNDr., CSc.</t>
  </si>
  <si>
    <t>Učme sa jeden od druhého</t>
  </si>
  <si>
    <t>1.9.2009-31.12.2013</t>
  </si>
  <si>
    <t>Úrad vlády SR</t>
  </si>
  <si>
    <t>1427/2011</t>
  </si>
  <si>
    <t>Orosová Oľga, doc. PhDr. PhD.</t>
  </si>
  <si>
    <t>Program prevencie drogových závislostí a AIDS pre vysokoškolákov XI s dôrazom na tvorbu a implementáciu alkoholových politík v univerzálnom prostredí. Iniciatíva oCAP (on Campus Alcohol Policy)</t>
  </si>
  <si>
    <t>1.10.2011- 31.12.2011</t>
  </si>
  <si>
    <t>493/2011</t>
  </si>
  <si>
    <t>Puchalová Ingrid, PhDr. PhD.</t>
  </si>
  <si>
    <t>Nemecké nárečia na Slovensku online</t>
  </si>
  <si>
    <t>25.8.2011- 31.12.2011</t>
  </si>
  <si>
    <t>MZV SR</t>
  </si>
  <si>
    <t>30/2011</t>
  </si>
  <si>
    <t>Šutaj Štefan, prof. PaedDr. DrSc.</t>
  </si>
  <si>
    <t>Hľadanie spoločného jazyka o spoločnej minulosti: dialóg mladej generácie slovenských a maďarskýh historikov</t>
  </si>
  <si>
    <t>24.11.2011-31.12.2011</t>
  </si>
  <si>
    <t>MK SR</t>
  </si>
  <si>
    <t>MK-5560/2011/3.2</t>
  </si>
  <si>
    <t>Fridmanová Andrea, RNDr., PhD.</t>
  </si>
  <si>
    <t>Hľadáme múzy v botanickej záhrade. Našli sme Terpsychore? - Tanečná prechádzka v botanickej záhrade. Moderný tanec.</t>
  </si>
  <si>
    <t>10/2011-11/2011</t>
  </si>
  <si>
    <t>MK-5561/2011/3.2</t>
  </si>
  <si>
    <t>Hľadáme múzy v botanickej záhrade. Našli sme Polymniu. Výtvarná tvorivá dielňa.</t>
  </si>
  <si>
    <t>8/2011</t>
  </si>
  <si>
    <t>MK-4199/2011/2.5</t>
  </si>
  <si>
    <t>Džuganová Daniela, PhDr.</t>
  </si>
  <si>
    <t>Nákup knižničného fondu Univerzitnej knižnice Univerzity Pavla Jozefa Šafárika v Košiciach - základná podmienka kvality  v poskytovaní knižnično-informačných služieb</t>
  </si>
  <si>
    <t>6/2011-11/2011</t>
  </si>
  <si>
    <t>The World Health Organization</t>
  </si>
  <si>
    <t>EU/09/123303</t>
  </si>
  <si>
    <t>Madarasová Gecková Andrea, doc. Mgr., PhD.</t>
  </si>
  <si>
    <t>Health Behaviour in School-aged Children 2009/2010</t>
  </si>
  <si>
    <t>01.07.2009</t>
  </si>
  <si>
    <t>University of Groningen</t>
  </si>
  <si>
    <t>GR090928, 258/2009-LF</t>
  </si>
  <si>
    <t>Health Behaviour of School-aged Children</t>
  </si>
  <si>
    <t>01.10.2009-31.12.2014</t>
  </si>
  <si>
    <t>GR090707A</t>
  </si>
  <si>
    <t>Cooperation and the Management and Co-ordination of all Projects in the framework of Research Programs on Youth &amp; Health and the Chronic Disease of the Graduate School KISH</t>
  </si>
  <si>
    <t>01.11.2009-31.12.2014</t>
  </si>
  <si>
    <t>GR090707C</t>
  </si>
  <si>
    <t>Supervisors Youth &amp; Health Research Program of graduate School KISH</t>
  </si>
  <si>
    <t>01.08.2009-31.12.2014</t>
  </si>
  <si>
    <t>GR090724B</t>
  </si>
  <si>
    <t>Development in functional status and quality of life among Children with Renal Disease in the framework of the Research Program of Graduate School KISH</t>
  </si>
  <si>
    <t>01.11.2009-30.04.2016</t>
  </si>
  <si>
    <t>GR090708</t>
  </si>
  <si>
    <t>Perceived Health Status in Patients with Chronic Kidney Failure in the framework of the Research Program on Chronic Disease of the Graduate School KISH</t>
  </si>
  <si>
    <t>GR090724A</t>
  </si>
  <si>
    <t>Biomedical, psychosocial factors related to functional status and well-being among patients with Parkinson´s Disease - 2nd wave in the framework of the Research Program of Graduate School KISH</t>
  </si>
  <si>
    <t>16.7.2009-30.04.2016</t>
  </si>
  <si>
    <t>GR090724C</t>
  </si>
  <si>
    <t>Biomedical, psychosocial factors related to functional status and well-being among patients with Multiple Sclerosis - 2nd wave in the framework of the Research Program of Graduate School KISH</t>
  </si>
  <si>
    <t>1.9.2009-30.04.2016</t>
  </si>
  <si>
    <t>GR090707B</t>
  </si>
  <si>
    <t>Supervisors Chronic Disease Research Program of Graduate School KISH</t>
  </si>
  <si>
    <t>15.1.2010-14.01.2014</t>
  </si>
  <si>
    <t>186/2010-LF</t>
  </si>
  <si>
    <t>EURO-Urban Health Indicators-2 within Chronic Disease research programme</t>
  </si>
  <si>
    <t>1.5.2010-31.12.2013</t>
  </si>
  <si>
    <t>275/2009-LF</t>
  </si>
  <si>
    <t>Social class and its impact on patients ´functional status and recovery process - 2009´ in the framework of the Research Program of Graduate school KISH</t>
  </si>
  <si>
    <t>GR090724D</t>
  </si>
  <si>
    <t>Functional status and quality of life in Rheumatoid Arthritis patients´in the framework of the Research Program of Graduate School KISH</t>
  </si>
  <si>
    <t>Fundacio IMIM</t>
  </si>
  <si>
    <t>PHIRE</t>
  </si>
  <si>
    <t>Public Health Innovation and Research in Europe PHIRE 20091214</t>
  </si>
  <si>
    <t>1.9.2010-28.2.2013</t>
  </si>
  <si>
    <t>Executive agency for health and consumers</t>
  </si>
  <si>
    <t>EU0961358</t>
  </si>
  <si>
    <t>Socioeconomic Inequalities In Mortality: Evidence And Policies In Cities of Europe - INEQ-CITIES</t>
  </si>
  <si>
    <t>GR090707D</t>
  </si>
  <si>
    <t>Doc. Mgr. Andrea Madarasová Gecková, PhD.</t>
  </si>
  <si>
    <t>Researchers Youth &amp; Health Research Program of Graduate School KISH</t>
  </si>
  <si>
    <t>NY110303</t>
  </si>
  <si>
    <t>Shafout, Renáta, PhDr., PhD.</t>
  </si>
  <si>
    <t>Roma Health Mediator Study</t>
  </si>
  <si>
    <t>GA-278173</t>
  </si>
  <si>
    <t>SOPHIE - Evaluating the Impact of Structural Policies on Health Inequalities and Their Social Determinants and Fostering Change</t>
  </si>
  <si>
    <t>1.11.2011-31.10.2015</t>
  </si>
  <si>
    <t>Commision of the European Information Society</t>
  </si>
  <si>
    <t>EMI European Middleware Initiative</t>
  </si>
  <si>
    <t>1.5.2010-30.4.2013</t>
  </si>
  <si>
    <t>SK-CZ-0120-09</t>
  </si>
  <si>
    <t>Vargová Zuzana, RNDr., PhD.</t>
  </si>
  <si>
    <t>Komplex Zn(II)-cyklén ako systém pre molekulárne rozpoznávanie malých molekúl</t>
  </si>
  <si>
    <t>23.3.2010-31.12.2011</t>
  </si>
  <si>
    <t>SK-UA-0009-09</t>
  </si>
  <si>
    <t>Bazel Yaroslav, prof. Dr., DrSc.</t>
  </si>
  <si>
    <t>Nové optické a elektrochemické senzory pre stanovenie bioaktívnych látok v farmaceutických preparátoch a iných objektoch</t>
  </si>
  <si>
    <t>SK-CN-0008-09</t>
  </si>
  <si>
    <t>Orendáč Martin, doc. Ing., CSc.</t>
  </si>
  <si>
    <t>Relaxačné javy v nových materiáloch na báze molekulových magnetov</t>
  </si>
  <si>
    <t>22.9.2010-31.12.2011</t>
  </si>
  <si>
    <t>SK-SI-0005-10</t>
  </si>
  <si>
    <t>Kardoš František, Ing. RNDr., PhD.</t>
  </si>
  <si>
    <t>Teória chemických grafov</t>
  </si>
  <si>
    <t>12.4.2011-31.12.2012</t>
  </si>
  <si>
    <t>SK-SI-0014-10</t>
  </si>
  <si>
    <t>Semanišin Gabriel, doc. RNDr., PhD.</t>
  </si>
  <si>
    <t>Moderné grafové invarianty a aplikácie</t>
  </si>
  <si>
    <t>2.5.2011-31.12.2012</t>
  </si>
  <si>
    <t>KOŠICE - Turizmus</t>
  </si>
  <si>
    <t>Zmluva o poskytnutí fin.príspevku zo dňa 20.5.2011</t>
  </si>
  <si>
    <t>Poskytnutie finančného príspevku na spolufinancovanie organizácie a spropagovanie podujatia "Výstava: Motýle exotických trópov"</t>
  </si>
  <si>
    <t>20.5.2011-30.6.2011</t>
  </si>
  <si>
    <t>Seesame, s.r.o.</t>
  </si>
  <si>
    <t>Zmluva o spolupráci zo dňa 23.6.2011</t>
  </si>
  <si>
    <t>Poskytnutie finančného príspevku v rámci zabezpečenie propagácie projektu Persil Pure and Natural v Botanickej záhrade UPJŠ</t>
  </si>
  <si>
    <t>23.6.2011-30.11.2011</t>
  </si>
  <si>
    <t>Pécsi Tudományos Egyentem</t>
  </si>
  <si>
    <t>AGREEMENT NUMBER -2010 -5032/001 -001 PROJECT NUMBER -511371-LLP-I-2010-1-HU-ERA8MU8-ECn8P</t>
  </si>
  <si>
    <t>Halánová Monika, doc. MVDr.,PhD.</t>
  </si>
  <si>
    <t>MSc in Migrant Health: Addressing New Challenges in Europe</t>
  </si>
  <si>
    <t>01.10.2010 30.09.2013</t>
  </si>
  <si>
    <t>International Visegrad Fund</t>
  </si>
  <si>
    <t>Visegrad Scholarship 511000767</t>
  </si>
  <si>
    <t>Bobrov Nikita, MUDr., CSc.</t>
  </si>
  <si>
    <t>Visegrad Scholarship</t>
  </si>
  <si>
    <t>01.09.2011 31.07.2012</t>
  </si>
  <si>
    <t>Visegrad Scholarship 51100188</t>
  </si>
  <si>
    <t>Bazeľ Yaroslav, prof.Dr.DrSc.</t>
  </si>
  <si>
    <t xml:space="preserve">Visegrad Scholarship </t>
  </si>
  <si>
    <t>1.9.2011-29.02.2012</t>
  </si>
  <si>
    <t>VATI Hungaria</t>
  </si>
  <si>
    <t>IUPAC</t>
  </si>
  <si>
    <t>IUPAC 6261489</t>
  </si>
  <si>
    <t>Rusnáková Lenka, RNDr.</t>
  </si>
  <si>
    <t>EUROanalysis 16</t>
  </si>
  <si>
    <t>11-15.9.2011</t>
  </si>
  <si>
    <t xml:space="preserve">Šutaj Štefan, prof. PaedDr. DrSc. </t>
  </si>
  <si>
    <t>23.9.2011- 31.7.2014</t>
  </si>
  <si>
    <t>Universitet Bremen</t>
  </si>
  <si>
    <t xml:space="preserve">JUST/2009/DPIP/AG/0964 </t>
  </si>
  <si>
    <t>Orosová Oľga, doc. PhDr. CSc.</t>
  </si>
  <si>
    <t>SNIPE  Social Norms Intervention for the Prevention of Polydrug Use</t>
  </si>
  <si>
    <t>1.1.2011- 1.12.2013</t>
  </si>
  <si>
    <t xml:space="preserve">Staatsoerka-sse Bayern </t>
  </si>
  <si>
    <t xml:space="preserve">Puchalová Ingrid, PhDr. PhD. </t>
  </si>
  <si>
    <t>1.1.2011- 31.12.2011</t>
  </si>
  <si>
    <t>SAAIC</t>
  </si>
  <si>
    <t>11204-1160/KOSICE02 11201-1649/KOSICE02 10201-0601/KOSICE02</t>
  </si>
  <si>
    <t>Timková Renáta,Mgr., PhD.</t>
  </si>
  <si>
    <t>ERASMUS</t>
  </si>
  <si>
    <t>1.6.2011-30.9.2012</t>
  </si>
  <si>
    <t>Leonardo da Vinci_113421333</t>
  </si>
  <si>
    <t>Tkáčová Ružena, prof. MUDr., DrSc.</t>
  </si>
  <si>
    <t>Introducing standards of the best medical practice for the patients with inherited Alpha-1 Antitrypsin Deficiency in Central Eastern Europe</t>
  </si>
  <si>
    <t>1.8.2011-31.7.2013</t>
  </si>
  <si>
    <t>ZXY</t>
  </si>
  <si>
    <t>Sabol S.J</t>
  </si>
  <si>
    <t>Štós / réžia</t>
  </si>
  <si>
    <t>film</t>
  </si>
  <si>
    <t>Tibava / réžia</t>
  </si>
  <si>
    <t>Spišský Štvrtok / réžia</t>
  </si>
  <si>
    <t>XXY</t>
  </si>
  <si>
    <t>Košický zlatý poklad / réžia</t>
  </si>
  <si>
    <t>Vaľkova</t>
  </si>
  <si>
    <t>Poetol.slovnik:Ekfráza / scenár</t>
  </si>
  <si>
    <t>rozhlasová relácia</t>
  </si>
  <si>
    <t>Poetol.slovnik:Poviedka / scenár</t>
  </si>
  <si>
    <t>Poetol.slovnik:Historický román/scenár</t>
  </si>
  <si>
    <t xml:space="preserve">         26.8.2011</t>
  </si>
  <si>
    <t>YVY</t>
  </si>
  <si>
    <t>Lešová</t>
  </si>
  <si>
    <t>Ivan Stodola / portrét autora</t>
  </si>
  <si>
    <t xml:space="preserve">         18.4.2011</t>
  </si>
  <si>
    <t>Peter Zvon / portrét autora</t>
  </si>
  <si>
    <t xml:space="preserve">     rozhlasová relácia</t>
  </si>
  <si>
    <t>ZXY Filozofická fakulta UPJŠ</t>
  </si>
  <si>
    <t>YVY  Filozofická fakulta UPJŠ</t>
  </si>
  <si>
    <t>XXY  Filozofická fakulta UPJŠ</t>
  </si>
  <si>
    <t>ZXV  Filozoficka fakulta UPJŠ</t>
  </si>
  <si>
    <t>ZXY  Filozofická fakulta UPJŠ</t>
  </si>
  <si>
    <t>ZZY  Filozofická fakulta UPJŠ</t>
  </si>
  <si>
    <t>YVY  Filozofická fakulta UPJS</t>
  </si>
  <si>
    <t>YXV  Filozofická fakulta UPJŠ</t>
  </si>
  <si>
    <t xml:space="preserve">        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</si>
</sst>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0;[Red]#,##0.000"/>
    <numFmt numFmtId="166" formatCode="0.0%"/>
  </numFmts>
  <fonts count="31">
    <font>
      <sz val="12"/>
      <name val="Times New Roman"/>
      <charset val="238"/>
    </font>
    <font>
      <b/>
      <sz val="12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4"/>
      <name val="Times New Roman"/>
      <family val="1"/>
    </font>
    <font>
      <sz val="11.5"/>
      <name val="Times New Roman"/>
      <family val="1"/>
      <charset val="238"/>
    </font>
    <font>
      <sz val="48"/>
      <name val="Times New Roman"/>
      <family val="1"/>
      <charset val="238"/>
    </font>
    <font>
      <sz val="12"/>
      <name val="Times New Roman"/>
      <family val="1"/>
      <charset val="238"/>
    </font>
    <font>
      <b/>
      <sz val="11.5"/>
      <name val="Times New Roman"/>
      <family val="1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sz val="12"/>
      <color rgb="FFFF0000"/>
      <name val="Times New Roman"/>
      <family val="1"/>
      <charset val="238"/>
    </font>
    <font>
      <i/>
      <sz val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2"/>
      <name val="Times New Roman"/>
      <charset val="238"/>
    </font>
    <font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9" fontId="13" fillId="0" borderId="0" applyFont="0" applyFill="0" applyBorder="0" applyAlignment="0" applyProtection="0"/>
  </cellStyleXfs>
  <cellXfs count="48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/>
    <xf numFmtId="0" fontId="6" fillId="0" borderId="1" xfId="0" applyFont="1" applyBorder="1"/>
    <xf numFmtId="0" fontId="0" fillId="0" borderId="0" xfId="0" applyBorder="1" applyAlignment="1"/>
    <xf numFmtId="0" fontId="6" fillId="0" borderId="0" xfId="0" applyFont="1"/>
    <xf numFmtId="0" fontId="0" fillId="0" borderId="0" xfId="0" applyBorder="1" applyAlignment="1">
      <alignment wrapText="1"/>
    </xf>
    <xf numFmtId="0" fontId="6" fillId="0" borderId="0" xfId="0" applyFont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/>
    <xf numFmtId="0" fontId="10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8" fillId="0" borderId="0" xfId="0" applyFont="1" applyAlignment="1">
      <alignment horizontal="center" wrapText="1"/>
    </xf>
    <xf numFmtId="0" fontId="0" fillId="0" borderId="0" xfId="0" applyAlignment="1">
      <alignment vertical="center"/>
    </xf>
    <xf numFmtId="0" fontId="6" fillId="0" borderId="4" xfId="0" applyFont="1" applyBorder="1"/>
    <xf numFmtId="0" fontId="9" fillId="0" borderId="0" xfId="0" applyFont="1" applyBorder="1" applyAlignment="1">
      <alignment wrapText="1"/>
    </xf>
    <xf numFmtId="0" fontId="0" fillId="0" borderId="1" xfId="0" applyFill="1" applyBorder="1" applyAlignment="1"/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wrapText="1"/>
    </xf>
    <xf numFmtId="0" fontId="0" fillId="0" borderId="8" xfId="0" applyBorder="1" applyAlignment="1">
      <alignment vertic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0" fillId="0" borderId="1" xfId="0" applyFill="1" applyBorder="1"/>
    <xf numFmtId="0" fontId="0" fillId="0" borderId="9" xfId="0" applyBorder="1"/>
    <xf numFmtId="0" fontId="1" fillId="0" borderId="0" xfId="0" applyFont="1" applyBorder="1"/>
    <xf numFmtId="0" fontId="0" fillId="2" borderId="1" xfId="0" applyFill="1" applyBorder="1"/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6" fillId="0" borderId="1" xfId="0" applyFont="1" applyFill="1" applyBorder="1"/>
    <xf numFmtId="0" fontId="6" fillId="0" borderId="4" xfId="0" applyFont="1" applyFill="1" applyBorder="1"/>
    <xf numFmtId="0" fontId="0" fillId="0" borderId="7" xfId="0" applyFill="1" applyBorder="1"/>
    <xf numFmtId="0" fontId="6" fillId="0" borderId="0" xfId="0" applyFont="1" applyFill="1" applyBorder="1"/>
    <xf numFmtId="0" fontId="0" fillId="0" borderId="0" xfId="0" applyFill="1" applyAlignment="1">
      <alignment wrapText="1"/>
    </xf>
    <xf numFmtId="0" fontId="0" fillId="0" borderId="1" xfId="0" applyFill="1" applyBorder="1" applyAlignment="1">
      <alignment wrapText="1"/>
    </xf>
    <xf numFmtId="0" fontId="1" fillId="0" borderId="5" xfId="0" applyFont="1" applyFill="1" applyBorder="1"/>
    <xf numFmtId="0" fontId="0" fillId="0" borderId="4" xfId="0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/>
    <xf numFmtId="0" fontId="0" fillId="0" borderId="4" xfId="0" applyFill="1" applyBorder="1"/>
    <xf numFmtId="0" fontId="6" fillId="2" borderId="1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6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15" xfId="0" applyBorder="1" applyAlignment="1">
      <alignment horizontal="center" vertical="center" wrapText="1"/>
    </xf>
    <xf numFmtId="0" fontId="0" fillId="0" borderId="4" xfId="0" applyBorder="1" applyAlignment="1"/>
    <xf numFmtId="0" fontId="0" fillId="0" borderId="10" xfId="0" applyBorder="1"/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/>
    <xf numFmtId="0" fontId="6" fillId="0" borderId="12" xfId="0" applyFont="1" applyBorder="1"/>
    <xf numFmtId="0" fontId="0" fillId="0" borderId="10" xfId="0" applyFill="1" applyBorder="1"/>
    <xf numFmtId="0" fontId="6" fillId="0" borderId="10" xfId="0" applyFont="1" applyFill="1" applyBorder="1" applyAlignment="1">
      <alignment horizontal="center" vertical="center"/>
    </xf>
    <xf numFmtId="0" fontId="0" fillId="0" borderId="11" xfId="0" applyFill="1" applyBorder="1"/>
    <xf numFmtId="0" fontId="6" fillId="0" borderId="12" xfId="0" applyFon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0" xfId="0" applyFont="1"/>
    <xf numFmtId="0" fontId="1" fillId="0" borderId="3" xfId="0" applyFont="1" applyBorder="1" applyAlignment="1">
      <alignment horizontal="left"/>
    </xf>
    <xf numFmtId="0" fontId="6" fillId="0" borderId="10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6" fillId="0" borderId="10" xfId="0" applyFon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2" borderId="3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11" fillId="2" borderId="4" xfId="0" applyNumberFormat="1" applyFont="1" applyFill="1" applyBorder="1"/>
    <xf numFmtId="164" fontId="11" fillId="2" borderId="1" xfId="0" applyNumberFormat="1" applyFont="1" applyFill="1" applyBorder="1"/>
    <xf numFmtId="164" fontId="0" fillId="2" borderId="4" xfId="0" applyNumberFormat="1" applyFill="1" applyBorder="1"/>
    <xf numFmtId="164" fontId="0" fillId="2" borderId="1" xfId="0" applyNumberFormat="1" applyFill="1" applyBorder="1"/>
    <xf numFmtId="0" fontId="0" fillId="2" borderId="1" xfId="0" applyFill="1" applyBorder="1" applyAlignment="1"/>
    <xf numFmtId="164" fontId="0" fillId="2" borderId="1" xfId="0" applyNumberFormat="1" applyFill="1" applyBorder="1" applyAlignment="1"/>
    <xf numFmtId="0" fontId="0" fillId="2" borderId="1" xfId="2" applyNumberFormat="1" applyFont="1" applyFill="1" applyBorder="1"/>
    <xf numFmtId="0" fontId="6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164" fontId="0" fillId="2" borderId="1" xfId="2" applyNumberFormat="1" applyFont="1" applyFill="1" applyBorder="1"/>
    <xf numFmtId="0" fontId="6" fillId="0" borderId="0" xfId="0" applyFont="1" applyFill="1"/>
    <xf numFmtId="0" fontId="0" fillId="0" borderId="17" xfId="0" applyBorder="1"/>
    <xf numFmtId="0" fontId="6" fillId="0" borderId="17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18" xfId="0" applyBorder="1"/>
    <xf numFmtId="0" fontId="18" fillId="0" borderId="0" xfId="0" applyFont="1" applyFill="1"/>
    <xf numFmtId="0" fontId="18" fillId="0" borderId="0" xfId="0" applyFont="1"/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0" fillId="3" borderId="0" xfId="0" applyFill="1"/>
    <xf numFmtId="0" fontId="6" fillId="2" borderId="1" xfId="0" applyFont="1" applyFill="1" applyBorder="1"/>
    <xf numFmtId="0" fontId="6" fillId="2" borderId="3" xfId="0" applyFont="1" applyFill="1" applyBorder="1"/>
    <xf numFmtId="0" fontId="6" fillId="2" borderId="3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wrapText="1"/>
    </xf>
    <xf numFmtId="0" fontId="0" fillId="2" borderId="1" xfId="0" applyFill="1" applyBorder="1"/>
    <xf numFmtId="0" fontId="0" fillId="2" borderId="3" xfId="0" applyFill="1" applyBorder="1"/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4" borderId="0" xfId="0" applyFill="1"/>
    <xf numFmtId="0" fontId="0" fillId="0" borderId="17" xfId="0" applyFill="1" applyBorder="1"/>
    <xf numFmtId="0" fontId="1" fillId="0" borderId="1" xfId="0" applyFont="1" applyFill="1" applyBorder="1" applyAlignment="1">
      <alignment horizontal="center"/>
    </xf>
    <xf numFmtId="0" fontId="0" fillId="3" borderId="13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ill="1" applyBorder="1"/>
    <xf numFmtId="0" fontId="6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3" fontId="0" fillId="0" borderId="1" xfId="0" applyNumberFormat="1" applyBorder="1"/>
    <xf numFmtId="14" fontId="6" fillId="0" borderId="4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/>
    </xf>
    <xf numFmtId="0" fontId="6" fillId="3" borderId="0" xfId="0" applyFont="1" applyFill="1"/>
    <xf numFmtId="0" fontId="1" fillId="3" borderId="0" xfId="0" applyFont="1" applyFill="1"/>
    <xf numFmtId="0" fontId="21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top"/>
    </xf>
    <xf numFmtId="0" fontId="23" fillId="0" borderId="0" xfId="0" applyFont="1"/>
    <xf numFmtId="0" fontId="22" fillId="3" borderId="1" xfId="0" applyFont="1" applyFill="1" applyBorder="1" applyAlignment="1">
      <alignment horizontal="left" vertical="center"/>
    </xf>
    <xf numFmtId="14" fontId="22" fillId="3" borderId="1" xfId="0" applyNumberFormat="1" applyFont="1" applyFill="1" applyBorder="1" applyAlignment="1">
      <alignment horizontal="left" vertical="center"/>
    </xf>
    <xf numFmtId="0" fontId="22" fillId="3" borderId="1" xfId="0" applyFont="1" applyFill="1" applyBorder="1" applyAlignment="1">
      <alignment horizontal="left" vertical="top"/>
    </xf>
    <xf numFmtId="0" fontId="6" fillId="3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left"/>
    </xf>
    <xf numFmtId="0" fontId="23" fillId="0" borderId="0" xfId="0" applyFont="1" applyBorder="1"/>
    <xf numFmtId="164" fontId="11" fillId="2" borderId="4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/>
    <xf numFmtId="0" fontId="6" fillId="0" borderId="11" xfId="0" applyFont="1" applyBorder="1" applyAlignment="1">
      <alignment wrapText="1"/>
    </xf>
    <xf numFmtId="164" fontId="0" fillId="2" borderId="4" xfId="0" applyNumberFormat="1" applyFill="1" applyBorder="1" applyAlignment="1"/>
    <xf numFmtId="0" fontId="0" fillId="0" borderId="3" xfId="0" applyBorder="1" applyAlignment="1"/>
    <xf numFmtId="0" fontId="11" fillId="3" borderId="1" xfId="0" applyFont="1" applyFill="1" applyBorder="1" applyAlignment="1">
      <alignment horizontal="center" vertical="center" wrapText="1"/>
    </xf>
    <xf numFmtId="164" fontId="0" fillId="2" borderId="4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11" fillId="5" borderId="1" xfId="0" applyNumberFormat="1" applyFont="1" applyFill="1" applyBorder="1" applyAlignment="1">
      <alignment horizontal="center"/>
    </xf>
    <xf numFmtId="0" fontId="0" fillId="3" borderId="0" xfId="0" applyFill="1" applyBorder="1" applyAlignment="1"/>
    <xf numFmtId="164" fontId="11" fillId="3" borderId="0" xfId="0" applyNumberFormat="1" applyFont="1" applyFill="1" applyBorder="1"/>
    <xf numFmtId="0" fontId="0" fillId="0" borderId="1" xfId="0" applyBorder="1" applyAlignment="1">
      <alignment horizontal="center" vertical="center"/>
    </xf>
    <xf numFmtId="0" fontId="0" fillId="3" borderId="0" xfId="0" applyFill="1" applyAlignment="1"/>
    <xf numFmtId="0" fontId="0" fillId="3" borderId="0" xfId="0" applyFill="1" applyAlignment="1">
      <alignment horizontal="center"/>
    </xf>
    <xf numFmtId="164" fontId="11" fillId="5" borderId="4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64" fontId="0" fillId="5" borderId="4" xfId="0" applyNumberForma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4" fontId="0" fillId="3" borderId="17" xfId="0" applyNumberFormat="1" applyFill="1" applyBorder="1"/>
    <xf numFmtId="0" fontId="6" fillId="0" borderId="19" xfId="0" applyFont="1" applyFill="1" applyBorder="1" applyAlignment="1">
      <alignment horizontal="center" vertical="center" wrapText="1"/>
    </xf>
    <xf numFmtId="164" fontId="11" fillId="2" borderId="7" xfId="0" applyNumberFormat="1" applyFont="1" applyFill="1" applyBorder="1"/>
    <xf numFmtId="0" fontId="11" fillId="0" borderId="1" xfId="1" applyFont="1" applyBorder="1" applyAlignment="1">
      <alignment horizontal="center"/>
    </xf>
    <xf numFmtId="0" fontId="18" fillId="3" borderId="1" xfId="0" applyFont="1" applyFill="1" applyBorder="1" applyAlignment="1">
      <alignment horizontal="center" wrapText="1"/>
    </xf>
    <xf numFmtId="0" fontId="17" fillId="3" borderId="1" xfId="0" applyFont="1" applyFill="1" applyBorder="1" applyAlignment="1">
      <alignment horizontal="left" vertical="justify" wrapText="1"/>
    </xf>
    <xf numFmtId="10" fontId="18" fillId="3" borderId="1" xfId="2" applyNumberFormat="1" applyFont="1" applyFill="1" applyBorder="1" applyAlignment="1">
      <alignment horizontal="center" wrapText="1"/>
    </xf>
    <xf numFmtId="0" fontId="17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 wrapText="1"/>
    </xf>
    <xf numFmtId="10" fontId="18" fillId="3" borderId="1" xfId="0" applyNumberFormat="1" applyFont="1" applyFill="1" applyBorder="1" applyAlignment="1">
      <alignment horizontal="center" vertical="center" wrapText="1"/>
    </xf>
    <xf numFmtId="10" fontId="18" fillId="3" borderId="1" xfId="0" applyNumberFormat="1" applyFont="1" applyFill="1" applyBorder="1" applyAlignment="1">
      <alignment horizontal="center" wrapText="1"/>
    </xf>
    <xf numFmtId="0" fontId="17" fillId="3" borderId="1" xfId="0" applyFont="1" applyFill="1" applyBorder="1" applyAlignment="1">
      <alignment horizontal="left" wrapText="1"/>
    </xf>
    <xf numFmtId="0" fontId="1" fillId="3" borderId="0" xfId="0" applyFont="1" applyFill="1" applyAlignment="1">
      <alignment horizontal="left" wrapText="1"/>
    </xf>
    <xf numFmtId="0" fontId="6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wrapText="1"/>
    </xf>
    <xf numFmtId="0" fontId="0" fillId="3" borderId="4" xfId="0" applyFill="1" applyBorder="1" applyAlignment="1">
      <alignment horizontal="center"/>
    </xf>
    <xf numFmtId="0" fontId="0" fillId="3" borderId="4" xfId="0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wrapText="1"/>
    </xf>
    <xf numFmtId="0" fontId="6" fillId="3" borderId="0" xfId="0" applyFont="1" applyFill="1" applyBorder="1" applyAlignment="1">
      <alignment horizontal="center"/>
    </xf>
    <xf numFmtId="0" fontId="6" fillId="3" borderId="0" xfId="0" applyFont="1" applyFill="1" applyBorder="1"/>
    <xf numFmtId="0" fontId="1" fillId="0" borderId="1" xfId="0" applyFont="1" applyBorder="1" applyAlignment="1">
      <alignment horizontal="center"/>
    </xf>
    <xf numFmtId="0" fontId="0" fillId="6" borderId="1" xfId="0" applyFill="1" applyBorder="1"/>
    <xf numFmtId="2" fontId="0" fillId="0" borderId="4" xfId="0" applyNumberFormat="1" applyBorder="1"/>
    <xf numFmtId="2" fontId="0" fillId="0" borderId="1" xfId="0" applyNumberFormat="1" applyBorder="1"/>
    <xf numFmtId="0" fontId="6" fillId="6" borderId="1" xfId="0" applyFont="1" applyFill="1" applyBorder="1"/>
    <xf numFmtId="164" fontId="0" fillId="6" borderId="1" xfId="0" applyNumberFormat="1" applyFill="1" applyBorder="1"/>
    <xf numFmtId="0" fontId="24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left" vertical="center" wrapText="1"/>
    </xf>
    <xf numFmtId="14" fontId="24" fillId="0" borderId="4" xfId="0" applyNumberFormat="1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4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left" vertical="center"/>
    </xf>
    <xf numFmtId="14" fontId="24" fillId="0" borderId="4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14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/>
    </xf>
    <xf numFmtId="0" fontId="24" fillId="0" borderId="4" xfId="0" applyFont="1" applyFill="1" applyBorder="1" applyAlignment="1">
      <alignment horizontal="center"/>
    </xf>
    <xf numFmtId="0" fontId="24" fillId="0" borderId="7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 wrapText="1"/>
    </xf>
    <xf numFmtId="165" fontId="6" fillId="0" borderId="1" xfId="0" applyNumberFormat="1" applyFont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165" fontId="1" fillId="0" borderId="1" xfId="0" applyNumberFormat="1" applyFont="1" applyBorder="1" applyAlignment="1"/>
    <xf numFmtId="4" fontId="0" fillId="0" borderId="1" xfId="0" applyNumberFormat="1" applyBorder="1"/>
    <xf numFmtId="4" fontId="1" fillId="0" borderId="1" xfId="0" applyNumberFormat="1" applyFont="1" applyBorder="1"/>
    <xf numFmtId="165" fontId="6" fillId="7" borderId="1" xfId="0" applyNumberFormat="1" applyFont="1" applyFill="1" applyBorder="1" applyAlignment="1">
      <alignment vertical="center" wrapText="1"/>
    </xf>
    <xf numFmtId="165" fontId="1" fillId="7" borderId="1" xfId="0" applyNumberFormat="1" applyFont="1" applyFill="1" applyBorder="1" applyAlignment="1">
      <alignment vertical="center" wrapText="1"/>
    </xf>
    <xf numFmtId="166" fontId="0" fillId="7" borderId="1" xfId="0" applyNumberFormat="1" applyFill="1" applyBorder="1"/>
    <xf numFmtId="4" fontId="1" fillId="7" borderId="1" xfId="0" applyNumberFormat="1" applyFont="1" applyFill="1" applyBorder="1"/>
    <xf numFmtId="4" fontId="0" fillId="7" borderId="1" xfId="0" applyNumberFormat="1" applyFill="1" applyBorder="1"/>
    <xf numFmtId="10" fontId="1" fillId="7" borderId="1" xfId="0" applyNumberFormat="1" applyFont="1" applyFill="1" applyBorder="1"/>
    <xf numFmtId="0" fontId="0" fillId="0" borderId="4" xfId="0" applyFill="1" applyBorder="1" applyAlignment="1">
      <alignment horizontal="right" wrapText="1"/>
    </xf>
    <xf numFmtId="0" fontId="0" fillId="0" borderId="1" xfId="0" applyFill="1" applyBorder="1" applyAlignment="1">
      <alignment horizontal="right" wrapText="1"/>
    </xf>
    <xf numFmtId="0" fontId="0" fillId="0" borderId="1" xfId="0" applyFill="1" applyBorder="1" applyAlignment="1">
      <alignment horizontal="right"/>
    </xf>
    <xf numFmtId="0" fontId="0" fillId="6" borderId="1" xfId="0" applyFill="1" applyBorder="1" applyAlignment="1">
      <alignment horizontal="center"/>
    </xf>
    <xf numFmtId="0" fontId="0" fillId="0" borderId="14" xfId="0" applyFill="1" applyBorder="1" applyAlignment="1">
      <alignment horizontal="right" vertical="center" wrapText="1"/>
    </xf>
    <xf numFmtId="0" fontId="0" fillId="0" borderId="15" xfId="0" applyFill="1" applyBorder="1" applyAlignment="1">
      <alignment horizontal="right" vertical="center" wrapText="1"/>
    </xf>
    <xf numFmtId="0" fontId="0" fillId="0" borderId="4" xfId="0" applyFill="1" applyBorder="1" applyAlignment="1">
      <alignment horizontal="right" vertical="center" wrapText="1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6" fillId="7" borderId="1" xfId="0" applyFont="1" applyFill="1" applyBorder="1" applyAlignment="1">
      <alignment horizontal="left" vertical="center"/>
    </xf>
    <xf numFmtId="164" fontId="0" fillId="7" borderId="1" xfId="0" applyNumberFormat="1" applyFill="1" applyBorder="1"/>
    <xf numFmtId="0" fontId="0" fillId="7" borderId="1" xfId="0" applyFill="1" applyBorder="1" applyAlignment="1">
      <alignment horizontal="right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25" fillId="0" borderId="0" xfId="0" applyFont="1" applyBorder="1"/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vertical="center" wrapText="1"/>
    </xf>
    <xf numFmtId="0" fontId="6" fillId="0" borderId="34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24" fillId="0" borderId="1" xfId="0" applyFont="1" applyBorder="1" applyAlignment="1">
      <alignment horizontal="left" wrapText="1"/>
    </xf>
    <xf numFmtId="0" fontId="24" fillId="0" borderId="1" xfId="0" applyFont="1" applyBorder="1" applyAlignment="1">
      <alignment horizontal="left" vertical="center" wrapText="1"/>
    </xf>
    <xf numFmtId="14" fontId="24" fillId="0" borderId="1" xfId="0" applyNumberFormat="1" applyFont="1" applyBorder="1" applyAlignment="1">
      <alignment horizontal="center" wrapText="1"/>
    </xf>
    <xf numFmtId="0" fontId="24" fillId="0" borderId="1" xfId="0" applyFont="1" applyFill="1" applyBorder="1" applyAlignment="1">
      <alignment horizontal="left" vertical="center" wrapText="1"/>
    </xf>
    <xf numFmtId="14" fontId="24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4" fontId="24" fillId="0" borderId="1" xfId="0" applyNumberFormat="1" applyFont="1" applyFill="1" applyBorder="1" applyAlignment="1">
      <alignment horizontal="center" vertical="center"/>
    </xf>
    <xf numFmtId="4" fontId="24" fillId="0" borderId="4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 wrapText="1"/>
    </xf>
    <xf numFmtId="4" fontId="24" fillId="0" borderId="4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wrapText="1"/>
    </xf>
    <xf numFmtId="0" fontId="24" fillId="0" borderId="4" xfId="0" applyFont="1" applyBorder="1" applyAlignment="1">
      <alignment vertical="center" wrapText="1"/>
    </xf>
    <xf numFmtId="0" fontId="24" fillId="0" borderId="4" xfId="0" applyFont="1" applyFill="1" applyBorder="1" applyAlignment="1">
      <alignment vertical="center" wrapText="1"/>
    </xf>
    <xf numFmtId="0" fontId="24" fillId="0" borderId="2" xfId="0" applyFont="1" applyBorder="1" applyAlignment="1">
      <alignment vertical="center" wrapText="1"/>
    </xf>
    <xf numFmtId="14" fontId="24" fillId="0" borderId="1" xfId="0" applyNumberFormat="1" applyFont="1" applyBorder="1" applyAlignment="1">
      <alignment vertical="center" wrapText="1"/>
    </xf>
    <xf numFmtId="4" fontId="24" fillId="0" borderId="1" xfId="0" applyNumberFormat="1" applyFont="1" applyBorder="1" applyAlignment="1">
      <alignment horizontal="center" vertical="center" wrapText="1"/>
    </xf>
    <xf numFmtId="0" fontId="24" fillId="0" borderId="2" xfId="0" applyFont="1" applyFill="1" applyBorder="1" applyAlignment="1">
      <alignment vertical="center" wrapText="1"/>
    </xf>
    <xf numFmtId="14" fontId="24" fillId="0" borderId="1" xfId="0" applyNumberFormat="1" applyFont="1" applyFill="1" applyBorder="1" applyAlignment="1">
      <alignment horizontal="left" vertical="center" wrapText="1"/>
    </xf>
    <xf numFmtId="0" fontId="27" fillId="0" borderId="1" xfId="0" applyNumberFormat="1" applyFont="1" applyFill="1" applyBorder="1" applyAlignment="1" applyProtection="1">
      <alignment vertical="center" wrapText="1"/>
      <protection locked="0"/>
    </xf>
    <xf numFmtId="0" fontId="24" fillId="0" borderId="1" xfId="0" applyFont="1" applyFill="1" applyBorder="1" applyAlignment="1" applyProtection="1">
      <alignment vertical="center" wrapText="1"/>
      <protection locked="0"/>
    </xf>
    <xf numFmtId="14" fontId="24" fillId="0" borderId="1" xfId="0" applyNumberFormat="1" applyFont="1" applyFill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0" xfId="0" applyFont="1" applyAlignment="1">
      <alignment vertical="center"/>
    </xf>
    <xf numFmtId="49" fontId="24" fillId="0" borderId="1" xfId="0" applyNumberFormat="1" applyFont="1" applyBorder="1" applyAlignment="1">
      <alignment vertical="center" wrapText="1"/>
    </xf>
    <xf numFmtId="0" fontId="24" fillId="0" borderId="0" xfId="0" applyFont="1" applyFill="1" applyAlignment="1">
      <alignment vertical="center" wrapText="1"/>
    </xf>
    <xf numFmtId="4" fontId="24" fillId="0" borderId="1" xfId="0" applyNumberFormat="1" applyFont="1" applyFill="1" applyBorder="1" applyAlignment="1">
      <alignment horizontal="center" vertical="center" wrapText="1"/>
    </xf>
    <xf numFmtId="4" fontId="27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wrapText="1"/>
    </xf>
    <xf numFmtId="4" fontId="28" fillId="0" borderId="1" xfId="0" applyNumberFormat="1" applyFont="1" applyFill="1" applyBorder="1" applyAlignment="1">
      <alignment horizontal="center" vertical="center" wrapText="1"/>
    </xf>
    <xf numFmtId="2" fontId="24" fillId="0" borderId="1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6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4" xfId="1" applyFont="1" applyBorder="1" applyAlignment="1"/>
    <xf numFmtId="0" fontId="6" fillId="0" borderId="4" xfId="1" applyFont="1" applyBorder="1" applyAlignment="1">
      <alignment horizontal="left"/>
    </xf>
    <xf numFmtId="0" fontId="6" fillId="0" borderId="1" xfId="1" applyFont="1" applyBorder="1" applyAlignment="1">
      <alignment horizontal="center"/>
    </xf>
    <xf numFmtId="0" fontId="6" fillId="0" borderId="1" xfId="1" applyFont="1" applyBorder="1" applyAlignment="1"/>
    <xf numFmtId="0" fontId="6" fillId="0" borderId="1" xfId="1" applyFont="1" applyBorder="1" applyAlignment="1">
      <alignment horizontal="left"/>
    </xf>
    <xf numFmtId="14" fontId="6" fillId="0" borderId="1" xfId="1" applyNumberFormat="1" applyFont="1" applyBorder="1" applyAlignment="1">
      <alignment horizontal="center"/>
    </xf>
    <xf numFmtId="0" fontId="29" fillId="0" borderId="1" xfId="1" applyFont="1" applyBorder="1" applyAlignment="1">
      <alignment horizontal="center"/>
    </xf>
    <xf numFmtId="0" fontId="29" fillId="0" borderId="1" xfId="1" applyFont="1" applyBorder="1" applyAlignment="1"/>
    <xf numFmtId="0" fontId="29" fillId="0" borderId="1" xfId="1" applyFont="1" applyBorder="1" applyAlignment="1">
      <alignment horizontal="left"/>
    </xf>
    <xf numFmtId="0" fontId="29" fillId="0" borderId="1" xfId="1" applyFont="1" applyBorder="1"/>
    <xf numFmtId="0" fontId="29" fillId="0" borderId="1" xfId="1" applyFont="1" applyFill="1" applyBorder="1" applyAlignment="1">
      <alignment horizontal="center"/>
    </xf>
    <xf numFmtId="0" fontId="6" fillId="0" borderId="1" xfId="1" applyFont="1" applyFill="1" applyBorder="1" applyAlignment="1"/>
    <xf numFmtId="0" fontId="6" fillId="0" borderId="1" xfId="1" applyFont="1" applyFill="1" applyBorder="1" applyAlignment="1">
      <alignment horizontal="left"/>
    </xf>
    <xf numFmtId="0" fontId="29" fillId="0" borderId="1" xfId="1" applyFont="1" applyFill="1" applyBorder="1" applyAlignment="1"/>
    <xf numFmtId="14" fontId="0" fillId="0" borderId="1" xfId="0" applyNumberFormat="1" applyBorder="1" applyAlignment="1">
      <alignment horizontal="center"/>
    </xf>
    <xf numFmtId="0" fontId="6" fillId="0" borderId="11" xfId="1" applyBorder="1" applyAlignment="1">
      <alignment horizontal="center" wrapText="1"/>
    </xf>
    <xf numFmtId="0" fontId="6" fillId="0" borderId="12" xfId="1" applyBorder="1" applyAlignment="1">
      <alignment horizontal="center"/>
    </xf>
    <xf numFmtId="0" fontId="6" fillId="0" borderId="4" xfId="1" applyBorder="1"/>
    <xf numFmtId="0" fontId="6" fillId="0" borderId="1" xfId="1" applyBorder="1"/>
    <xf numFmtId="0" fontId="6" fillId="2" borderId="1" xfId="1" applyFill="1" applyBorder="1"/>
    <xf numFmtId="0" fontId="6" fillId="0" borderId="0" xfId="1"/>
    <xf numFmtId="0" fontId="6" fillId="0" borderId="0" xfId="1" applyBorder="1"/>
    <xf numFmtId="0" fontId="6" fillId="2" borderId="1" xfId="1" applyFont="1" applyFill="1" applyBorder="1"/>
    <xf numFmtId="164" fontId="6" fillId="2" borderId="1" xfId="1" applyNumberFormat="1" applyFill="1" applyBorder="1"/>
    <xf numFmtId="164" fontId="11" fillId="8" borderId="0" xfId="0" applyNumberFormat="1" applyFont="1" applyFill="1" applyBorder="1"/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vertical="center" wrapText="1"/>
    </xf>
    <xf numFmtId="14" fontId="30" fillId="0" borderId="1" xfId="0" applyNumberFormat="1" applyFont="1" applyBorder="1" applyAlignment="1">
      <alignment vertical="center" wrapText="1"/>
    </xf>
    <xf numFmtId="2" fontId="30" fillId="0" borderId="4" xfId="0" applyNumberFormat="1" applyFont="1" applyFill="1" applyBorder="1" applyAlignment="1">
      <alignment horizontal="center" vertical="center" wrapText="1"/>
    </xf>
    <xf numFmtId="2" fontId="30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vertical="center" wrapText="1"/>
    </xf>
    <xf numFmtId="0" fontId="30" fillId="0" borderId="0" xfId="0" applyFont="1" applyFill="1" applyAlignment="1">
      <alignment horizontal="left" vertical="center" wrapText="1"/>
    </xf>
    <xf numFmtId="14" fontId="30" fillId="0" borderId="1" xfId="0" applyNumberFormat="1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vertical="center"/>
    </xf>
    <xf numFmtId="14" fontId="30" fillId="0" borderId="1" xfId="0" applyNumberFormat="1" applyFont="1" applyFill="1" applyBorder="1" applyAlignment="1">
      <alignment vertical="center" wrapText="1"/>
    </xf>
    <xf numFmtId="0" fontId="30" fillId="0" borderId="0" xfId="0" applyFont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3" fontId="30" fillId="0" borderId="1" xfId="0" applyNumberFormat="1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top" wrapText="1"/>
    </xf>
    <xf numFmtId="0" fontId="6" fillId="2" borderId="7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0" fontId="0" fillId="0" borderId="29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/>
    <xf numFmtId="0" fontId="8" fillId="0" borderId="0" xfId="0" applyFont="1" applyAlignment="1">
      <alignment horizontal="center" wrapText="1"/>
    </xf>
    <xf numFmtId="0" fontId="1" fillId="0" borderId="18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1" fillId="0" borderId="18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6" fillId="0" borderId="24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35" xfId="0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6" fillId="0" borderId="27" xfId="0" applyFont="1" applyFill="1" applyBorder="1" applyAlignment="1">
      <alignment horizontal="right" wrapText="1"/>
    </xf>
    <xf numFmtId="0" fontId="0" fillId="0" borderId="13" xfId="0" applyFill="1" applyBorder="1" applyAlignment="1">
      <alignment horizontal="right" wrapText="1"/>
    </xf>
    <xf numFmtId="0" fontId="0" fillId="0" borderId="36" xfId="0" applyFill="1" applyBorder="1" applyAlignment="1">
      <alignment horizontal="right" wrapText="1"/>
    </xf>
    <xf numFmtId="0" fontId="6" fillId="0" borderId="27" xfId="0" applyFont="1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0" fontId="0" fillId="0" borderId="36" xfId="0" applyFill="1" applyBorder="1" applyAlignment="1">
      <alignment horizontal="center" wrapText="1"/>
    </xf>
    <xf numFmtId="0" fontId="6" fillId="0" borderId="24" xfId="0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right" wrapText="1"/>
    </xf>
    <xf numFmtId="0" fontId="0" fillId="0" borderId="37" xfId="0" applyFill="1" applyBorder="1" applyAlignment="1">
      <alignment horizontal="right" wrapText="1"/>
    </xf>
    <xf numFmtId="0" fontId="0" fillId="0" borderId="28" xfId="0" applyFill="1" applyBorder="1" applyAlignment="1">
      <alignment horizontal="right" wrapText="1"/>
    </xf>
    <xf numFmtId="0" fontId="6" fillId="0" borderId="22" xfId="0" applyFont="1" applyFill="1" applyBorder="1" applyAlignment="1">
      <alignment horizontal="right" wrapText="1"/>
    </xf>
    <xf numFmtId="0" fontId="0" fillId="0" borderId="23" xfId="0" applyFill="1" applyBorder="1" applyAlignment="1">
      <alignment horizontal="right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wrapText="1"/>
    </xf>
    <xf numFmtId="0" fontId="0" fillId="0" borderId="14" xfId="0" applyFill="1" applyBorder="1" applyAlignment="1">
      <alignment horizontal="center" wrapText="1"/>
    </xf>
    <xf numFmtId="0" fontId="0" fillId="0" borderId="28" xfId="0" applyFill="1" applyBorder="1" applyAlignment="1">
      <alignment horizontal="center" wrapText="1"/>
    </xf>
    <xf numFmtId="0" fontId="6" fillId="0" borderId="22" xfId="0" applyFont="1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8" fillId="3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</cellXfs>
  <cellStyles count="3">
    <cellStyle name="normálne" xfId="0" builtinId="0"/>
    <cellStyle name="normálne 2" xfId="1"/>
    <cellStyle name="percentá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174</xdr:row>
      <xdr:rowOff>0</xdr:rowOff>
    </xdr:from>
    <xdr:to>
      <xdr:col>5</xdr:col>
      <xdr:colOff>0</xdr:colOff>
      <xdr:row>174</xdr:row>
      <xdr:rowOff>0</xdr:rowOff>
    </xdr:to>
    <xdr:sp macro="" textlink="">
      <xdr:nvSpPr>
        <xdr:cNvPr id="20675" name="AutoShape 1"/>
        <xdr:cNvSpPr>
          <a:spLocks/>
        </xdr:cNvSpPr>
      </xdr:nvSpPr>
      <xdr:spPr bwMode="auto">
        <a:xfrm>
          <a:off x="9848850" y="35137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174</xdr:row>
      <xdr:rowOff>0</xdr:rowOff>
    </xdr:from>
    <xdr:to>
      <xdr:col>5</xdr:col>
      <xdr:colOff>0</xdr:colOff>
      <xdr:row>174</xdr:row>
      <xdr:rowOff>0</xdr:rowOff>
    </xdr:to>
    <xdr:sp macro="" textlink="">
      <xdr:nvSpPr>
        <xdr:cNvPr id="20676" name="AutoShape 2"/>
        <xdr:cNvSpPr>
          <a:spLocks/>
        </xdr:cNvSpPr>
      </xdr:nvSpPr>
      <xdr:spPr bwMode="auto">
        <a:xfrm>
          <a:off x="9848850" y="35137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174</xdr:row>
      <xdr:rowOff>0</xdr:rowOff>
    </xdr:from>
    <xdr:to>
      <xdr:col>5</xdr:col>
      <xdr:colOff>0</xdr:colOff>
      <xdr:row>174</xdr:row>
      <xdr:rowOff>0</xdr:rowOff>
    </xdr:to>
    <xdr:sp macro="" textlink="">
      <xdr:nvSpPr>
        <xdr:cNvPr id="20677" name="AutoShape 3"/>
        <xdr:cNvSpPr>
          <a:spLocks/>
        </xdr:cNvSpPr>
      </xdr:nvSpPr>
      <xdr:spPr bwMode="auto">
        <a:xfrm>
          <a:off x="9848850" y="35137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174</xdr:row>
      <xdr:rowOff>0</xdr:rowOff>
    </xdr:from>
    <xdr:to>
      <xdr:col>5</xdr:col>
      <xdr:colOff>0</xdr:colOff>
      <xdr:row>174</xdr:row>
      <xdr:rowOff>0</xdr:rowOff>
    </xdr:to>
    <xdr:sp macro="" textlink="">
      <xdr:nvSpPr>
        <xdr:cNvPr id="20678" name="AutoShape 4"/>
        <xdr:cNvSpPr>
          <a:spLocks/>
        </xdr:cNvSpPr>
      </xdr:nvSpPr>
      <xdr:spPr bwMode="auto">
        <a:xfrm>
          <a:off x="9848850" y="35137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"/>
  <sheetViews>
    <sheetView zoomScaleSheetLayoutView="100" workbookViewId="0">
      <selection sqref="A1:I3"/>
    </sheetView>
  </sheetViews>
  <sheetFormatPr defaultRowHeight="15.75"/>
  <sheetData>
    <row r="1" spans="1:9" ht="120.75" customHeight="1">
      <c r="A1" s="395" t="s">
        <v>159</v>
      </c>
      <c r="B1" s="395"/>
      <c r="C1" s="395"/>
      <c r="D1" s="395"/>
      <c r="E1" s="395"/>
      <c r="F1" s="395"/>
      <c r="G1" s="395"/>
      <c r="H1" s="395"/>
      <c r="I1" s="395"/>
    </row>
    <row r="2" spans="1:9" ht="61.5" customHeight="1">
      <c r="A2" s="395"/>
      <c r="B2" s="395"/>
      <c r="C2" s="395"/>
      <c r="D2" s="395"/>
      <c r="E2" s="395"/>
      <c r="F2" s="395"/>
      <c r="G2" s="395"/>
      <c r="H2" s="395"/>
      <c r="I2" s="395"/>
    </row>
    <row r="3" spans="1:9" ht="61.5" customHeight="1">
      <c r="A3" s="395"/>
      <c r="B3" s="395"/>
      <c r="C3" s="395"/>
      <c r="D3" s="395"/>
      <c r="E3" s="395"/>
      <c r="F3" s="395"/>
      <c r="G3" s="395"/>
      <c r="H3" s="395"/>
      <c r="I3" s="395"/>
    </row>
    <row r="4" spans="1:9" ht="61.5" customHeight="1">
      <c r="A4" s="394"/>
      <c r="B4" s="394"/>
      <c r="C4" s="394"/>
      <c r="D4" s="394"/>
      <c r="E4" s="394"/>
      <c r="F4" s="394"/>
      <c r="G4" s="394"/>
      <c r="H4" s="394"/>
      <c r="I4" s="394"/>
    </row>
    <row r="5" spans="1:9" ht="61.5">
      <c r="A5" s="394"/>
      <c r="B5" s="394"/>
      <c r="C5" s="394"/>
      <c r="D5" s="394"/>
      <c r="E5" s="394"/>
      <c r="F5" s="394"/>
      <c r="G5" s="394"/>
      <c r="H5" s="394"/>
      <c r="I5" s="394"/>
    </row>
    <row r="6" spans="1:9" ht="61.5">
      <c r="A6" s="394"/>
      <c r="B6" s="394"/>
      <c r="C6" s="394"/>
      <c r="D6" s="394"/>
      <c r="E6" s="394"/>
      <c r="F6" s="394"/>
      <c r="G6" s="394"/>
      <c r="H6" s="394"/>
      <c r="I6" s="394"/>
    </row>
  </sheetData>
  <mergeCells count="4">
    <mergeCell ref="A4:I4"/>
    <mergeCell ref="A5:I5"/>
    <mergeCell ref="A6:I6"/>
    <mergeCell ref="A1:I3"/>
  </mergeCells>
  <phoneticPr fontId="2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26"/>
  <sheetViews>
    <sheetView topLeftCell="A3" zoomScale="60" zoomScaleNormal="60" zoomScaleSheetLayoutView="100" workbookViewId="0">
      <selection activeCell="C14" sqref="C14:E14"/>
    </sheetView>
  </sheetViews>
  <sheetFormatPr defaultRowHeight="15.75"/>
  <cols>
    <col min="1" max="1" width="19.5" customWidth="1"/>
    <col min="2" max="9" width="12.625" customWidth="1"/>
  </cols>
  <sheetData>
    <row r="1" spans="1:9" s="5" customFormat="1" ht="37.5" customHeight="1">
      <c r="A1" s="429" t="s">
        <v>178</v>
      </c>
      <c r="B1" s="430"/>
      <c r="C1" s="430"/>
      <c r="D1" s="430"/>
      <c r="E1" s="430"/>
      <c r="F1" s="430"/>
      <c r="G1" s="430"/>
      <c r="H1" s="430"/>
      <c r="I1" s="452"/>
    </row>
    <row r="2" spans="1:9" s="5" customFormat="1" ht="16.5" thickBot="1">
      <c r="A2" s="47" t="s">
        <v>173</v>
      </c>
    </row>
    <row r="3" spans="1:9" s="5" customFormat="1">
      <c r="A3" s="449" t="s">
        <v>52</v>
      </c>
      <c r="B3" s="405" t="s">
        <v>75</v>
      </c>
      <c r="C3" s="446" t="s">
        <v>76</v>
      </c>
      <c r="D3" s="447"/>
      <c r="E3" s="451"/>
      <c r="F3" s="405" t="s">
        <v>77</v>
      </c>
      <c r="G3" s="446" t="s">
        <v>78</v>
      </c>
      <c r="H3" s="447"/>
      <c r="I3" s="448"/>
    </row>
    <row r="4" spans="1:9" s="5" customFormat="1" ht="32.25" thickBot="1">
      <c r="A4" s="453"/>
      <c r="B4" s="406"/>
      <c r="C4" s="90" t="s">
        <v>15</v>
      </c>
      <c r="D4" s="90" t="s">
        <v>16</v>
      </c>
      <c r="E4" s="90" t="s">
        <v>17</v>
      </c>
      <c r="F4" s="406"/>
      <c r="G4" s="90" t="s">
        <v>15</v>
      </c>
      <c r="H4" s="90" t="s">
        <v>16</v>
      </c>
      <c r="I4" s="92" t="s">
        <v>17</v>
      </c>
    </row>
    <row r="5" spans="1:9" s="5" customFormat="1">
      <c r="A5" s="102" t="s">
        <v>611</v>
      </c>
      <c r="B5" s="91">
        <v>23</v>
      </c>
      <c r="C5" s="91">
        <v>107.25</v>
      </c>
      <c r="D5" s="91"/>
      <c r="E5" s="91"/>
      <c r="F5" s="91">
        <v>8</v>
      </c>
      <c r="G5" s="91">
        <v>80</v>
      </c>
      <c r="H5" s="91"/>
      <c r="I5" s="91"/>
    </row>
    <row r="6" spans="1:9" s="5" customFormat="1">
      <c r="A6" s="102" t="s">
        <v>612</v>
      </c>
      <c r="B6" s="91">
        <v>29</v>
      </c>
      <c r="C6" s="91">
        <v>132.25</v>
      </c>
      <c r="D6" s="91">
        <v>13</v>
      </c>
      <c r="E6" s="91">
        <v>1</v>
      </c>
      <c r="F6" s="91">
        <v>15</v>
      </c>
      <c r="G6" s="91">
        <v>95</v>
      </c>
      <c r="H6" s="91"/>
      <c r="I6" s="91">
        <v>1</v>
      </c>
    </row>
    <row r="7" spans="1:9" s="5" customFormat="1">
      <c r="A7" s="102" t="s">
        <v>613</v>
      </c>
      <c r="B7" s="91">
        <v>24</v>
      </c>
      <c r="C7" s="91">
        <v>124.25</v>
      </c>
      <c r="D7" s="91"/>
      <c r="E7" s="91"/>
      <c r="F7" s="91">
        <v>12</v>
      </c>
      <c r="G7" s="91">
        <v>203</v>
      </c>
      <c r="H7" s="91">
        <v>153</v>
      </c>
      <c r="I7" s="91"/>
    </row>
    <row r="8" spans="1:9">
      <c r="A8" s="45" t="s">
        <v>614</v>
      </c>
      <c r="B8" s="3">
        <v>16</v>
      </c>
      <c r="C8" s="3">
        <v>104.25</v>
      </c>
      <c r="D8" s="3"/>
      <c r="E8" s="3"/>
      <c r="F8" s="3">
        <v>10</v>
      </c>
      <c r="G8" s="3">
        <v>60</v>
      </c>
      <c r="H8" s="3"/>
      <c r="I8" s="3"/>
    </row>
    <row r="9" spans="1:9">
      <c r="A9" s="45" t="s">
        <v>615</v>
      </c>
      <c r="B9" s="3">
        <v>37</v>
      </c>
      <c r="C9" s="3">
        <v>128.25</v>
      </c>
      <c r="D9" s="3"/>
      <c r="E9" s="3">
        <v>3</v>
      </c>
      <c r="F9" s="3">
        <v>7</v>
      </c>
      <c r="G9" s="3">
        <v>16</v>
      </c>
      <c r="H9" s="3"/>
      <c r="I9" s="3">
        <v>31</v>
      </c>
    </row>
    <row r="10" spans="1:9">
      <c r="A10" s="3"/>
      <c r="B10" s="3"/>
      <c r="C10" s="3"/>
      <c r="D10" s="3"/>
      <c r="E10" s="3"/>
      <c r="F10" s="3"/>
      <c r="G10" s="3"/>
      <c r="H10" s="3"/>
      <c r="I10" s="3"/>
    </row>
    <row r="11" spans="1:9">
      <c r="A11" s="246" t="s">
        <v>56</v>
      </c>
      <c r="B11" s="246">
        <f>SUM(B5:B10)</f>
        <v>129</v>
      </c>
      <c r="C11" s="246">
        <f t="shared" ref="C11:I11" si="0">SUM(C5:C10)</f>
        <v>596.25</v>
      </c>
      <c r="D11" s="246">
        <f t="shared" si="0"/>
        <v>13</v>
      </c>
      <c r="E11" s="246">
        <f t="shared" si="0"/>
        <v>4</v>
      </c>
      <c r="F11" s="246">
        <f t="shared" si="0"/>
        <v>52</v>
      </c>
      <c r="G11" s="246">
        <f t="shared" si="0"/>
        <v>454</v>
      </c>
      <c r="H11" s="246">
        <f t="shared" si="0"/>
        <v>153</v>
      </c>
      <c r="I11" s="246">
        <f t="shared" si="0"/>
        <v>32</v>
      </c>
    </row>
    <row r="13" spans="1:9" ht="16.5" thickBot="1">
      <c r="A13" s="47" t="s">
        <v>165</v>
      </c>
      <c r="B13" s="9"/>
      <c r="C13" s="9"/>
      <c r="D13" s="9"/>
      <c r="E13" s="9"/>
      <c r="F13" s="9"/>
      <c r="G13" s="9"/>
      <c r="H13" s="9"/>
      <c r="I13" s="9"/>
    </row>
    <row r="14" spans="1:9" ht="15.75" customHeight="1">
      <c r="A14" s="449" t="s">
        <v>52</v>
      </c>
      <c r="B14" s="405" t="s">
        <v>75</v>
      </c>
      <c r="C14" s="446" t="s">
        <v>76</v>
      </c>
      <c r="D14" s="447"/>
      <c r="E14" s="451"/>
      <c r="F14" s="405" t="s">
        <v>77</v>
      </c>
      <c r="G14" s="446" t="s">
        <v>78</v>
      </c>
      <c r="H14" s="447"/>
      <c r="I14" s="448"/>
    </row>
    <row r="15" spans="1:9" ht="32.25" thickBot="1">
      <c r="A15" s="450"/>
      <c r="B15" s="406"/>
      <c r="C15" s="90" t="s">
        <v>15</v>
      </c>
      <c r="D15" s="90" t="s">
        <v>16</v>
      </c>
      <c r="E15" s="90" t="s">
        <v>17</v>
      </c>
      <c r="F15" s="406"/>
      <c r="G15" s="90" t="s">
        <v>15</v>
      </c>
      <c r="H15" s="90" t="s">
        <v>16</v>
      </c>
      <c r="I15" s="92" t="s">
        <v>17</v>
      </c>
    </row>
    <row r="16" spans="1:9">
      <c r="A16" s="102" t="s">
        <v>611</v>
      </c>
      <c r="B16" s="71">
        <v>27</v>
      </c>
      <c r="C16" s="71">
        <v>120.75</v>
      </c>
      <c r="D16" s="71"/>
      <c r="E16" s="71"/>
      <c r="F16" s="71">
        <v>18</v>
      </c>
      <c r="G16" s="71">
        <v>147</v>
      </c>
      <c r="H16" s="71"/>
      <c r="I16" s="71"/>
    </row>
    <row r="17" spans="1:9">
      <c r="A17" s="102" t="s">
        <v>612</v>
      </c>
      <c r="B17" s="71">
        <v>20</v>
      </c>
      <c r="C17" s="71">
        <v>104.25</v>
      </c>
      <c r="D17" s="71">
        <v>6</v>
      </c>
      <c r="E17" s="71">
        <v>6</v>
      </c>
      <c r="F17" s="71">
        <v>23</v>
      </c>
      <c r="G17" s="71">
        <v>120</v>
      </c>
      <c r="H17" s="71"/>
      <c r="I17" s="71">
        <v>6</v>
      </c>
    </row>
    <row r="18" spans="1:9">
      <c r="A18" s="102" t="s">
        <v>613</v>
      </c>
      <c r="B18" s="71">
        <v>21</v>
      </c>
      <c r="C18" s="247">
        <v>104</v>
      </c>
      <c r="D18" s="71"/>
      <c r="E18" s="71"/>
      <c r="F18" s="71">
        <v>15</v>
      </c>
      <c r="G18" s="71">
        <v>271</v>
      </c>
      <c r="H18" s="71"/>
      <c r="I18" s="71"/>
    </row>
    <row r="19" spans="1:9">
      <c r="A19" s="45" t="s">
        <v>614</v>
      </c>
      <c r="B19" s="3">
        <v>11</v>
      </c>
      <c r="C19" s="248">
        <v>94</v>
      </c>
      <c r="D19" s="3"/>
      <c r="E19" s="3"/>
      <c r="F19" s="3">
        <v>8</v>
      </c>
      <c r="G19" s="3">
        <v>40</v>
      </c>
      <c r="H19" s="3"/>
      <c r="I19" s="3"/>
    </row>
    <row r="20" spans="1:9">
      <c r="A20" s="45" t="s">
        <v>615</v>
      </c>
      <c r="B20" s="3">
        <v>34</v>
      </c>
      <c r="C20" s="3">
        <v>105.25</v>
      </c>
      <c r="D20" s="3"/>
      <c r="E20" s="3">
        <v>1.7</v>
      </c>
      <c r="F20" s="3">
        <v>2</v>
      </c>
      <c r="G20" s="3">
        <v>10</v>
      </c>
      <c r="H20" s="3"/>
      <c r="I20" s="3">
        <v>24</v>
      </c>
    </row>
    <row r="21" spans="1:9">
      <c r="A21" s="3"/>
      <c r="B21" s="3"/>
      <c r="C21" s="3"/>
      <c r="D21" s="3"/>
      <c r="E21" s="3"/>
      <c r="F21" s="3"/>
      <c r="G21" s="3"/>
      <c r="H21" s="3"/>
      <c r="I21" s="3"/>
    </row>
    <row r="22" spans="1:9">
      <c r="A22" s="249" t="s">
        <v>56</v>
      </c>
      <c r="B22" s="246">
        <f>SUM(B16:B21)</f>
        <v>113</v>
      </c>
      <c r="C22" s="246">
        <f t="shared" ref="C22:I22" si="1">SUM(C16:C21)</f>
        <v>528.25</v>
      </c>
      <c r="D22" s="246">
        <f t="shared" si="1"/>
        <v>6</v>
      </c>
      <c r="E22" s="246">
        <f t="shared" si="1"/>
        <v>7.7</v>
      </c>
      <c r="F22" s="246">
        <f t="shared" si="1"/>
        <v>66</v>
      </c>
      <c r="G22" s="246">
        <f t="shared" si="1"/>
        <v>588</v>
      </c>
      <c r="H22" s="246">
        <f t="shared" si="1"/>
        <v>0</v>
      </c>
      <c r="I22" s="246">
        <f t="shared" si="1"/>
        <v>30</v>
      </c>
    </row>
    <row r="23" spans="1:9">
      <c r="A23" s="9"/>
      <c r="B23" s="9"/>
      <c r="C23" s="9"/>
      <c r="D23" s="9"/>
      <c r="E23" s="9"/>
      <c r="F23" s="9"/>
      <c r="G23" s="9"/>
      <c r="H23" s="9"/>
      <c r="I23" s="9"/>
    </row>
    <row r="24" spans="1:9">
      <c r="A24" s="249" t="s">
        <v>192</v>
      </c>
      <c r="B24" s="246">
        <f>+B11-B22</f>
        <v>16</v>
      </c>
      <c r="C24" s="246">
        <f t="shared" ref="C24:I24" si="2">+C11-C22</f>
        <v>68</v>
      </c>
      <c r="D24" s="246">
        <f t="shared" si="2"/>
        <v>7</v>
      </c>
      <c r="E24" s="246">
        <f t="shared" si="2"/>
        <v>-3.7</v>
      </c>
      <c r="F24" s="246">
        <f t="shared" si="2"/>
        <v>-14</v>
      </c>
      <c r="G24" s="246">
        <f t="shared" si="2"/>
        <v>-134</v>
      </c>
      <c r="H24" s="246">
        <f t="shared" si="2"/>
        <v>153</v>
      </c>
      <c r="I24" s="246">
        <f t="shared" si="2"/>
        <v>2</v>
      </c>
    </row>
    <row r="25" spans="1:9">
      <c r="A25" s="249" t="s">
        <v>193</v>
      </c>
      <c r="B25" s="250">
        <f>+IFERROR(B24/B22,0)*100</f>
        <v>14.159292035398231</v>
      </c>
      <c r="C25" s="250">
        <f t="shared" ref="C25:I25" si="3">+IFERROR(C24/C22,0)*100</f>
        <v>12.872692853762423</v>
      </c>
      <c r="D25" s="250">
        <f t="shared" si="3"/>
        <v>116.66666666666667</v>
      </c>
      <c r="E25" s="250">
        <f t="shared" si="3"/>
        <v>-48.051948051948052</v>
      </c>
      <c r="F25" s="250">
        <f t="shared" si="3"/>
        <v>-21.212121212121211</v>
      </c>
      <c r="G25" s="250">
        <f t="shared" si="3"/>
        <v>-22.789115646258505</v>
      </c>
      <c r="H25" s="250">
        <f t="shared" si="3"/>
        <v>0</v>
      </c>
      <c r="I25" s="250">
        <f t="shared" si="3"/>
        <v>6.666666666666667</v>
      </c>
    </row>
    <row r="26" spans="1:9">
      <c r="H26" s="20"/>
      <c r="I26" s="20"/>
    </row>
  </sheetData>
  <mergeCells count="11">
    <mergeCell ref="A1:I1"/>
    <mergeCell ref="A3:A4"/>
    <mergeCell ref="F3:F4"/>
    <mergeCell ref="B3:B4"/>
    <mergeCell ref="C3:E3"/>
    <mergeCell ref="G14:I14"/>
    <mergeCell ref="G3:I3"/>
    <mergeCell ref="A14:A15"/>
    <mergeCell ref="B14:B15"/>
    <mergeCell ref="C14:E14"/>
    <mergeCell ref="F14:F15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22"/>
  <sheetViews>
    <sheetView zoomScale="50" zoomScaleNormal="50" zoomScaleSheetLayoutView="100" workbookViewId="0">
      <selection activeCell="B11" sqref="B11:D21"/>
    </sheetView>
  </sheetViews>
  <sheetFormatPr defaultRowHeight="15.75"/>
  <cols>
    <col min="1" max="1" width="3.875" bestFit="1" customWidth="1"/>
    <col min="2" max="2" width="38.625" customWidth="1"/>
    <col min="3" max="3" width="29" customWidth="1"/>
    <col min="4" max="5" width="11.875" customWidth="1"/>
    <col min="6" max="6" width="12.125" customWidth="1"/>
    <col min="7" max="8" width="10.625" customWidth="1"/>
  </cols>
  <sheetData>
    <row r="1" spans="1:10" ht="48" customHeight="1" thickBot="1">
      <c r="A1" s="429" t="s">
        <v>150</v>
      </c>
      <c r="B1" s="429"/>
      <c r="C1" s="429"/>
      <c r="D1" s="429"/>
      <c r="E1" s="429"/>
      <c r="F1" s="429"/>
      <c r="G1" s="5"/>
      <c r="H1" s="5"/>
      <c r="I1" s="14"/>
      <c r="J1" s="14"/>
    </row>
    <row r="2" spans="1:10" ht="48" thickBot="1">
      <c r="A2" s="94" t="s">
        <v>47</v>
      </c>
      <c r="B2" s="87" t="s">
        <v>80</v>
      </c>
      <c r="C2" s="87" t="s">
        <v>81</v>
      </c>
      <c r="D2" s="87" t="s">
        <v>82</v>
      </c>
      <c r="E2" s="87" t="s">
        <v>83</v>
      </c>
      <c r="F2" s="88" t="s">
        <v>123</v>
      </c>
      <c r="G2" s="25"/>
      <c r="H2" s="25"/>
    </row>
    <row r="3" spans="1:10">
      <c r="A3" s="251" t="s">
        <v>241</v>
      </c>
      <c r="B3" s="252" t="s">
        <v>616</v>
      </c>
      <c r="C3" s="251" t="s">
        <v>378</v>
      </c>
      <c r="D3" s="253">
        <v>40556</v>
      </c>
      <c r="E3" s="253">
        <v>40693</v>
      </c>
      <c r="F3" s="254" t="s">
        <v>617</v>
      </c>
      <c r="G3" s="19"/>
      <c r="H3" s="19"/>
    </row>
    <row r="4" spans="1:10">
      <c r="A4" s="251" t="s">
        <v>234</v>
      </c>
      <c r="B4" s="252" t="s">
        <v>618</v>
      </c>
      <c r="C4" s="251" t="s">
        <v>368</v>
      </c>
      <c r="D4" s="253">
        <v>40556</v>
      </c>
      <c r="E4" s="253">
        <v>40693</v>
      </c>
      <c r="F4" s="254" t="s">
        <v>619</v>
      </c>
      <c r="G4" s="19"/>
      <c r="H4" s="19"/>
    </row>
    <row r="5" spans="1:10">
      <c r="A5" s="251" t="s">
        <v>245</v>
      </c>
      <c r="B5" s="252" t="s">
        <v>620</v>
      </c>
      <c r="C5" s="251" t="s">
        <v>621</v>
      </c>
      <c r="D5" s="253">
        <v>40303</v>
      </c>
      <c r="E5" s="253">
        <v>40693</v>
      </c>
      <c r="F5" s="254" t="s">
        <v>617</v>
      </c>
      <c r="G5" s="19"/>
      <c r="H5" s="19"/>
    </row>
    <row r="6" spans="1:10">
      <c r="A6" s="71"/>
      <c r="B6" s="71"/>
      <c r="C6" s="71"/>
      <c r="D6" s="71"/>
      <c r="E6" s="71"/>
      <c r="F6" s="93"/>
      <c r="G6" s="19"/>
      <c r="H6" s="19"/>
    </row>
    <row r="7" spans="1:10">
      <c r="A7" s="3"/>
      <c r="B7" s="3"/>
      <c r="C7" s="3"/>
      <c r="D7" s="3"/>
      <c r="E7" s="3"/>
      <c r="F7" s="17"/>
      <c r="G7" s="19"/>
      <c r="H7" s="19"/>
    </row>
    <row r="8" spans="1:10">
      <c r="A8" s="3"/>
      <c r="B8" s="3"/>
      <c r="C8" s="3"/>
      <c r="D8" s="3"/>
      <c r="E8" s="3"/>
      <c r="F8" s="17"/>
      <c r="G8" s="19"/>
      <c r="H8" s="19"/>
    </row>
    <row r="9" spans="1:10">
      <c r="A9" s="3"/>
      <c r="B9" s="3"/>
      <c r="C9" s="3"/>
      <c r="D9" s="3"/>
      <c r="E9" s="3"/>
      <c r="F9" s="17"/>
      <c r="G9" s="19"/>
      <c r="H9" s="19"/>
    </row>
    <row r="10" spans="1:10" ht="12.75" customHeight="1" thickBot="1">
      <c r="A10" s="9"/>
      <c r="B10" s="9"/>
      <c r="C10" s="9"/>
      <c r="D10" s="9"/>
      <c r="E10" s="9"/>
      <c r="F10" s="19"/>
      <c r="G10" s="19"/>
      <c r="H10" s="19"/>
    </row>
    <row r="11" spans="1:10" ht="64.5" customHeight="1" thickBot="1">
      <c r="B11" s="95" t="s">
        <v>84</v>
      </c>
      <c r="C11" s="74"/>
      <c r="D11" s="88" t="s">
        <v>85</v>
      </c>
      <c r="E11" s="9"/>
      <c r="F11" s="19"/>
      <c r="G11" s="19"/>
      <c r="H11" s="19"/>
    </row>
    <row r="12" spans="1:10">
      <c r="B12" s="32" t="s">
        <v>196</v>
      </c>
      <c r="C12" s="255">
        <v>5</v>
      </c>
      <c r="D12" s="254">
        <v>3</v>
      </c>
      <c r="E12" s="9"/>
      <c r="F12" s="9"/>
      <c r="G12" s="9"/>
      <c r="H12" s="9"/>
    </row>
    <row r="13" spans="1:10">
      <c r="B13" s="32" t="s">
        <v>197</v>
      </c>
      <c r="C13" s="256">
        <v>4</v>
      </c>
      <c r="D13" s="257">
        <v>1</v>
      </c>
      <c r="E13" s="9"/>
      <c r="F13" s="9"/>
      <c r="G13" s="9"/>
      <c r="H13" s="9"/>
    </row>
    <row r="14" spans="1:10">
      <c r="B14" s="32" t="s">
        <v>198</v>
      </c>
      <c r="C14" s="256">
        <v>3</v>
      </c>
      <c r="D14" s="257">
        <v>2</v>
      </c>
      <c r="E14" s="9"/>
      <c r="F14" s="9"/>
      <c r="G14" s="9"/>
      <c r="H14" s="9"/>
    </row>
    <row r="15" spans="1:10">
      <c r="B15" s="18" t="s">
        <v>199</v>
      </c>
      <c r="C15" s="256"/>
      <c r="D15" s="257"/>
      <c r="E15" s="9"/>
      <c r="F15" s="9"/>
      <c r="G15" s="9"/>
      <c r="H15" s="9"/>
    </row>
    <row r="16" spans="1:10">
      <c r="B16" s="3" t="s">
        <v>18</v>
      </c>
      <c r="C16" s="256">
        <v>2</v>
      </c>
      <c r="D16" s="257">
        <v>1</v>
      </c>
      <c r="E16" s="9"/>
      <c r="F16" s="9"/>
      <c r="G16" s="9"/>
      <c r="H16" s="9"/>
    </row>
    <row r="17" spans="2:6">
      <c r="B17" s="3" t="s">
        <v>19</v>
      </c>
      <c r="C17" s="256">
        <v>1</v>
      </c>
      <c r="D17" s="257">
        <v>1</v>
      </c>
      <c r="E17" s="9"/>
      <c r="F17" s="9"/>
    </row>
    <row r="18" spans="2:6">
      <c r="B18" s="3" t="s">
        <v>137</v>
      </c>
      <c r="C18" s="256">
        <v>0</v>
      </c>
      <c r="D18" s="257">
        <v>0</v>
      </c>
      <c r="E18" s="9"/>
      <c r="F18" s="9"/>
    </row>
    <row r="19" spans="2:6" ht="9.75" customHeight="1" thickBot="1">
      <c r="B19" s="9"/>
      <c r="C19" s="9"/>
      <c r="D19" s="9"/>
      <c r="E19" s="9"/>
      <c r="F19" s="9"/>
    </row>
    <row r="20" spans="2:6" ht="31.5" customHeight="1" thickBot="1">
      <c r="B20" s="96" t="s">
        <v>194</v>
      </c>
      <c r="C20" s="97" t="s">
        <v>195</v>
      </c>
      <c r="E20" s="9"/>
      <c r="F20" s="9"/>
    </row>
    <row r="21" spans="2:6" ht="32.25" customHeight="1">
      <c r="B21" s="258">
        <v>3</v>
      </c>
      <c r="C21" s="259">
        <v>56</v>
      </c>
      <c r="D21" s="40"/>
      <c r="E21" s="9"/>
      <c r="F21" s="9"/>
    </row>
    <row r="22" spans="2:6">
      <c r="D22" s="20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31"/>
  <sheetViews>
    <sheetView topLeftCell="A6" zoomScale="46" zoomScaleNormal="46" zoomScaleSheetLayoutView="100" workbookViewId="0">
      <selection activeCell="B22" sqref="B22"/>
    </sheetView>
  </sheetViews>
  <sheetFormatPr defaultRowHeight="15.75"/>
  <cols>
    <col min="1" max="1" width="4.125" customWidth="1"/>
    <col min="2" max="2" width="37" customWidth="1"/>
    <col min="3" max="3" width="24.375" customWidth="1"/>
    <col min="4" max="4" width="16.5" customWidth="1"/>
    <col min="5" max="5" width="15.375" customWidth="1"/>
    <col min="6" max="6" width="20.375" customWidth="1"/>
    <col min="7" max="7" width="12.625" customWidth="1"/>
  </cols>
  <sheetData>
    <row r="1" spans="1:7" ht="48" customHeight="1" thickBot="1">
      <c r="A1" s="454" t="s">
        <v>171</v>
      </c>
      <c r="B1" s="454"/>
      <c r="C1" s="454"/>
      <c r="D1" s="454"/>
      <c r="E1" s="454"/>
      <c r="F1" s="454"/>
      <c r="G1" s="33"/>
    </row>
    <row r="2" spans="1:7" ht="32.25" thickBot="1">
      <c r="A2" s="98" t="s">
        <v>47</v>
      </c>
      <c r="B2" s="75" t="s">
        <v>80</v>
      </c>
      <c r="C2" s="75" t="s">
        <v>81</v>
      </c>
      <c r="D2" s="75" t="s">
        <v>82</v>
      </c>
      <c r="E2" s="75" t="s">
        <v>215</v>
      </c>
      <c r="F2" s="76" t="s">
        <v>123</v>
      </c>
      <c r="G2" s="12"/>
    </row>
    <row r="3" spans="1:7">
      <c r="A3" s="260" t="s">
        <v>241</v>
      </c>
      <c r="B3" s="261" t="s">
        <v>622</v>
      </c>
      <c r="C3" s="258" t="s">
        <v>623</v>
      </c>
      <c r="D3" s="262">
        <v>40182</v>
      </c>
      <c r="E3" s="262">
        <v>40634</v>
      </c>
      <c r="F3" s="258" t="s">
        <v>619</v>
      </c>
      <c r="G3" s="19"/>
    </row>
    <row r="4" spans="1:7">
      <c r="A4" s="263" t="s">
        <v>234</v>
      </c>
      <c r="B4" s="264" t="s">
        <v>624</v>
      </c>
      <c r="C4" s="258" t="s">
        <v>623</v>
      </c>
      <c r="D4" s="265">
        <v>40147</v>
      </c>
      <c r="E4" s="262">
        <v>40634</v>
      </c>
      <c r="F4" s="258" t="s">
        <v>619</v>
      </c>
      <c r="G4" s="19"/>
    </row>
    <row r="5" spans="1:7">
      <c r="A5" s="263" t="s">
        <v>245</v>
      </c>
      <c r="B5" s="264" t="s">
        <v>625</v>
      </c>
      <c r="C5" s="258" t="s">
        <v>623</v>
      </c>
      <c r="D5" s="265">
        <v>40148</v>
      </c>
      <c r="E5" s="262">
        <v>40634</v>
      </c>
      <c r="F5" s="266" t="s">
        <v>617</v>
      </c>
      <c r="G5" s="19"/>
    </row>
    <row r="6" spans="1:7">
      <c r="A6" s="263" t="s">
        <v>626</v>
      </c>
      <c r="B6" s="264" t="s">
        <v>627</v>
      </c>
      <c r="C6" s="266" t="s">
        <v>628</v>
      </c>
      <c r="D6" s="265">
        <v>40193</v>
      </c>
      <c r="E6" s="262">
        <v>40634</v>
      </c>
      <c r="F6" s="266" t="s">
        <v>617</v>
      </c>
      <c r="G6" s="19"/>
    </row>
    <row r="7" spans="1:7">
      <c r="A7" s="263" t="s">
        <v>629</v>
      </c>
      <c r="B7" s="264" t="s">
        <v>630</v>
      </c>
      <c r="C7" s="266" t="s">
        <v>631</v>
      </c>
      <c r="D7" s="265">
        <v>40261</v>
      </c>
      <c r="E7" s="262">
        <v>40634</v>
      </c>
      <c r="F7" s="258" t="s">
        <v>619</v>
      </c>
      <c r="G7" s="19"/>
    </row>
    <row r="8" spans="1:7" ht="25.5">
      <c r="A8" s="263" t="s">
        <v>632</v>
      </c>
      <c r="B8" s="264" t="s">
        <v>633</v>
      </c>
      <c r="C8" s="266" t="s">
        <v>634</v>
      </c>
      <c r="D8" s="265">
        <v>40217</v>
      </c>
      <c r="E8" s="262">
        <v>40634</v>
      </c>
      <c r="F8" s="258" t="s">
        <v>619</v>
      </c>
      <c r="G8" s="19"/>
    </row>
    <row r="9" spans="1:7" ht="25.5">
      <c r="A9" s="263" t="s">
        <v>635</v>
      </c>
      <c r="B9" s="264" t="s">
        <v>636</v>
      </c>
      <c r="C9" s="266" t="s">
        <v>634</v>
      </c>
      <c r="D9" s="265">
        <v>40219</v>
      </c>
      <c r="E9" s="265">
        <v>40648</v>
      </c>
      <c r="F9" s="266" t="s">
        <v>617</v>
      </c>
      <c r="G9" s="19"/>
    </row>
    <row r="10" spans="1:7">
      <c r="A10" s="263" t="s">
        <v>637</v>
      </c>
      <c r="B10" s="264" t="s">
        <v>638</v>
      </c>
      <c r="C10" s="266" t="s">
        <v>378</v>
      </c>
      <c r="D10" s="265">
        <v>40445</v>
      </c>
      <c r="E10" s="265">
        <v>40725</v>
      </c>
      <c r="F10" s="266" t="s">
        <v>617</v>
      </c>
      <c r="G10" s="9"/>
    </row>
    <row r="11" spans="1:7" ht="25.5">
      <c r="A11" s="263" t="s">
        <v>639</v>
      </c>
      <c r="B11" s="264" t="s">
        <v>640</v>
      </c>
      <c r="C11" s="266" t="s">
        <v>641</v>
      </c>
      <c r="D11" s="265">
        <v>40261</v>
      </c>
      <c r="E11" s="265">
        <v>40725</v>
      </c>
      <c r="F11" s="258" t="s">
        <v>619</v>
      </c>
      <c r="G11" s="9"/>
    </row>
    <row r="12" spans="1:7" ht="53.25" customHeight="1">
      <c r="A12" s="263" t="s">
        <v>642</v>
      </c>
      <c r="B12" s="264" t="s">
        <v>643</v>
      </c>
      <c r="C12" s="266" t="s">
        <v>351</v>
      </c>
      <c r="D12" s="265">
        <v>40583</v>
      </c>
      <c r="E12" s="265">
        <v>40739</v>
      </c>
      <c r="F12" s="266" t="s">
        <v>617</v>
      </c>
      <c r="G12" s="9"/>
    </row>
    <row r="13" spans="1:7">
      <c r="A13" s="263" t="s">
        <v>644</v>
      </c>
      <c r="B13" s="264" t="s">
        <v>645</v>
      </c>
      <c r="C13" s="266" t="s">
        <v>646</v>
      </c>
      <c r="D13" s="265">
        <v>40256</v>
      </c>
      <c r="E13" s="265">
        <v>40807</v>
      </c>
      <c r="F13" s="266" t="s">
        <v>617</v>
      </c>
      <c r="G13" s="9"/>
    </row>
    <row r="14" spans="1:7" ht="25.5">
      <c r="A14" s="263" t="s">
        <v>647</v>
      </c>
      <c r="B14" s="264" t="s">
        <v>648</v>
      </c>
      <c r="C14" s="266" t="s">
        <v>641</v>
      </c>
      <c r="D14" s="265">
        <v>40261</v>
      </c>
      <c r="E14" s="265">
        <v>40878</v>
      </c>
      <c r="F14" s="258" t="s">
        <v>619</v>
      </c>
      <c r="G14" s="9"/>
    </row>
    <row r="15" spans="1:7" ht="25.5">
      <c r="A15" s="263" t="s">
        <v>649</v>
      </c>
      <c r="B15" s="264" t="s">
        <v>650</v>
      </c>
      <c r="C15" s="266" t="s">
        <v>651</v>
      </c>
      <c r="D15" s="265">
        <v>40652</v>
      </c>
      <c r="E15" s="265">
        <v>40878</v>
      </c>
      <c r="F15" s="258" t="s">
        <v>619</v>
      </c>
      <c r="G15" s="9"/>
    </row>
    <row r="16" spans="1:7">
      <c r="A16" s="263" t="s">
        <v>652</v>
      </c>
      <c r="B16" s="264" t="s">
        <v>653</v>
      </c>
      <c r="C16" s="266" t="s">
        <v>351</v>
      </c>
      <c r="D16" s="265">
        <v>40583</v>
      </c>
      <c r="E16" s="265">
        <v>40892</v>
      </c>
      <c r="F16" s="266" t="s">
        <v>617</v>
      </c>
      <c r="G16" s="9"/>
    </row>
    <row r="17" spans="1:7">
      <c r="A17" s="263" t="s">
        <v>654</v>
      </c>
      <c r="B17" s="264" t="s">
        <v>655</v>
      </c>
      <c r="C17" s="266" t="s">
        <v>656</v>
      </c>
      <c r="D17" s="265">
        <v>40487</v>
      </c>
      <c r="E17" s="265">
        <v>40897</v>
      </c>
      <c r="F17" s="258" t="s">
        <v>619</v>
      </c>
      <c r="G17" s="9"/>
    </row>
    <row r="18" spans="1:7">
      <c r="A18" s="56"/>
      <c r="B18" s="45" t="s">
        <v>19</v>
      </c>
      <c r="C18" s="59"/>
      <c r="D18" s="45"/>
      <c r="E18" s="55"/>
      <c r="F18" s="55"/>
    </row>
    <row r="19" spans="1:7">
      <c r="A19" s="56"/>
      <c r="B19" s="45" t="s">
        <v>137</v>
      </c>
      <c r="C19" s="59"/>
      <c r="D19" s="45"/>
      <c r="E19" s="55"/>
      <c r="F19" s="55"/>
    </row>
    <row r="20" spans="1:7" ht="16.5" thickBot="1">
      <c r="A20" s="56"/>
      <c r="B20" s="55"/>
      <c r="C20" s="55"/>
      <c r="D20" s="55"/>
      <c r="E20" s="55"/>
      <c r="F20" s="55"/>
    </row>
    <row r="21" spans="1:7" ht="31.5" customHeight="1" thickBot="1">
      <c r="A21" s="56"/>
      <c r="B21" s="99" t="s">
        <v>86</v>
      </c>
      <c r="C21" s="100"/>
      <c r="D21" s="101" t="s">
        <v>85</v>
      </c>
      <c r="E21" s="55"/>
      <c r="F21" s="55"/>
    </row>
    <row r="22" spans="1:7" ht="29.25" customHeight="1">
      <c r="A22" s="56"/>
      <c r="B22" s="58" t="s">
        <v>196</v>
      </c>
      <c r="C22" s="267">
        <v>15</v>
      </c>
      <c r="D22" s="268">
        <v>8</v>
      </c>
      <c r="E22" s="55"/>
      <c r="F22" s="55"/>
    </row>
    <row r="23" spans="1:7">
      <c r="B23" s="58" t="s">
        <v>197</v>
      </c>
      <c r="C23" s="269">
        <v>19</v>
      </c>
      <c r="D23" s="270">
        <v>14</v>
      </c>
    </row>
    <row r="24" spans="1:7">
      <c r="B24" s="58" t="s">
        <v>198</v>
      </c>
      <c r="C24" s="269">
        <v>15</v>
      </c>
      <c r="D24" s="270">
        <v>7</v>
      </c>
    </row>
    <row r="25" spans="1:7">
      <c r="B25" s="57" t="s">
        <v>199</v>
      </c>
      <c r="C25" s="269"/>
      <c r="D25" s="270"/>
    </row>
    <row r="26" spans="1:7">
      <c r="B26" s="45" t="s">
        <v>18</v>
      </c>
      <c r="C26" s="269">
        <v>0</v>
      </c>
      <c r="D26" s="270">
        <v>0</v>
      </c>
    </row>
    <row r="27" spans="1:7">
      <c r="B27" s="45" t="s">
        <v>19</v>
      </c>
      <c r="C27" s="269">
        <v>4</v>
      </c>
      <c r="D27" s="270">
        <v>4</v>
      </c>
    </row>
    <row r="28" spans="1:7">
      <c r="B28" s="45" t="s">
        <v>137</v>
      </c>
      <c r="C28" s="269">
        <v>0</v>
      </c>
      <c r="D28" s="270">
        <v>0</v>
      </c>
    </row>
    <row r="29" spans="1:7" ht="16.5" thickBot="1">
      <c r="B29" s="55"/>
      <c r="C29" s="55"/>
      <c r="D29" s="55"/>
    </row>
    <row r="30" spans="1:7" ht="16.5" thickBot="1">
      <c r="B30" s="271" t="s">
        <v>200</v>
      </c>
      <c r="C30" s="272" t="s">
        <v>201</v>
      </c>
    </row>
    <row r="31" spans="1:7">
      <c r="B31" s="258">
        <v>15</v>
      </c>
      <c r="C31" s="260">
        <v>46</v>
      </c>
      <c r="D31" s="60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13"/>
  <sheetViews>
    <sheetView zoomScale="62" zoomScaleNormal="62" zoomScaleSheetLayoutView="100" workbookViewId="0">
      <selection activeCell="E10" sqref="E10"/>
    </sheetView>
  </sheetViews>
  <sheetFormatPr defaultRowHeight="15.75"/>
  <cols>
    <col min="1" max="1" width="22.5" bestFit="1" customWidth="1"/>
    <col min="2" max="8" width="11.625" customWidth="1"/>
    <col min="9" max="9" width="16.625" customWidth="1"/>
    <col min="10" max="10" width="11.625" customWidth="1"/>
  </cols>
  <sheetData>
    <row r="1" spans="1:10" ht="20.25">
      <c r="A1" s="456" t="s">
        <v>149</v>
      </c>
      <c r="B1" s="456"/>
      <c r="C1" s="456"/>
      <c r="D1" s="456"/>
      <c r="E1" s="456"/>
      <c r="F1" s="456"/>
      <c r="G1" s="456"/>
      <c r="H1" s="456"/>
      <c r="I1" s="456"/>
      <c r="J1" s="456"/>
    </row>
    <row r="2" spans="1:10" s="5" customFormat="1" ht="160.5" customHeight="1">
      <c r="A2" s="24" t="s">
        <v>87</v>
      </c>
      <c r="B2" s="24" t="s">
        <v>657</v>
      </c>
      <c r="C2" s="24" t="s">
        <v>88</v>
      </c>
      <c r="D2" s="24" t="s">
        <v>658</v>
      </c>
      <c r="E2" s="24" t="s">
        <v>89</v>
      </c>
      <c r="F2" s="24" t="s">
        <v>90</v>
      </c>
      <c r="G2" s="24" t="s">
        <v>91</v>
      </c>
      <c r="H2" s="24" t="s">
        <v>92</v>
      </c>
      <c r="I2" s="24" t="s">
        <v>93</v>
      </c>
      <c r="J2" s="21"/>
    </row>
    <row r="3" spans="1:10">
      <c r="A3" s="17" t="s">
        <v>659</v>
      </c>
      <c r="B3" s="17">
        <v>2</v>
      </c>
      <c r="C3" s="3">
        <v>2</v>
      </c>
      <c r="D3" s="3">
        <v>2</v>
      </c>
      <c r="E3" s="3">
        <v>3.5</v>
      </c>
      <c r="F3" s="3"/>
      <c r="G3" s="3"/>
      <c r="H3" s="3"/>
      <c r="I3" s="3"/>
      <c r="J3" s="9"/>
    </row>
    <row r="4" spans="1:10">
      <c r="A4" s="17" t="s">
        <v>660</v>
      </c>
      <c r="B4" s="17">
        <v>3</v>
      </c>
      <c r="C4" s="3">
        <v>3</v>
      </c>
      <c r="D4" s="3">
        <v>2</v>
      </c>
      <c r="E4" s="3">
        <v>3</v>
      </c>
      <c r="F4" s="3"/>
      <c r="G4" s="3"/>
      <c r="H4" s="3"/>
      <c r="I4" s="3">
        <v>1</v>
      </c>
      <c r="J4" s="9"/>
    </row>
    <row r="5" spans="1:10">
      <c r="A5" s="17" t="s">
        <v>661</v>
      </c>
      <c r="B5" s="17">
        <v>1</v>
      </c>
      <c r="C5" s="3">
        <v>1</v>
      </c>
      <c r="D5" s="3"/>
      <c r="E5" s="3">
        <v>3</v>
      </c>
      <c r="F5" s="3"/>
      <c r="G5" s="3"/>
      <c r="H5" s="3"/>
      <c r="I5" s="3">
        <v>1</v>
      </c>
      <c r="J5" s="9"/>
    </row>
    <row r="6" spans="1:10">
      <c r="A6" s="273" t="s">
        <v>662</v>
      </c>
      <c r="B6" s="17">
        <f>SUM(B3:B5)</f>
        <v>6</v>
      </c>
      <c r="C6" s="17">
        <f t="shared" ref="C6:I6" si="0">SUM(C3:C5)</f>
        <v>6</v>
      </c>
      <c r="D6" s="17">
        <f t="shared" si="0"/>
        <v>4</v>
      </c>
      <c r="E6" s="17">
        <f t="shared" si="0"/>
        <v>9.5</v>
      </c>
      <c r="F6" s="17"/>
      <c r="G6" s="17">
        <f t="shared" si="0"/>
        <v>0</v>
      </c>
      <c r="H6" s="17">
        <f t="shared" si="0"/>
        <v>0</v>
      </c>
      <c r="I6" s="17">
        <f t="shared" si="0"/>
        <v>2</v>
      </c>
      <c r="J6" s="9"/>
    </row>
    <row r="7" spans="1:10">
      <c r="A7" s="9"/>
      <c r="B7" s="9"/>
      <c r="C7" s="9"/>
      <c r="D7" s="9"/>
      <c r="E7" s="9"/>
      <c r="F7" s="9"/>
      <c r="G7" s="9"/>
      <c r="H7" s="9"/>
      <c r="I7" s="9"/>
      <c r="J7" s="9"/>
    </row>
    <row r="8" spans="1:10" s="1" customFormat="1">
      <c r="A8" s="455" t="s">
        <v>94</v>
      </c>
      <c r="B8" s="455"/>
      <c r="C8" s="455"/>
      <c r="D8" s="12"/>
      <c r="E8" s="12"/>
      <c r="F8" s="12"/>
      <c r="G8" s="12"/>
      <c r="H8" s="12"/>
      <c r="I8" s="12"/>
      <c r="J8" s="12"/>
    </row>
    <row r="9" spans="1:10" s="1" customFormat="1" ht="31.5">
      <c r="A9" s="24" t="s">
        <v>95</v>
      </c>
      <c r="B9" s="274" t="s">
        <v>96</v>
      </c>
      <c r="C9" s="274" t="s">
        <v>663</v>
      </c>
      <c r="D9" s="12"/>
      <c r="E9" s="12"/>
      <c r="F9" s="12"/>
      <c r="G9" s="12"/>
      <c r="H9" s="12"/>
      <c r="I9" s="12"/>
      <c r="J9" s="12"/>
    </row>
    <row r="10" spans="1:10">
      <c r="A10" s="17" t="s">
        <v>664</v>
      </c>
      <c r="B10" s="17"/>
      <c r="C10" s="4"/>
      <c r="D10" s="9"/>
      <c r="E10" s="9"/>
      <c r="F10" s="9"/>
      <c r="G10" s="9"/>
      <c r="H10" s="9"/>
      <c r="I10" s="9"/>
      <c r="J10" s="9"/>
    </row>
    <row r="11" spans="1:10">
      <c r="A11" s="17" t="s">
        <v>665</v>
      </c>
      <c r="B11" s="17">
        <v>2</v>
      </c>
      <c r="C11" s="4">
        <v>82.34</v>
      </c>
      <c r="D11" s="9"/>
      <c r="E11" s="9"/>
      <c r="F11" s="9"/>
      <c r="G11" s="9"/>
      <c r="H11" s="9"/>
      <c r="I11" s="9"/>
      <c r="J11" s="9"/>
    </row>
    <row r="12" spans="1:10" ht="13.5" customHeight="1">
      <c r="A12" s="34" t="s">
        <v>662</v>
      </c>
      <c r="B12" s="3">
        <f>SUM(B10:B11)</f>
        <v>2</v>
      </c>
      <c r="C12" s="3">
        <f>SUM(C10:C11)</f>
        <v>82.34</v>
      </c>
    </row>
    <row r="13" spans="1:10">
      <c r="C13" s="20"/>
    </row>
  </sheetData>
  <mergeCells count="2">
    <mergeCell ref="A8:C8"/>
    <mergeCell ref="A1:J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21"/>
  <sheetViews>
    <sheetView zoomScale="60" zoomScaleNormal="60" zoomScaleSheetLayoutView="100" workbookViewId="0">
      <selection activeCell="E12" sqref="E12"/>
    </sheetView>
  </sheetViews>
  <sheetFormatPr defaultRowHeight="15.75"/>
  <cols>
    <col min="1" max="1" width="17.375" customWidth="1"/>
    <col min="2" max="2" width="11.5" customWidth="1"/>
    <col min="3" max="14" width="10.625" customWidth="1"/>
  </cols>
  <sheetData>
    <row r="1" spans="1:13" ht="42" customHeight="1">
      <c r="A1" s="423" t="s">
        <v>139</v>
      </c>
      <c r="B1" s="423"/>
      <c r="C1" s="423"/>
      <c r="D1" s="423"/>
      <c r="E1" s="423"/>
      <c r="F1" s="423"/>
      <c r="G1" s="423"/>
      <c r="H1" s="26"/>
      <c r="I1" s="26"/>
      <c r="J1" s="26"/>
      <c r="K1" s="26"/>
      <c r="L1" s="26"/>
      <c r="M1" s="26"/>
    </row>
    <row r="2" spans="1:13">
      <c r="A2" s="20" t="s">
        <v>138</v>
      </c>
      <c r="B2" s="20"/>
      <c r="C2" s="22"/>
    </row>
    <row r="3" spans="1:13" s="6" customFormat="1" ht="47.25">
      <c r="A3" s="24" t="s">
        <v>52</v>
      </c>
      <c r="B3" s="24" t="s">
        <v>56</v>
      </c>
      <c r="C3" s="24" t="s">
        <v>97</v>
      </c>
      <c r="D3" s="24" t="s">
        <v>98</v>
      </c>
      <c r="E3" s="24" t="s">
        <v>666</v>
      </c>
      <c r="F3" s="24" t="s">
        <v>667</v>
      </c>
      <c r="G3" s="24" t="s">
        <v>668</v>
      </c>
    </row>
    <row r="4" spans="1:13" s="6" customFormat="1">
      <c r="A4" s="24" t="s">
        <v>669</v>
      </c>
      <c r="B4" s="280">
        <f>SUM(C4:G4)</f>
        <v>271.76</v>
      </c>
      <c r="C4" s="275">
        <v>40.167000000000002</v>
      </c>
      <c r="D4" s="275">
        <v>50.277999999999999</v>
      </c>
      <c r="E4" s="275"/>
      <c r="F4" s="275">
        <v>113.726</v>
      </c>
      <c r="G4" s="275">
        <v>67.588999999999999</v>
      </c>
    </row>
    <row r="5" spans="1:13" s="6" customFormat="1">
      <c r="A5" s="24" t="s">
        <v>670</v>
      </c>
      <c r="B5" s="280">
        <f t="shared" ref="B5:B10" si="0">SUM(C5:G5)</f>
        <v>140.67099999999999</v>
      </c>
      <c r="C5" s="275">
        <v>24.282</v>
      </c>
      <c r="D5" s="275">
        <v>53.494999999999997</v>
      </c>
      <c r="E5" s="275"/>
      <c r="F5" s="275">
        <v>56.587000000000003</v>
      </c>
      <c r="G5" s="275">
        <v>6.3070000000000004</v>
      </c>
    </row>
    <row r="6" spans="1:13" s="6" customFormat="1">
      <c r="A6" s="24" t="s">
        <v>671</v>
      </c>
      <c r="B6" s="280">
        <f t="shared" si="0"/>
        <v>53.41</v>
      </c>
      <c r="C6" s="275">
        <v>6.5</v>
      </c>
      <c r="D6" s="275">
        <v>14.5</v>
      </c>
      <c r="E6" s="275"/>
      <c r="F6" s="275">
        <v>24.83</v>
      </c>
      <c r="G6" s="275">
        <v>7.58</v>
      </c>
    </row>
    <row r="7" spans="1:13" s="6" customFormat="1">
      <c r="A7" s="24" t="s">
        <v>672</v>
      </c>
      <c r="B7" s="280">
        <f t="shared" si="0"/>
        <v>29.98</v>
      </c>
      <c r="C7" s="275">
        <v>3.98</v>
      </c>
      <c r="D7" s="275">
        <v>6</v>
      </c>
      <c r="E7" s="275"/>
      <c r="F7" s="275">
        <v>13</v>
      </c>
      <c r="G7" s="275">
        <v>7</v>
      </c>
    </row>
    <row r="8" spans="1:13" s="6" customFormat="1">
      <c r="A8" s="7" t="s">
        <v>673</v>
      </c>
      <c r="B8" s="280">
        <f t="shared" si="0"/>
        <v>111.39200000000001</v>
      </c>
      <c r="C8" s="276">
        <v>16.54</v>
      </c>
      <c r="D8" s="276">
        <v>20.338000000000001</v>
      </c>
      <c r="E8" s="276"/>
      <c r="F8" s="276">
        <v>47.487000000000002</v>
      </c>
      <c r="G8" s="276">
        <v>27.027000000000001</v>
      </c>
    </row>
    <row r="9" spans="1:13" s="6" customFormat="1">
      <c r="A9" s="7" t="s">
        <v>674</v>
      </c>
      <c r="B9" s="280">
        <f t="shared" si="0"/>
        <v>14.402000000000001</v>
      </c>
      <c r="C9" s="276">
        <v>2</v>
      </c>
      <c r="D9" s="276">
        <v>3.8</v>
      </c>
      <c r="E9" s="276"/>
      <c r="F9" s="276">
        <v>4.6550000000000002</v>
      </c>
      <c r="G9" s="276">
        <v>3.9470000000000001</v>
      </c>
    </row>
    <row r="10" spans="1:13" s="6" customFormat="1">
      <c r="A10" s="245" t="s">
        <v>662</v>
      </c>
      <c r="B10" s="281">
        <f t="shared" si="0"/>
        <v>621.61500000000001</v>
      </c>
      <c r="C10" s="277">
        <f>SUM(C4:C9)</f>
        <v>93.468999999999994</v>
      </c>
      <c r="D10" s="277">
        <f>SUM(D4:D9)</f>
        <v>148.411</v>
      </c>
      <c r="E10" s="277"/>
      <c r="F10" s="277">
        <f>SUM(F4:F9)</f>
        <v>260.28499999999997</v>
      </c>
      <c r="G10" s="277">
        <f>SUM(G4:G9)</f>
        <v>119.45</v>
      </c>
    </row>
    <row r="11" spans="1:13" s="6" customFormat="1">
      <c r="A11" s="2" t="s">
        <v>675</v>
      </c>
      <c r="B11" s="282">
        <v>1</v>
      </c>
      <c r="C11" s="278">
        <f>C10/B10*100</f>
        <v>15.036477562478382</v>
      </c>
      <c r="D11" s="278">
        <f>D10/B10*100</f>
        <v>23.875067364848015</v>
      </c>
      <c r="E11" s="278"/>
      <c r="F11" s="278">
        <f>F10/B10*100</f>
        <v>41.872380814491279</v>
      </c>
      <c r="G11" s="278">
        <f>G10/B10*100</f>
        <v>19.216074258182317</v>
      </c>
    </row>
    <row r="12" spans="1:13" s="6" customFormat="1">
      <c r="A12" s="245" t="s">
        <v>676</v>
      </c>
      <c r="B12" s="283">
        <f>SUM(C12:G12)</f>
        <v>585.73</v>
      </c>
      <c r="C12" s="279">
        <v>85.77</v>
      </c>
      <c r="D12" s="279">
        <v>141.63</v>
      </c>
      <c r="E12" s="279"/>
      <c r="F12" s="279">
        <v>215.55</v>
      </c>
      <c r="G12" s="279">
        <v>142.78</v>
      </c>
    </row>
    <row r="13" spans="1:13" s="6" customFormat="1">
      <c r="A13" s="35" t="s">
        <v>675</v>
      </c>
      <c r="B13" s="284">
        <f>SUM(C13:G13)</f>
        <v>100</v>
      </c>
      <c r="C13" s="278">
        <v>14.6</v>
      </c>
      <c r="D13" s="278">
        <v>24.26</v>
      </c>
      <c r="E13" s="278"/>
      <c r="F13" s="278">
        <v>39.96</v>
      </c>
      <c r="G13" s="278">
        <v>21.18</v>
      </c>
    </row>
    <row r="14" spans="1:13" s="6" customFormat="1">
      <c r="A14" s="245" t="s">
        <v>677</v>
      </c>
      <c r="B14" s="285">
        <f>C14+D14+F14+G14</f>
        <v>-8.8817841970012523E-15</v>
      </c>
      <c r="C14" s="279">
        <f>C11-C13</f>
        <v>0.4364775624783821</v>
      </c>
      <c r="D14" s="279">
        <f>D11-D13</f>
        <v>-0.38493263515198706</v>
      </c>
      <c r="E14" s="279"/>
      <c r="F14" s="279">
        <f>F11-F13</f>
        <v>1.9123808144912786</v>
      </c>
      <c r="G14" s="279">
        <f>G11-G13</f>
        <v>-1.9639257418176825</v>
      </c>
    </row>
    <row r="15" spans="1:13" s="6" customFormat="1">
      <c r="A15" s="7"/>
      <c r="B15" s="134">
        <f t="shared" ref="B15:B16" si="1">+SUM(C15:G15)</f>
        <v>0</v>
      </c>
      <c r="C15" s="7"/>
      <c r="D15" s="7"/>
      <c r="E15" s="7"/>
      <c r="F15" s="7"/>
      <c r="G15" s="7"/>
    </row>
    <row r="16" spans="1:13" s="6" customFormat="1">
      <c r="A16" s="7"/>
      <c r="B16" s="134">
        <f t="shared" si="1"/>
        <v>0</v>
      </c>
      <c r="C16" s="7"/>
      <c r="D16" s="7"/>
      <c r="E16" s="7"/>
      <c r="F16" s="7"/>
      <c r="G16" s="7"/>
    </row>
    <row r="17" spans="1:7" ht="18.75" customHeight="1">
      <c r="A17" s="121" t="s">
        <v>56</v>
      </c>
      <c r="B17" s="48">
        <f t="shared" ref="B17:G17" si="2">SUM(B4:B16)</f>
        <v>1929.96</v>
      </c>
      <c r="C17" s="48">
        <f t="shared" si="2"/>
        <v>302.78095512495679</v>
      </c>
      <c r="D17" s="48">
        <f t="shared" si="2"/>
        <v>486.20213472969601</v>
      </c>
      <c r="E17" s="48">
        <f t="shared" si="2"/>
        <v>0</v>
      </c>
      <c r="F17" s="48">
        <f t="shared" si="2"/>
        <v>819.86476162898259</v>
      </c>
      <c r="G17" s="48">
        <f t="shared" si="2"/>
        <v>420.1121485163647</v>
      </c>
    </row>
    <row r="18" spans="1:7" ht="20.25" customHeight="1">
      <c r="A18" s="121" t="s">
        <v>202</v>
      </c>
      <c r="B18" s="133">
        <v>100</v>
      </c>
      <c r="C18" s="130">
        <f>+IFERROR(C17/$B$17,0)*100</f>
        <v>15.688457539273188</v>
      </c>
      <c r="D18" s="130">
        <f>+IFERROR(D17/$B$17,0)*100</f>
        <v>25.192342573405458</v>
      </c>
      <c r="E18" s="130">
        <f>+IFERROR(E17/$B$17,0)*100</f>
        <v>0</v>
      </c>
      <c r="F18" s="130">
        <f>+IFERROR(F17/$B$17,0)*100</f>
        <v>42.480919896214566</v>
      </c>
      <c r="G18" s="130">
        <f>+IFERROR(G17/$B$17,0)*100</f>
        <v>21.767919983645502</v>
      </c>
    </row>
    <row r="19" spans="1:7" ht="22.5" customHeight="1">
      <c r="A19" s="35" t="s">
        <v>211</v>
      </c>
      <c r="B19" s="3"/>
      <c r="C19" s="3"/>
      <c r="D19" s="3"/>
      <c r="E19" s="3"/>
      <c r="F19" s="3"/>
      <c r="G19" s="3"/>
    </row>
    <row r="20" spans="1:7" ht="22.5" customHeight="1">
      <c r="A20" s="121" t="s">
        <v>210</v>
      </c>
      <c r="B20" s="136">
        <f t="shared" ref="B20:G20" si="3">+IFERROR((B17-B19)/B19,0)*100</f>
        <v>0</v>
      </c>
      <c r="C20" s="136">
        <f t="shared" si="3"/>
        <v>0</v>
      </c>
      <c r="D20" s="136">
        <f t="shared" si="3"/>
        <v>0</v>
      </c>
      <c r="E20" s="136">
        <f t="shared" si="3"/>
        <v>0</v>
      </c>
      <c r="F20" s="136">
        <f t="shared" si="3"/>
        <v>0</v>
      </c>
      <c r="G20" s="136">
        <f t="shared" si="3"/>
        <v>0</v>
      </c>
    </row>
    <row r="21" spans="1:7">
      <c r="A21" s="1"/>
    </row>
  </sheetData>
  <mergeCells count="1">
    <mergeCell ref="A1:G1"/>
  </mergeCells>
  <phoneticPr fontId="2" type="noConversion"/>
  <pageMargins left="0.75" right="0.75" top="0.5" bottom="1" header="0.4921259845" footer="0.492125984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26"/>
  <sheetViews>
    <sheetView zoomScale="77" zoomScaleNormal="77" zoomScaleSheetLayoutView="100" workbookViewId="0">
      <selection activeCell="A11" sqref="A11:I11"/>
    </sheetView>
  </sheetViews>
  <sheetFormatPr defaultRowHeight="15.75"/>
  <cols>
    <col min="1" max="9" width="12.625" customWidth="1"/>
  </cols>
  <sheetData>
    <row r="1" spans="1:9" ht="40.5" customHeight="1">
      <c r="A1" s="470" t="s">
        <v>179</v>
      </c>
      <c r="B1" s="470"/>
      <c r="C1" s="470"/>
      <c r="D1" s="470"/>
      <c r="E1" s="470"/>
      <c r="F1" s="470"/>
      <c r="G1" s="470"/>
      <c r="H1" s="470"/>
      <c r="I1" s="471"/>
    </row>
    <row r="2" spans="1:9" ht="16.5" thickBot="1">
      <c r="A2" s="47" t="s">
        <v>173</v>
      </c>
      <c r="B2" s="61"/>
      <c r="C2" s="61"/>
      <c r="D2" s="61"/>
      <c r="E2" s="61"/>
      <c r="F2" s="61"/>
      <c r="G2" s="61"/>
      <c r="H2" s="61"/>
      <c r="I2" s="61"/>
    </row>
    <row r="3" spans="1:9" ht="15.75" customHeight="1">
      <c r="A3" s="472" t="s">
        <v>52</v>
      </c>
      <c r="B3" s="474" t="s">
        <v>99</v>
      </c>
      <c r="C3" s="460" t="s">
        <v>100</v>
      </c>
      <c r="D3" s="461"/>
      <c r="E3" s="476"/>
      <c r="F3" s="477" t="s">
        <v>101</v>
      </c>
      <c r="G3" s="460" t="s">
        <v>102</v>
      </c>
      <c r="H3" s="461"/>
      <c r="I3" s="462"/>
    </row>
    <row r="4" spans="1:9" ht="32.25" thickBot="1">
      <c r="A4" s="473"/>
      <c r="B4" s="475"/>
      <c r="C4" s="103" t="s">
        <v>15</v>
      </c>
      <c r="D4" s="103" t="s">
        <v>16</v>
      </c>
      <c r="E4" s="103" t="s">
        <v>17</v>
      </c>
      <c r="F4" s="478"/>
      <c r="G4" s="103" t="s">
        <v>15</v>
      </c>
      <c r="H4" s="103" t="s">
        <v>16</v>
      </c>
      <c r="I4" s="104" t="s">
        <v>17</v>
      </c>
    </row>
    <row r="5" spans="1:9" ht="31.5">
      <c r="A5" s="102" t="s">
        <v>611</v>
      </c>
      <c r="B5" s="286">
        <v>15</v>
      </c>
      <c r="C5" s="286">
        <v>86</v>
      </c>
      <c r="D5" s="286"/>
      <c r="E5" s="286"/>
      <c r="F5" s="102">
        <v>1</v>
      </c>
      <c r="G5" s="102"/>
      <c r="H5" s="286">
        <v>1</v>
      </c>
      <c r="I5" s="286"/>
    </row>
    <row r="6" spans="1:9" ht="31.5">
      <c r="A6" s="102" t="s">
        <v>612</v>
      </c>
      <c r="B6" s="287">
        <v>27</v>
      </c>
      <c r="C6" s="287">
        <v>125</v>
      </c>
      <c r="D6" s="287"/>
      <c r="E6" s="287">
        <v>6</v>
      </c>
      <c r="F6" s="62">
        <v>12</v>
      </c>
      <c r="G6" s="62"/>
      <c r="H6" s="287">
        <v>1</v>
      </c>
      <c r="I6" s="287">
        <v>11</v>
      </c>
    </row>
    <row r="7" spans="1:9" ht="31.5">
      <c r="A7" s="102" t="s">
        <v>613</v>
      </c>
      <c r="B7" s="287">
        <v>3</v>
      </c>
      <c r="C7" s="287">
        <v>15</v>
      </c>
      <c r="D7" s="287"/>
      <c r="E7" s="287"/>
      <c r="F7" s="62">
        <v>3</v>
      </c>
      <c r="G7" s="62">
        <v>15</v>
      </c>
      <c r="H7" s="287">
        <v>153</v>
      </c>
      <c r="I7" s="287"/>
    </row>
    <row r="8" spans="1:9">
      <c r="A8" s="45" t="s">
        <v>614</v>
      </c>
      <c r="B8" s="288">
        <v>8</v>
      </c>
      <c r="C8" s="288">
        <v>40</v>
      </c>
      <c r="D8" s="288"/>
      <c r="E8" s="288"/>
      <c r="F8" s="45">
        <v>6</v>
      </c>
      <c r="G8" s="45">
        <v>30</v>
      </c>
      <c r="H8" s="288"/>
      <c r="I8" s="288"/>
    </row>
    <row r="9" spans="1:9">
      <c r="A9" s="45" t="s">
        <v>615</v>
      </c>
      <c r="B9" s="288">
        <v>9</v>
      </c>
      <c r="C9" s="288">
        <v>62</v>
      </c>
      <c r="D9" s="288"/>
      <c r="E9" s="288"/>
      <c r="F9" s="45"/>
      <c r="G9" s="45"/>
      <c r="H9" s="288"/>
      <c r="I9" s="288"/>
    </row>
    <row r="10" spans="1:9">
      <c r="A10" s="45"/>
      <c r="B10" s="288"/>
      <c r="C10" s="288"/>
      <c r="D10" s="288"/>
      <c r="E10" s="288"/>
      <c r="F10" s="45"/>
      <c r="G10" s="45"/>
      <c r="H10" s="288"/>
      <c r="I10" s="288"/>
    </row>
    <row r="11" spans="1:9" ht="18" customHeight="1">
      <c r="A11" s="293" t="s">
        <v>56</v>
      </c>
      <c r="B11" s="297">
        <f>SUM(B5:B10)</f>
        <v>62</v>
      </c>
      <c r="C11" s="297">
        <f>SUM(C5:C10)</f>
        <v>328</v>
      </c>
      <c r="D11" s="297">
        <f t="shared" ref="D11:I11" si="0">SUM(D5:D10)</f>
        <v>0</v>
      </c>
      <c r="E11" s="297">
        <f t="shared" si="0"/>
        <v>6</v>
      </c>
      <c r="F11" s="297">
        <f t="shared" si="0"/>
        <v>22</v>
      </c>
      <c r="G11" s="297">
        <f t="shared" si="0"/>
        <v>45</v>
      </c>
      <c r="H11" s="297">
        <f t="shared" si="0"/>
        <v>155</v>
      </c>
      <c r="I11" s="297">
        <f t="shared" si="0"/>
        <v>11</v>
      </c>
    </row>
    <row r="12" spans="1:9">
      <c r="A12" s="55"/>
      <c r="B12" s="56"/>
      <c r="C12" s="56"/>
      <c r="D12" s="56"/>
      <c r="E12" s="56"/>
      <c r="F12" s="56"/>
      <c r="G12" s="56"/>
      <c r="H12" s="56"/>
      <c r="I12" s="56"/>
    </row>
    <row r="13" spans="1:9" ht="16.5" thickBot="1">
      <c r="A13" s="63" t="s">
        <v>165</v>
      </c>
      <c r="B13" s="56"/>
      <c r="C13" s="56"/>
      <c r="D13" s="56"/>
      <c r="E13" s="56"/>
      <c r="F13" s="56"/>
      <c r="G13" s="56"/>
      <c r="H13" s="56"/>
      <c r="I13" s="56"/>
    </row>
    <row r="14" spans="1:9" ht="15.75" customHeight="1">
      <c r="A14" s="463" t="s">
        <v>52</v>
      </c>
      <c r="B14" s="465" t="s">
        <v>99</v>
      </c>
      <c r="C14" s="457" t="s">
        <v>100</v>
      </c>
      <c r="D14" s="458"/>
      <c r="E14" s="467"/>
      <c r="F14" s="468" t="s">
        <v>101</v>
      </c>
      <c r="G14" s="457" t="s">
        <v>102</v>
      </c>
      <c r="H14" s="458"/>
      <c r="I14" s="459"/>
    </row>
    <row r="15" spans="1:9" ht="32.25" thickBot="1">
      <c r="A15" s="464"/>
      <c r="B15" s="466"/>
      <c r="C15" s="290" t="s">
        <v>15</v>
      </c>
      <c r="D15" s="290" t="s">
        <v>16</v>
      </c>
      <c r="E15" s="290" t="s">
        <v>17</v>
      </c>
      <c r="F15" s="469"/>
      <c r="G15" s="290" t="s">
        <v>15</v>
      </c>
      <c r="H15" s="290" t="s">
        <v>16</v>
      </c>
      <c r="I15" s="291" t="s">
        <v>17</v>
      </c>
    </row>
    <row r="16" spans="1:9" ht="31.5">
      <c r="A16" s="102" t="s">
        <v>611</v>
      </c>
      <c r="B16" s="286">
        <v>12</v>
      </c>
      <c r="C16" s="292">
        <v>80</v>
      </c>
      <c r="D16" s="292"/>
      <c r="E16" s="292"/>
      <c r="F16" s="64"/>
      <c r="G16" s="105"/>
      <c r="H16" s="292"/>
      <c r="I16" s="292"/>
    </row>
    <row r="17" spans="1:9" ht="31.5">
      <c r="A17" s="102" t="s">
        <v>612</v>
      </c>
      <c r="B17" s="286">
        <v>14</v>
      </c>
      <c r="C17" s="292">
        <v>104</v>
      </c>
      <c r="D17" s="292"/>
      <c r="E17" s="292">
        <v>11</v>
      </c>
      <c r="F17" s="64">
        <v>2</v>
      </c>
      <c r="G17" s="105"/>
      <c r="H17" s="292">
        <v>7</v>
      </c>
      <c r="I17" s="292"/>
    </row>
    <row r="18" spans="1:9" ht="31.5">
      <c r="A18" s="102" t="s">
        <v>613</v>
      </c>
      <c r="B18" s="287">
        <v>4</v>
      </c>
      <c r="C18" s="287">
        <v>20</v>
      </c>
      <c r="D18" s="287"/>
      <c r="E18" s="287"/>
      <c r="F18" s="62">
        <v>4</v>
      </c>
      <c r="G18" s="62">
        <v>20</v>
      </c>
      <c r="H18" s="287">
        <v>150</v>
      </c>
      <c r="I18" s="287">
        <v>31</v>
      </c>
    </row>
    <row r="19" spans="1:9">
      <c r="A19" s="45" t="s">
        <v>614</v>
      </c>
      <c r="B19" s="288">
        <v>9</v>
      </c>
      <c r="C19" s="288">
        <v>40</v>
      </c>
      <c r="D19" s="288"/>
      <c r="E19" s="288"/>
      <c r="F19" s="45">
        <v>6</v>
      </c>
      <c r="G19" s="45">
        <v>30</v>
      </c>
      <c r="H19" s="288"/>
      <c r="I19" s="288"/>
    </row>
    <row r="20" spans="1:9">
      <c r="A20" s="45" t="s">
        <v>615</v>
      </c>
      <c r="B20" s="288">
        <v>7</v>
      </c>
      <c r="C20" s="288">
        <v>53</v>
      </c>
      <c r="D20" s="288"/>
      <c r="E20" s="288"/>
      <c r="F20" s="45"/>
      <c r="G20" s="45"/>
      <c r="H20" s="288"/>
      <c r="I20" s="288"/>
    </row>
    <row r="21" spans="1:9">
      <c r="A21" s="45"/>
      <c r="B21" s="288"/>
      <c r="C21" s="288"/>
      <c r="D21" s="288"/>
      <c r="E21" s="288"/>
      <c r="F21" s="45"/>
      <c r="G21" s="45"/>
      <c r="H21" s="288"/>
      <c r="I21" s="288"/>
    </row>
    <row r="22" spans="1:9">
      <c r="A22" s="293" t="s">
        <v>56</v>
      </c>
      <c r="B22" s="294">
        <f>SUM(B16:B21)</f>
        <v>46</v>
      </c>
      <c r="C22" s="294">
        <f t="shared" ref="C22:I22" si="1">SUM(C16:C21)</f>
        <v>297</v>
      </c>
      <c r="D22" s="294">
        <f t="shared" si="1"/>
        <v>0</v>
      </c>
      <c r="E22" s="294">
        <f t="shared" si="1"/>
        <v>11</v>
      </c>
      <c r="F22" s="294">
        <f t="shared" si="1"/>
        <v>12</v>
      </c>
      <c r="G22" s="294">
        <f t="shared" si="1"/>
        <v>50</v>
      </c>
      <c r="H22" s="294">
        <f t="shared" si="1"/>
        <v>157</v>
      </c>
      <c r="I22" s="294">
        <f t="shared" si="1"/>
        <v>31</v>
      </c>
    </row>
    <row r="23" spans="1:9">
      <c r="A23" s="56"/>
      <c r="B23" s="55"/>
      <c r="C23" s="55"/>
      <c r="D23" s="55"/>
      <c r="E23" s="55"/>
      <c r="F23" s="55"/>
      <c r="G23" s="55"/>
      <c r="H23" s="55"/>
      <c r="I23" s="55"/>
    </row>
    <row r="24" spans="1:9" ht="18.75" customHeight="1">
      <c r="A24" s="294" t="s">
        <v>5</v>
      </c>
      <c r="B24" s="294">
        <f t="shared" ref="B24:I24" si="2">+B11-B22</f>
        <v>16</v>
      </c>
      <c r="C24" s="294">
        <f t="shared" si="2"/>
        <v>31</v>
      </c>
      <c r="D24" s="294">
        <f t="shared" si="2"/>
        <v>0</v>
      </c>
      <c r="E24" s="294">
        <f t="shared" si="2"/>
        <v>-5</v>
      </c>
      <c r="F24" s="294">
        <f t="shared" si="2"/>
        <v>10</v>
      </c>
      <c r="G24" s="294">
        <f t="shared" si="2"/>
        <v>-5</v>
      </c>
      <c r="H24" s="294">
        <f t="shared" si="2"/>
        <v>-2</v>
      </c>
      <c r="I24" s="294">
        <f t="shared" si="2"/>
        <v>-20</v>
      </c>
    </row>
    <row r="25" spans="1:9" ht="20.25" customHeight="1">
      <c r="A25" s="295" t="s">
        <v>79</v>
      </c>
      <c r="B25" s="296">
        <f t="shared" ref="B25:H25" si="3">+IFERROR(B24/B22,0)*100</f>
        <v>34.782608695652172</v>
      </c>
      <c r="C25" s="296">
        <f t="shared" si="3"/>
        <v>10.437710437710438</v>
      </c>
      <c r="D25" s="296">
        <f t="shared" si="3"/>
        <v>0</v>
      </c>
      <c r="E25" s="296">
        <f t="shared" si="3"/>
        <v>-45.454545454545453</v>
      </c>
      <c r="F25" s="296">
        <f t="shared" si="3"/>
        <v>83.333333333333343</v>
      </c>
      <c r="G25" s="296">
        <f t="shared" si="3"/>
        <v>-10</v>
      </c>
      <c r="H25" s="296">
        <f t="shared" si="3"/>
        <v>-1.2738853503184715</v>
      </c>
      <c r="I25" s="296">
        <f>+IFERROR(I24/I22,0)*100</f>
        <v>-64.516129032258064</v>
      </c>
    </row>
    <row r="26" spans="1:9">
      <c r="H26" s="20"/>
      <c r="I26" s="20"/>
    </row>
  </sheetData>
  <mergeCells count="11">
    <mergeCell ref="A1:I1"/>
    <mergeCell ref="A3:A4"/>
    <mergeCell ref="B3:B4"/>
    <mergeCell ref="C3:E3"/>
    <mergeCell ref="F3:F4"/>
    <mergeCell ref="G14:I14"/>
    <mergeCell ref="G3:I3"/>
    <mergeCell ref="A14:A15"/>
    <mergeCell ref="B14:B15"/>
    <mergeCell ref="C14:E14"/>
    <mergeCell ref="F14:F15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36"/>
  <sheetViews>
    <sheetView topLeftCell="A2" zoomScaleSheetLayoutView="100" workbookViewId="0">
      <selection activeCell="E9" sqref="E9"/>
    </sheetView>
  </sheetViews>
  <sheetFormatPr defaultRowHeight="15.75"/>
  <cols>
    <col min="1" max="6" width="12.625" customWidth="1"/>
  </cols>
  <sheetData>
    <row r="1" spans="1:8" ht="45" customHeight="1">
      <c r="A1" s="479" t="s">
        <v>208</v>
      </c>
      <c r="B1" s="479"/>
      <c r="C1" s="479"/>
      <c r="D1" s="479"/>
      <c r="E1" s="479"/>
      <c r="F1" s="479"/>
    </row>
    <row r="2" spans="1:8" ht="107.25" customHeight="1">
      <c r="A2" s="24" t="s">
        <v>103</v>
      </c>
      <c r="B2" s="24" t="s">
        <v>104</v>
      </c>
      <c r="C2" s="24" t="s">
        <v>105</v>
      </c>
      <c r="D2" s="24" t="s">
        <v>180</v>
      </c>
      <c r="E2" s="24" t="s">
        <v>181</v>
      </c>
      <c r="F2" s="24" t="s">
        <v>182</v>
      </c>
      <c r="G2" s="1"/>
    </row>
    <row r="3" spans="1:8" ht="21" customHeight="1">
      <c r="A3" s="35" t="s">
        <v>204</v>
      </c>
      <c r="B3" s="3">
        <v>1244</v>
      </c>
      <c r="C3" s="3">
        <v>1192</v>
      </c>
      <c r="D3" s="3">
        <v>409</v>
      </c>
      <c r="E3" s="3">
        <v>93</v>
      </c>
      <c r="F3" s="3">
        <v>41</v>
      </c>
      <c r="G3" s="148"/>
    </row>
    <row r="4" spans="1:8" ht="24.75" customHeight="1">
      <c r="A4" s="35" t="s">
        <v>205</v>
      </c>
      <c r="B4" s="3">
        <v>1056</v>
      </c>
      <c r="C4" s="3">
        <v>1018</v>
      </c>
      <c r="D4" s="3">
        <v>365</v>
      </c>
      <c r="E4" s="3">
        <v>44</v>
      </c>
      <c r="F4" s="3">
        <v>29</v>
      </c>
    </row>
    <row r="5" spans="1:8" ht="19.5" customHeight="1">
      <c r="A5" s="3" t="s">
        <v>206</v>
      </c>
      <c r="B5" s="3">
        <v>70</v>
      </c>
      <c r="C5" s="3">
        <v>66</v>
      </c>
      <c r="D5" s="3">
        <v>63</v>
      </c>
      <c r="E5" s="3">
        <v>0</v>
      </c>
      <c r="F5" s="3">
        <v>0</v>
      </c>
    </row>
    <row r="6" spans="1:8" ht="21" customHeight="1">
      <c r="A6" s="3" t="s">
        <v>207</v>
      </c>
      <c r="B6" s="3">
        <v>378</v>
      </c>
      <c r="C6" s="3">
        <v>421</v>
      </c>
      <c r="D6" s="3">
        <v>132</v>
      </c>
      <c r="E6" s="3">
        <v>0</v>
      </c>
      <c r="F6" s="3">
        <v>12</v>
      </c>
    </row>
    <row r="7" spans="1:8" ht="18.75" customHeight="1">
      <c r="A7" s="121" t="s">
        <v>56</v>
      </c>
      <c r="B7" s="48">
        <f>SUM(B3:B6)</f>
        <v>2748</v>
      </c>
      <c r="C7" s="48">
        <f>SUM(C3:C6)</f>
        <v>2697</v>
      </c>
      <c r="D7" s="48">
        <f>SUM(D3:D6)</f>
        <v>969</v>
      </c>
      <c r="E7" s="48">
        <f>SUM(E3:E6)</f>
        <v>137</v>
      </c>
      <c r="F7" s="48">
        <f>SUM(F3:F6)</f>
        <v>82</v>
      </c>
    </row>
    <row r="8" spans="1:8" ht="18.75" customHeight="1">
      <c r="A8" s="146"/>
      <c r="B8" s="147"/>
      <c r="C8" s="147"/>
      <c r="D8" s="147"/>
      <c r="E8" s="147"/>
      <c r="F8" s="147"/>
      <c r="G8" s="148"/>
      <c r="H8" s="148"/>
    </row>
    <row r="9" spans="1:8" ht="18.75" customHeight="1">
      <c r="A9" s="146"/>
      <c r="B9" s="147"/>
      <c r="C9" s="147"/>
      <c r="D9" s="147"/>
      <c r="E9" s="147"/>
      <c r="F9" s="147"/>
      <c r="G9" s="147"/>
      <c r="H9" s="148"/>
    </row>
    <row r="10" spans="1:8" ht="18.75" customHeight="1">
      <c r="A10" s="243"/>
      <c r="B10" s="147"/>
      <c r="C10" s="147"/>
      <c r="D10" s="147"/>
      <c r="E10" s="147"/>
      <c r="F10" s="147"/>
      <c r="G10" s="147"/>
      <c r="H10" s="148"/>
    </row>
    <row r="11" spans="1:8" ht="18.75" customHeight="1">
      <c r="A11" s="243"/>
      <c r="B11" s="147"/>
      <c r="C11" s="147"/>
      <c r="D11" s="147"/>
      <c r="E11" s="147"/>
      <c r="F11" s="147"/>
      <c r="G11" s="147"/>
      <c r="H11" s="148"/>
    </row>
    <row r="12" spans="1:8" ht="18.75" customHeight="1">
      <c r="A12" s="147"/>
      <c r="B12" s="147"/>
      <c r="C12" s="147"/>
      <c r="D12" s="147"/>
      <c r="E12" s="147"/>
      <c r="F12" s="147"/>
      <c r="G12" s="147"/>
      <c r="H12" s="148"/>
    </row>
    <row r="13" spans="1:8" ht="18.75" customHeight="1">
      <c r="A13" s="147"/>
      <c r="B13" s="147"/>
      <c r="C13" s="147"/>
      <c r="D13" s="147"/>
      <c r="E13" s="147"/>
      <c r="F13" s="147"/>
      <c r="G13" s="147"/>
      <c r="H13" s="148"/>
    </row>
    <row r="14" spans="1:8">
      <c r="A14" s="147"/>
      <c r="B14" s="147"/>
      <c r="C14" s="147"/>
      <c r="D14" s="147"/>
      <c r="E14" s="244"/>
      <c r="F14" s="244"/>
      <c r="G14" s="147"/>
    </row>
    <row r="15" spans="1:8">
      <c r="A15" s="147"/>
      <c r="B15" s="147"/>
      <c r="C15" s="147"/>
      <c r="D15" s="147"/>
      <c r="E15" s="147"/>
      <c r="F15" s="147"/>
      <c r="G15" s="147"/>
    </row>
    <row r="16" spans="1:8">
      <c r="A16" s="147"/>
      <c r="B16" s="147"/>
      <c r="C16" s="147"/>
      <c r="D16" s="147"/>
      <c r="E16" s="147"/>
      <c r="F16" s="147"/>
      <c r="G16" s="147"/>
    </row>
    <row r="17" spans="1:7">
      <c r="A17" s="147"/>
      <c r="B17" s="147"/>
      <c r="C17" s="147"/>
      <c r="D17" s="147"/>
      <c r="E17" s="147"/>
      <c r="F17" s="147"/>
      <c r="G17" s="147"/>
    </row>
    <row r="18" spans="1:7">
      <c r="A18" s="147"/>
      <c r="B18" s="147"/>
      <c r="C18" s="147"/>
      <c r="D18" s="147"/>
      <c r="E18" s="147"/>
      <c r="F18" s="147"/>
      <c r="G18" s="147"/>
    </row>
    <row r="19" spans="1:7">
      <c r="A19" s="147"/>
      <c r="B19" s="147"/>
      <c r="C19" s="147"/>
      <c r="D19" s="147"/>
      <c r="E19" s="147"/>
      <c r="F19" s="147"/>
      <c r="G19" s="147"/>
    </row>
    <row r="20" spans="1:7">
      <c r="A20" s="147"/>
      <c r="B20" s="147"/>
      <c r="C20" s="147"/>
      <c r="D20" s="147"/>
      <c r="E20" s="147"/>
      <c r="F20" s="147"/>
      <c r="G20" s="147"/>
    </row>
    <row r="21" spans="1:7">
      <c r="A21" s="147"/>
      <c r="B21" s="147"/>
      <c r="C21" s="147"/>
      <c r="D21" s="147"/>
      <c r="E21" s="147"/>
      <c r="F21" s="147"/>
      <c r="G21" s="147"/>
    </row>
    <row r="22" spans="1:7">
      <c r="A22" s="147"/>
      <c r="B22" s="147"/>
      <c r="C22" s="147"/>
      <c r="D22" s="147"/>
      <c r="E22" s="147"/>
      <c r="F22" s="147"/>
      <c r="G22" s="147"/>
    </row>
    <row r="23" spans="1:7">
      <c r="A23" s="147"/>
      <c r="B23" s="147"/>
      <c r="C23" s="147"/>
      <c r="D23" s="147"/>
      <c r="E23" s="147"/>
      <c r="F23" s="147"/>
      <c r="G23" s="147"/>
    </row>
    <row r="24" spans="1:7">
      <c r="A24" s="147"/>
      <c r="B24" s="147"/>
      <c r="C24" s="147"/>
      <c r="D24" s="147"/>
      <c r="E24" s="147"/>
      <c r="F24" s="147"/>
      <c r="G24" s="147"/>
    </row>
    <row r="25" spans="1:7">
      <c r="A25" s="147"/>
      <c r="B25" s="147"/>
      <c r="C25" s="147"/>
      <c r="D25" s="147"/>
      <c r="E25" s="147"/>
      <c r="F25" s="147"/>
      <c r="G25" s="147"/>
    </row>
    <row r="26" spans="1:7">
      <c r="A26" s="147"/>
      <c r="B26" s="147"/>
      <c r="C26" s="147"/>
      <c r="D26" s="147"/>
      <c r="E26" s="147"/>
      <c r="F26" s="147"/>
      <c r="G26" s="147"/>
    </row>
    <row r="27" spans="1:7">
      <c r="A27" s="147"/>
      <c r="B27" s="147"/>
      <c r="C27" s="147"/>
      <c r="D27" s="147"/>
      <c r="E27" s="147"/>
      <c r="F27" s="147"/>
      <c r="G27" s="147"/>
    </row>
    <row r="28" spans="1:7">
      <c r="A28" s="147"/>
      <c r="B28" s="147"/>
      <c r="C28" s="147"/>
      <c r="D28" s="147"/>
      <c r="E28" s="147"/>
      <c r="F28" s="147"/>
      <c r="G28" s="147"/>
    </row>
    <row r="29" spans="1:7">
      <c r="A29" s="147"/>
      <c r="B29" s="147"/>
      <c r="C29" s="147"/>
      <c r="D29" s="147"/>
      <c r="E29" s="147"/>
      <c r="F29" s="147"/>
      <c r="G29" s="147"/>
    </row>
    <row r="30" spans="1:7">
      <c r="A30" s="147"/>
      <c r="B30" s="147"/>
      <c r="C30" s="147"/>
      <c r="D30" s="147"/>
      <c r="E30" s="147"/>
      <c r="F30" s="147"/>
      <c r="G30" s="147"/>
    </row>
    <row r="31" spans="1:7">
      <c r="A31" s="147"/>
      <c r="B31" s="147"/>
      <c r="C31" s="147"/>
      <c r="D31" s="147"/>
      <c r="E31" s="147"/>
      <c r="F31" s="147"/>
      <c r="G31" s="147"/>
    </row>
    <row r="32" spans="1:7">
      <c r="A32" s="147"/>
      <c r="B32" s="147"/>
      <c r="C32" s="147"/>
      <c r="D32" s="147"/>
      <c r="E32" s="147"/>
      <c r="F32" s="147"/>
      <c r="G32" s="147"/>
    </row>
    <row r="33" spans="1:7">
      <c r="A33" s="147"/>
      <c r="B33" s="147"/>
      <c r="C33" s="147"/>
      <c r="D33" s="147"/>
      <c r="E33" s="147"/>
      <c r="F33" s="147"/>
      <c r="G33" s="147"/>
    </row>
    <row r="34" spans="1:7">
      <c r="A34" s="147"/>
      <c r="B34" s="147"/>
      <c r="C34" s="147"/>
      <c r="D34" s="147"/>
      <c r="E34" s="147"/>
      <c r="F34" s="147"/>
      <c r="G34" s="147"/>
    </row>
    <row r="35" spans="1:7">
      <c r="A35" s="147"/>
      <c r="B35" s="147"/>
      <c r="C35" s="147"/>
      <c r="D35" s="147"/>
      <c r="E35" s="147"/>
      <c r="F35" s="147"/>
      <c r="G35" s="147"/>
    </row>
    <row r="36" spans="1:7">
      <c r="A36" s="147"/>
      <c r="B36" s="147"/>
      <c r="C36" s="147"/>
      <c r="D36" s="147"/>
      <c r="E36" s="147"/>
      <c r="F36" s="147"/>
      <c r="G36" s="147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24"/>
  <sheetViews>
    <sheetView topLeftCell="A4" zoomScale="57" zoomScaleNormal="57" zoomScaleSheetLayoutView="100" workbookViewId="0">
      <selection activeCell="K20" sqref="K20"/>
    </sheetView>
  </sheetViews>
  <sheetFormatPr defaultRowHeight="15.75"/>
  <cols>
    <col min="1" max="2" width="10.625" customWidth="1"/>
    <col min="3" max="3" width="12" customWidth="1"/>
    <col min="4" max="9" width="10.625" customWidth="1"/>
  </cols>
  <sheetData>
    <row r="1" spans="1:9" ht="32.25" customHeight="1">
      <c r="A1" s="480" t="s">
        <v>184</v>
      </c>
      <c r="B1" s="481"/>
      <c r="C1" s="481"/>
      <c r="D1" s="481"/>
      <c r="E1" s="481"/>
      <c r="F1" s="481"/>
      <c r="G1" s="481"/>
      <c r="H1" s="481"/>
      <c r="I1" s="481"/>
    </row>
    <row r="2" spans="1:9" ht="17.25" customHeight="1" thickBot="1">
      <c r="A2" s="66" t="s">
        <v>183</v>
      </c>
      <c r="B2" s="65"/>
      <c r="C2" s="65"/>
      <c r="D2" s="65"/>
      <c r="E2" s="65"/>
      <c r="F2" s="65"/>
      <c r="G2" s="65"/>
      <c r="H2" s="65"/>
      <c r="I2" s="65"/>
    </row>
    <row r="3" spans="1:9" ht="81.75" customHeight="1" thickBot="1">
      <c r="A3" s="112" t="s">
        <v>106</v>
      </c>
      <c r="B3" s="113" t="s">
        <v>6</v>
      </c>
      <c r="C3" s="113" t="s">
        <v>7</v>
      </c>
      <c r="D3" s="114" t="s">
        <v>8</v>
      </c>
      <c r="E3" s="113" t="s">
        <v>9</v>
      </c>
      <c r="F3" s="113" t="s">
        <v>10</v>
      </c>
      <c r="G3" s="113" t="s">
        <v>11</v>
      </c>
      <c r="H3" s="115" t="s">
        <v>107</v>
      </c>
      <c r="I3" s="116" t="s">
        <v>56</v>
      </c>
    </row>
    <row r="4" spans="1:9">
      <c r="A4" s="67" t="s">
        <v>669</v>
      </c>
      <c r="B4" s="298">
        <v>8</v>
      </c>
      <c r="C4" s="298">
        <v>27</v>
      </c>
      <c r="D4" s="298">
        <v>6</v>
      </c>
      <c r="E4" s="298">
        <v>84</v>
      </c>
      <c r="F4" s="298">
        <v>3</v>
      </c>
      <c r="G4" s="298"/>
      <c r="H4" s="298">
        <v>941</v>
      </c>
      <c r="I4" s="298">
        <v>1069</v>
      </c>
    </row>
    <row r="5" spans="1:9">
      <c r="A5" s="45" t="s">
        <v>670</v>
      </c>
      <c r="B5" s="299">
        <v>5</v>
      </c>
      <c r="C5" s="299">
        <v>12</v>
      </c>
      <c r="D5" s="299">
        <v>4</v>
      </c>
      <c r="E5" s="299">
        <v>145</v>
      </c>
      <c r="F5" s="299">
        <v>2</v>
      </c>
      <c r="G5" s="299"/>
      <c r="H5" s="299">
        <v>472</v>
      </c>
      <c r="I5" s="299">
        <v>640</v>
      </c>
    </row>
    <row r="6" spans="1:9">
      <c r="A6" s="45" t="s">
        <v>671</v>
      </c>
      <c r="B6" s="299">
        <v>6</v>
      </c>
      <c r="C6" s="299">
        <v>7</v>
      </c>
      <c r="D6" s="299">
        <v>5</v>
      </c>
      <c r="E6" s="299"/>
      <c r="F6" s="299"/>
      <c r="G6" s="299"/>
      <c r="H6" s="299">
        <v>236</v>
      </c>
      <c r="I6" s="299">
        <v>254</v>
      </c>
    </row>
    <row r="7" spans="1:9">
      <c r="A7" s="45" t="s">
        <v>672</v>
      </c>
      <c r="B7" s="299">
        <v>2</v>
      </c>
      <c r="C7" s="299">
        <v>2</v>
      </c>
      <c r="D7" s="299">
        <v>3</v>
      </c>
      <c r="E7" s="299"/>
      <c r="F7" s="299"/>
      <c r="G7" s="299"/>
      <c r="H7" s="299">
        <v>87</v>
      </c>
      <c r="I7" s="299">
        <v>94</v>
      </c>
    </row>
    <row r="8" spans="1:9">
      <c r="A8" s="45" t="s">
        <v>673</v>
      </c>
      <c r="B8" s="299">
        <v>9</v>
      </c>
      <c r="C8" s="299">
        <v>8</v>
      </c>
      <c r="D8" s="299"/>
      <c r="E8" s="299">
        <v>6</v>
      </c>
      <c r="F8" s="299">
        <v>1</v>
      </c>
      <c r="G8" s="299"/>
      <c r="H8" s="299">
        <v>285</v>
      </c>
      <c r="I8" s="299">
        <v>309</v>
      </c>
    </row>
    <row r="9" spans="1:9">
      <c r="A9" s="45" t="s">
        <v>678</v>
      </c>
      <c r="B9" s="299"/>
      <c r="C9" s="299"/>
      <c r="D9" s="299"/>
      <c r="E9" s="299">
        <v>1</v>
      </c>
      <c r="F9" s="299"/>
      <c r="G9" s="299"/>
      <c r="H9" s="299">
        <v>28</v>
      </c>
      <c r="I9" s="299">
        <v>29</v>
      </c>
    </row>
    <row r="10" spans="1:9">
      <c r="A10" s="246" t="s">
        <v>56</v>
      </c>
      <c r="B10" s="289">
        <f>SUM(B4:B9)</f>
        <v>30</v>
      </c>
      <c r="C10" s="289">
        <f t="shared" ref="C10:I10" si="0">SUM(C4:C9)</f>
        <v>56</v>
      </c>
      <c r="D10" s="289">
        <f t="shared" si="0"/>
        <v>18</v>
      </c>
      <c r="E10" s="289">
        <f t="shared" si="0"/>
        <v>236</v>
      </c>
      <c r="F10" s="289">
        <f t="shared" si="0"/>
        <v>6</v>
      </c>
      <c r="G10" s="289">
        <f t="shared" si="0"/>
        <v>0</v>
      </c>
      <c r="H10" s="289">
        <f t="shared" si="0"/>
        <v>2049</v>
      </c>
      <c r="I10" s="289">
        <f t="shared" si="0"/>
        <v>2395</v>
      </c>
    </row>
    <row r="11" spans="1:9" ht="9.75" customHeight="1">
      <c r="A11" s="55"/>
      <c r="B11" s="55"/>
      <c r="C11" s="55"/>
      <c r="D11" s="55"/>
      <c r="E11" s="55"/>
      <c r="F11" s="55"/>
      <c r="G11" s="55"/>
      <c r="H11" s="55"/>
      <c r="I11" s="55"/>
    </row>
    <row r="12" spans="1:9" ht="16.5" thickBot="1">
      <c r="A12" s="66" t="s">
        <v>166</v>
      </c>
      <c r="B12" s="55"/>
      <c r="C12" s="55"/>
      <c r="D12" s="55"/>
      <c r="E12" s="55"/>
      <c r="F12" s="55"/>
      <c r="G12" s="55"/>
      <c r="H12" s="55"/>
      <c r="I12" s="55"/>
    </row>
    <row r="13" spans="1:9" ht="79.5" thickBot="1">
      <c r="A13" s="112" t="s">
        <v>106</v>
      </c>
      <c r="B13" s="113" t="s">
        <v>6</v>
      </c>
      <c r="C13" s="113" t="s">
        <v>7</v>
      </c>
      <c r="D13" s="114" t="s">
        <v>8</v>
      </c>
      <c r="E13" s="113" t="s">
        <v>9</v>
      </c>
      <c r="F13" s="113" t="s">
        <v>10</v>
      </c>
      <c r="G13" s="113" t="s">
        <v>11</v>
      </c>
      <c r="H13" s="115" t="s">
        <v>107</v>
      </c>
      <c r="I13" s="116" t="s">
        <v>56</v>
      </c>
    </row>
    <row r="14" spans="1:9">
      <c r="A14" s="67" t="s">
        <v>669</v>
      </c>
      <c r="B14" s="298">
        <v>7</v>
      </c>
      <c r="C14" s="298">
        <v>22</v>
      </c>
      <c r="D14" s="298">
        <v>8</v>
      </c>
      <c r="E14" s="298">
        <v>72</v>
      </c>
      <c r="F14" s="298">
        <v>6</v>
      </c>
      <c r="G14" s="298"/>
      <c r="H14" s="298">
        <v>1099</v>
      </c>
      <c r="I14" s="298">
        <v>1214</v>
      </c>
    </row>
    <row r="15" spans="1:9">
      <c r="A15" s="45" t="s">
        <v>670</v>
      </c>
      <c r="B15" s="299">
        <v>2</v>
      </c>
      <c r="C15" s="299">
        <v>37</v>
      </c>
      <c r="D15" s="299">
        <v>13</v>
      </c>
      <c r="E15" s="299">
        <v>211</v>
      </c>
      <c r="F15" s="299">
        <v>4</v>
      </c>
      <c r="G15" s="299"/>
      <c r="H15" s="299">
        <v>511</v>
      </c>
      <c r="I15" s="299">
        <f>SUM(B15:H15)</f>
        <v>778</v>
      </c>
    </row>
    <row r="16" spans="1:9">
      <c r="A16" s="45" t="s">
        <v>671</v>
      </c>
      <c r="B16" s="299">
        <v>6</v>
      </c>
      <c r="C16" s="299">
        <v>40</v>
      </c>
      <c r="D16" s="299">
        <v>3</v>
      </c>
      <c r="E16" s="299"/>
      <c r="F16" s="299"/>
      <c r="G16" s="299"/>
      <c r="H16" s="299">
        <v>195</v>
      </c>
      <c r="I16" s="299">
        <f>SUM(B16:H16)</f>
        <v>244</v>
      </c>
    </row>
    <row r="17" spans="1:9">
      <c r="A17" s="45" t="s">
        <v>672</v>
      </c>
      <c r="B17" s="299">
        <v>6</v>
      </c>
      <c r="C17" s="299">
        <v>8</v>
      </c>
      <c r="D17" s="299">
        <v>1</v>
      </c>
      <c r="E17" s="299"/>
      <c r="F17" s="299"/>
      <c r="G17" s="299"/>
      <c r="H17" s="299">
        <v>119</v>
      </c>
      <c r="I17" s="299">
        <f>SUM(B17:H17)</f>
        <v>134</v>
      </c>
    </row>
    <row r="18" spans="1:9">
      <c r="A18" s="45" t="s">
        <v>673</v>
      </c>
      <c r="B18" s="299">
        <v>8</v>
      </c>
      <c r="C18" s="299">
        <v>10</v>
      </c>
      <c r="D18" s="299">
        <v>16</v>
      </c>
      <c r="E18" s="299">
        <v>3</v>
      </c>
      <c r="F18" s="299">
        <v>7</v>
      </c>
      <c r="G18" s="299">
        <v>1</v>
      </c>
      <c r="H18" s="299">
        <v>371</v>
      </c>
      <c r="I18" s="299">
        <f>SUM(B18:H18)</f>
        <v>416</v>
      </c>
    </row>
    <row r="19" spans="1:9">
      <c r="A19" s="45" t="s">
        <v>678</v>
      </c>
      <c r="B19" s="299"/>
      <c r="C19" s="299">
        <v>2</v>
      </c>
      <c r="D19" s="299">
        <v>1</v>
      </c>
      <c r="E19" s="299">
        <v>2</v>
      </c>
      <c r="F19" s="299"/>
      <c r="G19" s="299"/>
      <c r="H19" s="299">
        <v>37</v>
      </c>
      <c r="I19" s="299">
        <f>SUM(B19:H19)</f>
        <v>42</v>
      </c>
    </row>
    <row r="20" spans="1:9">
      <c r="A20" s="246" t="s">
        <v>56</v>
      </c>
      <c r="B20" s="289">
        <f>SUM(B14:B19)</f>
        <v>29</v>
      </c>
      <c r="C20" s="289">
        <f t="shared" ref="C20:I20" si="1">SUM(C14:C19)</f>
        <v>119</v>
      </c>
      <c r="D20" s="289">
        <f t="shared" si="1"/>
        <v>42</v>
      </c>
      <c r="E20" s="289">
        <f>SUM(E14:E19)</f>
        <v>288</v>
      </c>
      <c r="F20" s="289">
        <f t="shared" si="1"/>
        <v>17</v>
      </c>
      <c r="G20" s="289">
        <f t="shared" si="1"/>
        <v>1</v>
      </c>
      <c r="H20" s="289">
        <f t="shared" si="1"/>
        <v>2332</v>
      </c>
      <c r="I20" s="289">
        <f t="shared" si="1"/>
        <v>2828</v>
      </c>
    </row>
    <row r="21" spans="1:9" ht="6" customHeight="1">
      <c r="A21" s="55"/>
      <c r="B21" s="55"/>
      <c r="C21" s="55"/>
      <c r="D21" s="55"/>
      <c r="E21" s="55"/>
      <c r="F21" s="55"/>
      <c r="G21" s="55"/>
      <c r="H21" s="55"/>
      <c r="I21" s="55"/>
    </row>
    <row r="22" spans="1:9" ht="17.25" customHeight="1">
      <c r="A22" s="246" t="s">
        <v>209</v>
      </c>
      <c r="B22" s="289">
        <f>+B10-B20</f>
        <v>1</v>
      </c>
      <c r="C22" s="289">
        <f t="shared" ref="C22:I22" si="2">+C10-C20</f>
        <v>-63</v>
      </c>
      <c r="D22" s="289">
        <f t="shared" si="2"/>
        <v>-24</v>
      </c>
      <c r="E22" s="289">
        <f t="shared" si="2"/>
        <v>-52</v>
      </c>
      <c r="F22" s="289">
        <f t="shared" si="2"/>
        <v>-11</v>
      </c>
      <c r="G22" s="289">
        <f t="shared" si="2"/>
        <v>-1</v>
      </c>
      <c r="H22" s="289">
        <f t="shared" si="2"/>
        <v>-283</v>
      </c>
      <c r="I22" s="289">
        <f t="shared" si="2"/>
        <v>-433</v>
      </c>
    </row>
    <row r="23" spans="1:9" ht="18" customHeight="1">
      <c r="A23" s="249" t="s">
        <v>203</v>
      </c>
      <c r="B23" s="300">
        <f t="shared" ref="B23:I23" si="3">+IFERROR(B22/B20,0)*100</f>
        <v>3.4482758620689653</v>
      </c>
      <c r="C23" s="300">
        <f t="shared" si="3"/>
        <v>-52.941176470588239</v>
      </c>
      <c r="D23" s="300">
        <f t="shared" si="3"/>
        <v>-57.142857142857139</v>
      </c>
      <c r="E23" s="300">
        <f t="shared" si="3"/>
        <v>-18.055555555555554</v>
      </c>
      <c r="F23" s="300">
        <f t="shared" si="3"/>
        <v>-64.705882352941174</v>
      </c>
      <c r="G23" s="300">
        <f t="shared" si="3"/>
        <v>-100</v>
      </c>
      <c r="H23" s="300">
        <f t="shared" si="3"/>
        <v>-12.135506003430532</v>
      </c>
      <c r="I23" s="300">
        <f t="shared" si="3"/>
        <v>-15.311173974540312</v>
      </c>
    </row>
    <row r="24" spans="1:9">
      <c r="H24" s="20"/>
      <c r="I24" s="20"/>
    </row>
  </sheetData>
  <mergeCells count="1">
    <mergeCell ref="A1:I1"/>
  </mergeCells>
  <phoneticPr fontId="2" type="noConversion"/>
  <pageMargins left="0.75" right="0.75" top="1" bottom="1" header="0.4921259845" footer="0.4921259845"/>
  <pageSetup paperSize="9" scale="94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K39"/>
  <sheetViews>
    <sheetView topLeftCell="A4" zoomScale="66" zoomScaleNormal="66" zoomScaleSheetLayoutView="100" workbookViewId="0">
      <pane xSplit="12585" topLeftCell="O1"/>
      <selection activeCell="F4" sqref="F4"/>
      <selection pane="topRight" activeCell="L21" sqref="L21"/>
    </sheetView>
  </sheetViews>
  <sheetFormatPr defaultRowHeight="15.75"/>
  <cols>
    <col min="1" max="1" width="22.5" customWidth="1"/>
    <col min="2" max="4" width="12.625" customWidth="1"/>
  </cols>
  <sheetData>
    <row r="1" spans="1:11" ht="38.25" customHeight="1">
      <c r="A1" s="482" t="s">
        <v>185</v>
      </c>
      <c r="B1" s="482"/>
      <c r="C1" s="482"/>
      <c r="D1" s="482"/>
      <c r="E1" s="27"/>
      <c r="F1" s="27"/>
      <c r="G1" s="27"/>
      <c r="H1" s="27"/>
      <c r="I1" s="27"/>
    </row>
    <row r="2" spans="1:11" ht="19.5" thickBot="1">
      <c r="A2" s="47" t="s">
        <v>183</v>
      </c>
      <c r="B2" s="27"/>
      <c r="C2" s="27"/>
      <c r="D2" s="27"/>
      <c r="E2" s="27"/>
      <c r="F2" s="27"/>
      <c r="G2" s="27"/>
      <c r="H2" s="27"/>
      <c r="I2" s="27"/>
    </row>
    <row r="3" spans="1:11" ht="16.5" thickBot="1">
      <c r="A3" s="345" t="s">
        <v>108</v>
      </c>
      <c r="B3" s="364" t="s">
        <v>12</v>
      </c>
      <c r="C3" s="364" t="s">
        <v>14</v>
      </c>
      <c r="D3" s="365" t="s">
        <v>13</v>
      </c>
      <c r="E3" s="12"/>
      <c r="F3" s="12"/>
      <c r="G3" s="12"/>
      <c r="H3" s="13"/>
      <c r="I3" s="13"/>
      <c r="K3" s="9"/>
    </row>
    <row r="4" spans="1:11">
      <c r="A4" s="366" t="s">
        <v>1394</v>
      </c>
      <c r="B4" s="366">
        <v>3</v>
      </c>
      <c r="C4" s="366"/>
      <c r="D4" s="366"/>
      <c r="E4" s="9"/>
      <c r="F4" s="301"/>
      <c r="G4" s="9"/>
      <c r="H4" s="9"/>
      <c r="I4" s="9"/>
      <c r="K4" s="9"/>
    </row>
    <row r="5" spans="1:11">
      <c r="A5" s="367" t="s">
        <v>1395</v>
      </c>
      <c r="B5" s="367"/>
      <c r="C5" s="367">
        <v>2</v>
      </c>
      <c r="D5" s="367"/>
      <c r="E5" s="9"/>
      <c r="F5" s="9"/>
      <c r="G5" s="9"/>
      <c r="H5" s="9"/>
      <c r="I5" s="9"/>
      <c r="K5" s="10"/>
    </row>
    <row r="6" spans="1:11">
      <c r="A6" s="367" t="s">
        <v>1396</v>
      </c>
      <c r="B6" s="367"/>
      <c r="C6" s="367"/>
      <c r="D6" s="367">
        <v>4</v>
      </c>
      <c r="E6" s="9"/>
      <c r="F6" s="9"/>
      <c r="G6" s="9"/>
      <c r="H6" s="9"/>
      <c r="I6" s="9"/>
      <c r="K6" s="10"/>
    </row>
    <row r="7" spans="1:11">
      <c r="A7" s="367"/>
      <c r="B7" s="367"/>
      <c r="C7" s="367"/>
      <c r="D7" s="367"/>
      <c r="E7" s="9"/>
      <c r="F7" s="9"/>
      <c r="G7" s="9"/>
      <c r="H7" s="9"/>
      <c r="I7" s="9"/>
      <c r="K7" s="10"/>
    </row>
    <row r="8" spans="1:11">
      <c r="A8" s="367"/>
      <c r="B8" s="367"/>
      <c r="C8" s="367"/>
      <c r="D8" s="367"/>
      <c r="E8" s="9"/>
      <c r="F8" s="9"/>
      <c r="G8" s="9"/>
      <c r="H8" s="9"/>
      <c r="I8" s="9"/>
      <c r="K8" s="10"/>
    </row>
    <row r="9" spans="1:11">
      <c r="A9" s="367"/>
      <c r="B9" s="367"/>
      <c r="C9" s="367"/>
      <c r="D9" s="367"/>
      <c r="E9" s="9"/>
      <c r="F9" s="9"/>
      <c r="G9" s="9"/>
      <c r="H9" s="9"/>
      <c r="I9" s="9"/>
      <c r="K9" s="10"/>
    </row>
    <row r="10" spans="1:11">
      <c r="A10" s="368" t="s">
        <v>56</v>
      </c>
      <c r="B10" s="368">
        <v>3</v>
      </c>
      <c r="C10" s="368">
        <v>2</v>
      </c>
      <c r="D10" s="368">
        <v>4</v>
      </c>
      <c r="E10" s="9"/>
      <c r="F10" s="9"/>
      <c r="G10" s="9"/>
      <c r="H10" s="9"/>
      <c r="I10" s="9"/>
      <c r="K10" s="10"/>
    </row>
    <row r="11" spans="1:11">
      <c r="A11" s="9"/>
      <c r="B11" s="9"/>
      <c r="C11" s="9"/>
      <c r="D11" s="9"/>
      <c r="E11" s="9"/>
      <c r="F11" s="9"/>
      <c r="G11" s="9"/>
      <c r="H11" s="9"/>
      <c r="I11" s="9"/>
      <c r="K11" s="10"/>
    </row>
    <row r="12" spans="1:11" ht="16.5" thickBot="1">
      <c r="A12" s="47" t="s">
        <v>166</v>
      </c>
      <c r="B12" s="9"/>
      <c r="C12" s="9"/>
      <c r="D12" s="9"/>
      <c r="E12" s="9"/>
      <c r="F12" s="9"/>
      <c r="G12" s="9"/>
      <c r="H12" s="9"/>
      <c r="I12" s="9"/>
      <c r="K12" s="10"/>
    </row>
    <row r="13" spans="1:11" ht="16.5" thickBot="1">
      <c r="A13" s="345" t="s">
        <v>108</v>
      </c>
      <c r="B13" s="364" t="s">
        <v>12</v>
      </c>
      <c r="C13" s="364" t="s">
        <v>14</v>
      </c>
      <c r="D13" s="365" t="s">
        <v>13</v>
      </c>
      <c r="E13" s="9"/>
      <c r="F13" s="9"/>
      <c r="G13" s="9"/>
      <c r="H13" s="9"/>
      <c r="I13" s="9"/>
      <c r="K13" s="10"/>
    </row>
    <row r="14" spans="1:11">
      <c r="A14" s="366" t="s">
        <v>1397</v>
      </c>
      <c r="B14" s="366">
        <v>2</v>
      </c>
      <c r="C14" s="366"/>
      <c r="D14" s="366"/>
      <c r="E14" s="9"/>
      <c r="F14" s="9"/>
      <c r="G14" s="9"/>
      <c r="H14" s="9"/>
      <c r="I14" s="9"/>
      <c r="K14" s="10"/>
    </row>
    <row r="15" spans="1:11">
      <c r="A15" s="367" t="s">
        <v>1398</v>
      </c>
      <c r="B15" s="367">
        <v>41</v>
      </c>
      <c r="C15" s="367"/>
      <c r="D15" s="367"/>
      <c r="E15" s="9"/>
      <c r="F15" s="9"/>
      <c r="G15" s="9"/>
      <c r="H15" s="9"/>
      <c r="I15" s="9"/>
      <c r="K15" s="10"/>
    </row>
    <row r="16" spans="1:11">
      <c r="A16" s="367" t="s">
        <v>1399</v>
      </c>
      <c r="B16" s="367">
        <v>2</v>
      </c>
      <c r="C16" s="367"/>
      <c r="D16" s="367"/>
      <c r="E16" s="9"/>
      <c r="F16" s="9"/>
      <c r="G16" s="9"/>
      <c r="H16" s="9"/>
      <c r="I16" s="9"/>
      <c r="K16" s="10"/>
    </row>
    <row r="17" spans="1:11">
      <c r="A17" s="367" t="s">
        <v>1400</v>
      </c>
      <c r="B17" s="367"/>
      <c r="C17" s="367">
        <v>4</v>
      </c>
      <c r="D17" s="367"/>
      <c r="E17" s="9"/>
      <c r="F17" s="9"/>
      <c r="G17" s="9"/>
      <c r="H17" s="9"/>
      <c r="I17" s="9"/>
      <c r="K17" s="10"/>
    </row>
    <row r="18" spans="1:11">
      <c r="A18" s="367" t="s">
        <v>1401</v>
      </c>
      <c r="B18" s="367"/>
      <c r="C18" s="367">
        <v>1</v>
      </c>
      <c r="D18" s="367"/>
      <c r="E18" s="9"/>
      <c r="F18" s="9"/>
      <c r="G18" s="9"/>
      <c r="H18" s="9"/>
      <c r="I18" s="9"/>
      <c r="K18" s="10"/>
    </row>
    <row r="19" spans="1:11">
      <c r="A19" s="367"/>
      <c r="B19" s="367"/>
      <c r="C19" s="367"/>
      <c r="D19" s="367"/>
      <c r="E19" s="9"/>
      <c r="F19" s="9"/>
      <c r="G19" s="9"/>
      <c r="H19" s="9"/>
      <c r="I19" s="9"/>
      <c r="K19" s="10"/>
    </row>
    <row r="20" spans="1:11">
      <c r="A20" s="368" t="s">
        <v>56</v>
      </c>
      <c r="B20" s="368">
        <v>45</v>
      </c>
      <c r="C20" s="368">
        <v>5</v>
      </c>
      <c r="D20" s="368">
        <v>0</v>
      </c>
      <c r="E20" s="9"/>
      <c r="F20" s="9"/>
      <c r="G20" s="9"/>
      <c r="H20" s="9"/>
      <c r="I20" s="9"/>
      <c r="K20" s="10"/>
    </row>
    <row r="21" spans="1:11">
      <c r="A21" s="369"/>
      <c r="B21" s="370"/>
      <c r="C21" s="370"/>
      <c r="D21" s="370"/>
      <c r="E21" s="9"/>
      <c r="F21" s="9"/>
      <c r="G21" s="9"/>
      <c r="H21" s="9"/>
      <c r="I21" s="9"/>
      <c r="K21" s="10"/>
    </row>
    <row r="22" spans="1:11">
      <c r="A22" s="368" t="s">
        <v>209</v>
      </c>
      <c r="B22" s="368">
        <v>0</v>
      </c>
      <c r="C22" s="368">
        <v>-1</v>
      </c>
      <c r="D22" s="368">
        <v>0</v>
      </c>
      <c r="E22" s="9"/>
      <c r="F22" s="9"/>
      <c r="G22" s="9"/>
      <c r="H22" s="9"/>
      <c r="I22" s="9"/>
      <c r="K22" s="10"/>
    </row>
    <row r="23" spans="1:11">
      <c r="A23" s="371" t="s">
        <v>203</v>
      </c>
      <c r="B23" s="372">
        <v>0</v>
      </c>
      <c r="C23" s="372">
        <v>-100</v>
      </c>
      <c r="D23" s="372">
        <v>0</v>
      </c>
      <c r="E23" s="9"/>
      <c r="F23" s="9"/>
      <c r="G23" s="9"/>
      <c r="H23" s="9"/>
      <c r="I23" s="9"/>
      <c r="K23" s="10"/>
    </row>
    <row r="24" spans="1:11">
      <c r="K24" s="10"/>
    </row>
    <row r="25" spans="1:11">
      <c r="K25" s="10"/>
    </row>
    <row r="26" spans="1:11">
      <c r="K26" s="10"/>
    </row>
    <row r="27" spans="1:11">
      <c r="K27" s="10"/>
    </row>
    <row r="28" spans="1:11">
      <c r="K28" s="10"/>
    </row>
    <row r="29" spans="1:11">
      <c r="K29" s="10"/>
    </row>
    <row r="30" spans="1:11">
      <c r="K30" s="10"/>
    </row>
    <row r="31" spans="1:11">
      <c r="K31" s="10"/>
    </row>
    <row r="32" spans="1:11">
      <c r="K32" s="10"/>
    </row>
    <row r="33" spans="11:11">
      <c r="K33" s="10"/>
    </row>
    <row r="34" spans="11:11">
      <c r="K34" s="10"/>
    </row>
    <row r="35" spans="11:11">
      <c r="K35" s="10"/>
    </row>
    <row r="36" spans="11:11">
      <c r="K36" s="10"/>
    </row>
    <row r="37" spans="11:11">
      <c r="K37" s="10"/>
    </row>
    <row r="38" spans="11:11">
      <c r="K38" s="11"/>
    </row>
    <row r="39" spans="11:11">
      <c r="K39" s="9"/>
    </row>
  </sheetData>
  <mergeCells count="1">
    <mergeCell ref="A1:D1"/>
  </mergeCells>
  <phoneticPr fontId="2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222"/>
  <sheetViews>
    <sheetView topLeftCell="A201" zoomScaleSheetLayoutView="100" workbookViewId="0">
      <selection activeCell="C211" sqref="C211"/>
    </sheetView>
  </sheetViews>
  <sheetFormatPr defaultRowHeight="15.75"/>
  <cols>
    <col min="1" max="1" width="11.375" style="175" customWidth="1"/>
    <col min="2" max="2" width="58.625" style="184" customWidth="1"/>
    <col min="3" max="3" width="39" style="184" customWidth="1"/>
    <col min="4" max="4" width="12.25" style="175" customWidth="1"/>
    <col min="5" max="5" width="8" style="175" customWidth="1"/>
    <col min="6" max="6" width="13.125" style="175" customWidth="1"/>
    <col min="7" max="7" width="9" style="9"/>
  </cols>
  <sheetData>
    <row r="1" spans="1:6" ht="41.25" customHeight="1">
      <c r="A1" s="483" t="s">
        <v>218</v>
      </c>
      <c r="B1" s="483"/>
      <c r="C1" s="483"/>
      <c r="D1" s="483"/>
      <c r="E1" s="483"/>
      <c r="F1" s="483"/>
    </row>
    <row r="2" spans="1:6">
      <c r="A2" s="186" t="s">
        <v>49</v>
      </c>
      <c r="B2" s="187"/>
      <c r="C2" s="187"/>
      <c r="D2" s="186"/>
      <c r="E2" s="186"/>
      <c r="F2" s="186"/>
    </row>
    <row r="3" spans="1:6">
      <c r="A3" s="188" t="s">
        <v>52</v>
      </c>
      <c r="B3" s="189" t="s">
        <v>81</v>
      </c>
      <c r="C3" s="189" t="s">
        <v>140</v>
      </c>
      <c r="D3" s="188" t="s">
        <v>135</v>
      </c>
      <c r="E3" s="188" t="s">
        <v>109</v>
      </c>
      <c r="F3" s="188" t="s">
        <v>110</v>
      </c>
    </row>
    <row r="4" spans="1:6">
      <c r="A4" s="177" t="s">
        <v>253</v>
      </c>
      <c r="B4" s="181" t="s">
        <v>333</v>
      </c>
      <c r="C4" s="181" t="s">
        <v>334</v>
      </c>
      <c r="D4" s="178" t="s">
        <v>243</v>
      </c>
      <c r="E4" s="178" t="s">
        <v>604</v>
      </c>
      <c r="F4" s="178" t="s">
        <v>244</v>
      </c>
    </row>
    <row r="5" spans="1:6">
      <c r="A5" s="177" t="s">
        <v>253</v>
      </c>
      <c r="B5" s="181" t="s">
        <v>416</v>
      </c>
      <c r="C5" s="181" t="s">
        <v>273</v>
      </c>
      <c r="D5" s="178" t="s">
        <v>243</v>
      </c>
      <c r="E5" s="178" t="s">
        <v>604</v>
      </c>
      <c r="F5" s="178" t="s">
        <v>244</v>
      </c>
    </row>
    <row r="6" spans="1:6">
      <c r="A6" s="177" t="s">
        <v>253</v>
      </c>
      <c r="B6" s="181" t="s">
        <v>417</v>
      </c>
      <c r="C6" s="181" t="s">
        <v>418</v>
      </c>
      <c r="D6" s="178" t="s">
        <v>243</v>
      </c>
      <c r="E6" s="178" t="s">
        <v>604</v>
      </c>
      <c r="F6" s="178" t="s">
        <v>244</v>
      </c>
    </row>
    <row r="7" spans="1:6">
      <c r="A7" s="177" t="s">
        <v>274</v>
      </c>
      <c r="B7" s="181" t="s">
        <v>351</v>
      </c>
      <c r="C7" s="181" t="s">
        <v>352</v>
      </c>
      <c r="D7" s="178" t="s">
        <v>603</v>
      </c>
      <c r="E7" s="178" t="s">
        <v>604</v>
      </c>
      <c r="F7" s="178" t="s">
        <v>244</v>
      </c>
    </row>
    <row r="8" spans="1:6">
      <c r="A8" s="177" t="s">
        <v>274</v>
      </c>
      <c r="B8" s="181" t="s">
        <v>419</v>
      </c>
      <c r="C8" s="181" t="s">
        <v>420</v>
      </c>
      <c r="D8" s="178" t="s">
        <v>603</v>
      </c>
      <c r="E8" s="178" t="s">
        <v>604</v>
      </c>
      <c r="F8" s="178" t="s">
        <v>244</v>
      </c>
    </row>
    <row r="9" spans="1:6">
      <c r="A9" s="177" t="s">
        <v>274</v>
      </c>
      <c r="B9" s="181" t="s">
        <v>421</v>
      </c>
      <c r="C9" s="181" t="s">
        <v>422</v>
      </c>
      <c r="D9" s="178" t="s">
        <v>603</v>
      </c>
      <c r="E9" s="178" t="s">
        <v>604</v>
      </c>
      <c r="F9" s="178" t="s">
        <v>244</v>
      </c>
    </row>
    <row r="10" spans="1:6">
      <c r="A10" s="177" t="s">
        <v>274</v>
      </c>
      <c r="B10" s="181" t="s">
        <v>423</v>
      </c>
      <c r="C10" s="181" t="s">
        <v>424</v>
      </c>
      <c r="D10" s="178" t="s">
        <v>603</v>
      </c>
      <c r="E10" s="178" t="s">
        <v>604</v>
      </c>
      <c r="F10" s="178" t="s">
        <v>244</v>
      </c>
    </row>
    <row r="11" spans="1:6">
      <c r="A11" s="177" t="s">
        <v>274</v>
      </c>
      <c r="B11" s="181" t="s">
        <v>425</v>
      </c>
      <c r="C11" s="181" t="s">
        <v>426</v>
      </c>
      <c r="D11" s="178" t="s">
        <v>603</v>
      </c>
      <c r="E11" s="178" t="s">
        <v>604</v>
      </c>
      <c r="F11" s="178" t="s">
        <v>244</v>
      </c>
    </row>
    <row r="12" spans="1:6">
      <c r="A12" s="177" t="s">
        <v>274</v>
      </c>
      <c r="B12" s="181" t="s">
        <v>427</v>
      </c>
      <c r="C12" s="181" t="s">
        <v>428</v>
      </c>
      <c r="D12" s="178" t="s">
        <v>603</v>
      </c>
      <c r="E12" s="178" t="s">
        <v>604</v>
      </c>
      <c r="F12" s="178" t="s">
        <v>244</v>
      </c>
    </row>
    <row r="13" spans="1:6">
      <c r="A13" s="177" t="s">
        <v>274</v>
      </c>
      <c r="B13" s="181" t="s">
        <v>429</v>
      </c>
      <c r="C13" s="181" t="s">
        <v>430</v>
      </c>
      <c r="D13" s="178" t="s">
        <v>603</v>
      </c>
      <c r="E13" s="178" t="s">
        <v>604</v>
      </c>
      <c r="F13" s="178" t="s">
        <v>244</v>
      </c>
    </row>
    <row r="14" spans="1:6">
      <c r="A14" s="177" t="s">
        <v>274</v>
      </c>
      <c r="B14" s="181" t="s">
        <v>360</v>
      </c>
      <c r="C14" s="181" t="s">
        <v>431</v>
      </c>
      <c r="D14" s="178" t="s">
        <v>603</v>
      </c>
      <c r="E14" s="178" t="s">
        <v>604</v>
      </c>
      <c r="F14" s="178" t="s">
        <v>244</v>
      </c>
    </row>
    <row r="15" spans="1:6">
      <c r="A15" s="177" t="s">
        <v>274</v>
      </c>
      <c r="B15" s="181" t="s">
        <v>360</v>
      </c>
      <c r="C15" s="181" t="s">
        <v>432</v>
      </c>
      <c r="D15" s="178" t="s">
        <v>603</v>
      </c>
      <c r="E15" s="178" t="s">
        <v>604</v>
      </c>
      <c r="F15" s="178" t="s">
        <v>244</v>
      </c>
    </row>
    <row r="16" spans="1:6">
      <c r="A16" s="177" t="s">
        <v>274</v>
      </c>
      <c r="B16" s="181" t="s">
        <v>433</v>
      </c>
      <c r="C16" s="181" t="s">
        <v>434</v>
      </c>
      <c r="D16" s="178" t="s">
        <v>603</v>
      </c>
      <c r="E16" s="178" t="s">
        <v>604</v>
      </c>
      <c r="F16" s="178" t="s">
        <v>244</v>
      </c>
    </row>
    <row r="17" spans="1:6">
      <c r="A17" s="177" t="s">
        <v>274</v>
      </c>
      <c r="B17" s="181" t="s">
        <v>435</v>
      </c>
      <c r="C17" s="181" t="s">
        <v>436</v>
      </c>
      <c r="D17" s="178" t="s">
        <v>603</v>
      </c>
      <c r="E17" s="178" t="s">
        <v>604</v>
      </c>
      <c r="F17" s="178" t="s">
        <v>244</v>
      </c>
    </row>
    <row r="18" spans="1:6">
      <c r="A18" s="177" t="s">
        <v>274</v>
      </c>
      <c r="B18" s="181" t="s">
        <v>437</v>
      </c>
      <c r="C18" s="181" t="s">
        <v>438</v>
      </c>
      <c r="D18" s="178" t="s">
        <v>603</v>
      </c>
      <c r="E18" s="178" t="s">
        <v>604</v>
      </c>
      <c r="F18" s="178" t="s">
        <v>244</v>
      </c>
    </row>
    <row r="19" spans="1:6">
      <c r="A19" s="177" t="s">
        <v>274</v>
      </c>
      <c r="B19" s="181" t="s">
        <v>439</v>
      </c>
      <c r="C19" s="181" t="s">
        <v>440</v>
      </c>
      <c r="D19" s="178" t="s">
        <v>603</v>
      </c>
      <c r="E19" s="178" t="s">
        <v>604</v>
      </c>
      <c r="F19" s="178" t="s">
        <v>244</v>
      </c>
    </row>
    <row r="20" spans="1:6">
      <c r="A20" s="177" t="s">
        <v>274</v>
      </c>
      <c r="B20" s="181" t="s">
        <v>441</v>
      </c>
      <c r="C20" s="181" t="s">
        <v>442</v>
      </c>
      <c r="D20" s="178" t="s">
        <v>603</v>
      </c>
      <c r="E20" s="178" t="s">
        <v>604</v>
      </c>
      <c r="F20" s="178" t="s">
        <v>244</v>
      </c>
    </row>
    <row r="21" spans="1:6">
      <c r="A21" s="177" t="s">
        <v>274</v>
      </c>
      <c r="B21" s="181" t="s">
        <v>443</v>
      </c>
      <c r="C21" s="181" t="s">
        <v>444</v>
      </c>
      <c r="D21" s="178" t="s">
        <v>603</v>
      </c>
      <c r="E21" s="178" t="s">
        <v>604</v>
      </c>
      <c r="F21" s="178" t="s">
        <v>244</v>
      </c>
    </row>
    <row r="22" spans="1:6">
      <c r="A22" s="177" t="s">
        <v>274</v>
      </c>
      <c r="B22" s="181" t="s">
        <v>445</v>
      </c>
      <c r="C22" s="181" t="s">
        <v>446</v>
      </c>
      <c r="D22" s="178" t="s">
        <v>603</v>
      </c>
      <c r="E22" s="178" t="s">
        <v>604</v>
      </c>
      <c r="F22" s="178" t="s">
        <v>244</v>
      </c>
    </row>
    <row r="23" spans="1:6">
      <c r="A23" s="177" t="s">
        <v>274</v>
      </c>
      <c r="B23" s="181" t="s">
        <v>447</v>
      </c>
      <c r="C23" s="181" t="s">
        <v>448</v>
      </c>
      <c r="D23" s="178" t="s">
        <v>603</v>
      </c>
      <c r="E23" s="178" t="s">
        <v>604</v>
      </c>
      <c r="F23" s="178" t="s">
        <v>244</v>
      </c>
    </row>
    <row r="24" spans="1:6">
      <c r="A24" s="177" t="s">
        <v>274</v>
      </c>
      <c r="B24" s="181" t="s">
        <v>368</v>
      </c>
      <c r="C24" s="181" t="s">
        <v>449</v>
      </c>
      <c r="D24" s="178" t="s">
        <v>603</v>
      </c>
      <c r="E24" s="178" t="s">
        <v>604</v>
      </c>
      <c r="F24" s="178" t="s">
        <v>244</v>
      </c>
    </row>
    <row r="25" spans="1:6">
      <c r="A25" s="177" t="s">
        <v>274</v>
      </c>
      <c r="B25" s="181" t="s">
        <v>450</v>
      </c>
      <c r="C25" s="181" t="s">
        <v>451</v>
      </c>
      <c r="D25" s="178" t="s">
        <v>603</v>
      </c>
      <c r="E25" s="178" t="s">
        <v>604</v>
      </c>
      <c r="F25" s="178" t="s">
        <v>244</v>
      </c>
    </row>
    <row r="26" spans="1:6">
      <c r="A26" s="177" t="s">
        <v>274</v>
      </c>
      <c r="B26" s="181" t="s">
        <v>452</v>
      </c>
      <c r="C26" s="181" t="s">
        <v>453</v>
      </c>
      <c r="D26" s="178" t="s">
        <v>603</v>
      </c>
      <c r="E26" s="178" t="s">
        <v>604</v>
      </c>
      <c r="F26" s="178" t="s">
        <v>244</v>
      </c>
    </row>
    <row r="27" spans="1:6">
      <c r="A27" s="177" t="s">
        <v>274</v>
      </c>
      <c r="B27" s="181" t="s">
        <v>454</v>
      </c>
      <c r="C27" s="181" t="s">
        <v>455</v>
      </c>
      <c r="D27" s="178" t="s">
        <v>603</v>
      </c>
      <c r="E27" s="178" t="s">
        <v>604</v>
      </c>
      <c r="F27" s="178" t="s">
        <v>244</v>
      </c>
    </row>
    <row r="28" spans="1:6">
      <c r="A28" s="177" t="s">
        <v>274</v>
      </c>
      <c r="B28" s="181" t="s">
        <v>456</v>
      </c>
      <c r="C28" s="181" t="s">
        <v>457</v>
      </c>
      <c r="D28" s="178" t="s">
        <v>603</v>
      </c>
      <c r="E28" s="178" t="s">
        <v>604</v>
      </c>
      <c r="F28" s="178" t="s">
        <v>244</v>
      </c>
    </row>
    <row r="29" spans="1:6">
      <c r="A29" s="177" t="s">
        <v>274</v>
      </c>
      <c r="B29" s="181" t="s">
        <v>458</v>
      </c>
      <c r="C29" s="181" t="s">
        <v>459</v>
      </c>
      <c r="D29" s="178" t="s">
        <v>603</v>
      </c>
      <c r="E29" s="178" t="s">
        <v>604</v>
      </c>
      <c r="F29" s="178" t="s">
        <v>244</v>
      </c>
    </row>
    <row r="30" spans="1:6">
      <c r="A30" s="177" t="s">
        <v>274</v>
      </c>
      <c r="B30" s="181" t="s">
        <v>460</v>
      </c>
      <c r="C30" s="181" t="s">
        <v>306</v>
      </c>
      <c r="D30" s="178" t="s">
        <v>603</v>
      </c>
      <c r="E30" s="178" t="s">
        <v>604</v>
      </c>
      <c r="F30" s="178" t="s">
        <v>244</v>
      </c>
    </row>
    <row r="31" spans="1:6">
      <c r="A31" s="177" t="s">
        <v>274</v>
      </c>
      <c r="B31" s="181" t="s">
        <v>378</v>
      </c>
      <c r="C31" s="181" t="s">
        <v>461</v>
      </c>
      <c r="D31" s="178" t="s">
        <v>603</v>
      </c>
      <c r="E31" s="178" t="s">
        <v>604</v>
      </c>
      <c r="F31" s="178" t="s">
        <v>244</v>
      </c>
    </row>
    <row r="32" spans="1:6">
      <c r="A32" s="177" t="s">
        <v>274</v>
      </c>
      <c r="B32" s="181" t="s">
        <v>462</v>
      </c>
      <c r="C32" s="181" t="s">
        <v>463</v>
      </c>
      <c r="D32" s="178" t="s">
        <v>603</v>
      </c>
      <c r="E32" s="178" t="s">
        <v>604</v>
      </c>
      <c r="F32" s="178" t="s">
        <v>244</v>
      </c>
    </row>
    <row r="33" spans="1:6">
      <c r="A33" s="177" t="s">
        <v>274</v>
      </c>
      <c r="B33" s="181" t="s">
        <v>464</v>
      </c>
      <c r="C33" s="181" t="s">
        <v>465</v>
      </c>
      <c r="D33" s="178" t="s">
        <v>603</v>
      </c>
      <c r="E33" s="178" t="s">
        <v>604</v>
      </c>
      <c r="F33" s="178" t="s">
        <v>244</v>
      </c>
    </row>
    <row r="34" spans="1:6">
      <c r="A34" s="177" t="s">
        <v>274</v>
      </c>
      <c r="B34" s="181" t="s">
        <v>466</v>
      </c>
      <c r="C34" s="181" t="s">
        <v>467</v>
      </c>
      <c r="D34" s="178" t="s">
        <v>603</v>
      </c>
      <c r="E34" s="178" t="s">
        <v>604</v>
      </c>
      <c r="F34" s="178" t="s">
        <v>244</v>
      </c>
    </row>
    <row r="35" spans="1:6">
      <c r="A35" s="177" t="s">
        <v>274</v>
      </c>
      <c r="B35" s="181" t="s">
        <v>468</v>
      </c>
      <c r="C35" s="181" t="s">
        <v>469</v>
      </c>
      <c r="D35" s="178" t="s">
        <v>603</v>
      </c>
      <c r="E35" s="178" t="s">
        <v>604</v>
      </c>
      <c r="F35" s="178" t="s">
        <v>244</v>
      </c>
    </row>
    <row r="36" spans="1:6">
      <c r="A36" s="177" t="s">
        <v>274</v>
      </c>
      <c r="B36" s="181" t="s">
        <v>470</v>
      </c>
      <c r="C36" s="181" t="s">
        <v>471</v>
      </c>
      <c r="D36" s="178" t="s">
        <v>603</v>
      </c>
      <c r="E36" s="178" t="s">
        <v>604</v>
      </c>
      <c r="F36" s="178" t="s">
        <v>244</v>
      </c>
    </row>
    <row r="37" spans="1:6">
      <c r="A37" s="177" t="s">
        <v>274</v>
      </c>
      <c r="B37" s="181" t="s">
        <v>472</v>
      </c>
      <c r="C37" s="181" t="s">
        <v>473</v>
      </c>
      <c r="D37" s="178" t="s">
        <v>603</v>
      </c>
      <c r="E37" s="178" t="s">
        <v>604</v>
      </c>
      <c r="F37" s="178" t="s">
        <v>244</v>
      </c>
    </row>
    <row r="38" spans="1:6">
      <c r="A38" s="177" t="s">
        <v>274</v>
      </c>
      <c r="B38" s="181" t="s">
        <v>474</v>
      </c>
      <c r="C38" s="181" t="s">
        <v>475</v>
      </c>
      <c r="D38" s="178" t="s">
        <v>603</v>
      </c>
      <c r="E38" s="178" t="s">
        <v>604</v>
      </c>
      <c r="F38" s="178" t="s">
        <v>244</v>
      </c>
    </row>
    <row r="39" spans="1:6">
      <c r="A39" s="177" t="s">
        <v>274</v>
      </c>
      <c r="B39" s="181" t="s">
        <v>476</v>
      </c>
      <c r="C39" s="181" t="s">
        <v>477</v>
      </c>
      <c r="D39" s="178" t="s">
        <v>243</v>
      </c>
      <c r="E39" s="178" t="s">
        <v>604</v>
      </c>
      <c r="F39" s="178" t="s">
        <v>244</v>
      </c>
    </row>
    <row r="40" spans="1:6">
      <c r="A40" s="177" t="s">
        <v>274</v>
      </c>
      <c r="B40" s="181" t="s">
        <v>478</v>
      </c>
      <c r="C40" s="181" t="s">
        <v>479</v>
      </c>
      <c r="D40" s="178" t="s">
        <v>603</v>
      </c>
      <c r="E40" s="178" t="s">
        <v>604</v>
      </c>
      <c r="F40" s="178" t="s">
        <v>244</v>
      </c>
    </row>
    <row r="41" spans="1:6">
      <c r="A41" s="177" t="s">
        <v>274</v>
      </c>
      <c r="B41" s="181" t="s">
        <v>480</v>
      </c>
      <c r="C41" s="181" t="s">
        <v>481</v>
      </c>
      <c r="D41" s="178" t="s">
        <v>603</v>
      </c>
      <c r="E41" s="178" t="s">
        <v>604</v>
      </c>
      <c r="F41" s="178" t="s">
        <v>244</v>
      </c>
    </row>
    <row r="42" spans="1:6">
      <c r="A42" s="177" t="s">
        <v>274</v>
      </c>
      <c r="B42" s="181" t="s">
        <v>482</v>
      </c>
      <c r="C42" s="181" t="s">
        <v>483</v>
      </c>
      <c r="D42" s="178" t="s">
        <v>603</v>
      </c>
      <c r="E42" s="178" t="s">
        <v>604</v>
      </c>
      <c r="F42" s="178" t="s">
        <v>244</v>
      </c>
    </row>
    <row r="43" spans="1:6">
      <c r="A43" s="177" t="s">
        <v>274</v>
      </c>
      <c r="B43" s="181" t="s">
        <v>378</v>
      </c>
      <c r="C43" s="181" t="s">
        <v>379</v>
      </c>
      <c r="D43" s="178" t="s">
        <v>603</v>
      </c>
      <c r="E43" s="178" t="s">
        <v>604</v>
      </c>
      <c r="F43" s="178" t="s">
        <v>244</v>
      </c>
    </row>
    <row r="44" spans="1:6">
      <c r="A44" s="177" t="s">
        <v>309</v>
      </c>
      <c r="B44" s="181" t="s">
        <v>385</v>
      </c>
      <c r="C44" s="181" t="s">
        <v>386</v>
      </c>
      <c r="D44" s="178" t="s">
        <v>243</v>
      </c>
      <c r="E44" s="178" t="s">
        <v>604</v>
      </c>
      <c r="F44" s="178" t="s">
        <v>244</v>
      </c>
    </row>
    <row r="45" spans="1:6">
      <c r="A45" s="177" t="s">
        <v>309</v>
      </c>
      <c r="B45" s="181" t="s">
        <v>385</v>
      </c>
      <c r="C45" s="181" t="s">
        <v>386</v>
      </c>
      <c r="D45" s="178" t="s">
        <v>243</v>
      </c>
      <c r="E45" s="178" t="s">
        <v>604</v>
      </c>
      <c r="F45" s="178" t="s">
        <v>244</v>
      </c>
    </row>
    <row r="46" spans="1:6">
      <c r="A46" s="177" t="s">
        <v>387</v>
      </c>
      <c r="B46" s="181" t="s">
        <v>388</v>
      </c>
      <c r="C46" s="181" t="s">
        <v>484</v>
      </c>
      <c r="D46" s="178" t="s">
        <v>243</v>
      </c>
      <c r="E46" s="178" t="s">
        <v>604</v>
      </c>
      <c r="F46" s="178" t="s">
        <v>244</v>
      </c>
    </row>
    <row r="47" spans="1:6">
      <c r="A47" s="177" t="s">
        <v>387</v>
      </c>
      <c r="B47" s="181" t="s">
        <v>485</v>
      </c>
      <c r="C47" s="181" t="s">
        <v>486</v>
      </c>
      <c r="D47" s="178" t="s">
        <v>243</v>
      </c>
      <c r="E47" s="178" t="s">
        <v>604</v>
      </c>
      <c r="F47" s="178" t="s">
        <v>244</v>
      </c>
    </row>
    <row r="48" spans="1:6">
      <c r="A48" s="177" t="s">
        <v>318</v>
      </c>
      <c r="B48" s="181" t="s">
        <v>392</v>
      </c>
      <c r="C48" s="181" t="s">
        <v>487</v>
      </c>
      <c r="D48" s="178" t="s">
        <v>243</v>
      </c>
      <c r="E48" s="178" t="s">
        <v>604</v>
      </c>
      <c r="F48" s="178" t="s">
        <v>244</v>
      </c>
    </row>
    <row r="49" spans="1:6">
      <c r="A49" s="177" t="s">
        <v>318</v>
      </c>
      <c r="B49" s="181" t="s">
        <v>405</v>
      </c>
      <c r="C49" s="181" t="s">
        <v>488</v>
      </c>
      <c r="D49" s="178" t="s">
        <v>603</v>
      </c>
      <c r="E49" s="178" t="s">
        <v>605</v>
      </c>
      <c r="F49" s="178" t="s">
        <v>244</v>
      </c>
    </row>
    <row r="50" spans="1:6">
      <c r="A50" s="177" t="s">
        <v>318</v>
      </c>
      <c r="B50" s="181" t="s">
        <v>394</v>
      </c>
      <c r="C50" s="181" t="s">
        <v>489</v>
      </c>
      <c r="D50" s="178" t="s">
        <v>243</v>
      </c>
      <c r="E50" s="178" t="s">
        <v>605</v>
      </c>
      <c r="F50" s="178" t="s">
        <v>244</v>
      </c>
    </row>
    <row r="51" spans="1:6">
      <c r="A51" s="177" t="s">
        <v>318</v>
      </c>
      <c r="B51" s="181" t="s">
        <v>490</v>
      </c>
      <c r="C51" s="181" t="s">
        <v>404</v>
      </c>
      <c r="D51" s="178" t="s">
        <v>603</v>
      </c>
      <c r="E51" s="178" t="s">
        <v>604</v>
      </c>
      <c r="F51" s="178" t="s">
        <v>244</v>
      </c>
    </row>
    <row r="52" spans="1:6">
      <c r="A52" s="177" t="s">
        <v>318</v>
      </c>
      <c r="B52" s="181" t="s">
        <v>398</v>
      </c>
      <c r="C52" s="181" t="s">
        <v>491</v>
      </c>
      <c r="D52" s="178" t="s">
        <v>243</v>
      </c>
      <c r="E52" s="178" t="s">
        <v>604</v>
      </c>
      <c r="F52" s="178" t="s">
        <v>244</v>
      </c>
    </row>
    <row r="53" spans="1:6">
      <c r="A53" s="177" t="s">
        <v>318</v>
      </c>
      <c r="B53" s="181" t="s">
        <v>396</v>
      </c>
      <c r="C53" s="181" t="s">
        <v>397</v>
      </c>
      <c r="D53" s="178" t="s">
        <v>603</v>
      </c>
      <c r="E53" s="178" t="s">
        <v>604</v>
      </c>
      <c r="F53" s="178" t="s">
        <v>244</v>
      </c>
    </row>
    <row r="54" spans="1:6">
      <c r="A54" s="177" t="s">
        <v>318</v>
      </c>
      <c r="B54" s="181" t="s">
        <v>492</v>
      </c>
      <c r="C54" s="181" t="s">
        <v>493</v>
      </c>
      <c r="D54" s="178" t="s">
        <v>243</v>
      </c>
      <c r="E54" s="178" t="s">
        <v>604</v>
      </c>
      <c r="F54" s="178" t="s">
        <v>244</v>
      </c>
    </row>
    <row r="55" spans="1:6">
      <c r="A55" s="177" t="s">
        <v>318</v>
      </c>
      <c r="B55" s="181" t="s">
        <v>494</v>
      </c>
      <c r="C55" s="181" t="s">
        <v>495</v>
      </c>
      <c r="D55" s="178" t="s">
        <v>603</v>
      </c>
      <c r="E55" s="178" t="s">
        <v>604</v>
      </c>
      <c r="F55" s="178" t="s">
        <v>244</v>
      </c>
    </row>
    <row r="56" spans="1:6">
      <c r="A56" s="177" t="s">
        <v>318</v>
      </c>
      <c r="B56" s="181" t="s">
        <v>494</v>
      </c>
      <c r="C56" s="181" t="s">
        <v>496</v>
      </c>
      <c r="D56" s="178" t="s">
        <v>603</v>
      </c>
      <c r="E56" s="178" t="s">
        <v>604</v>
      </c>
      <c r="F56" s="178" t="s">
        <v>244</v>
      </c>
    </row>
    <row r="57" spans="1:6">
      <c r="A57" s="177" t="s">
        <v>318</v>
      </c>
      <c r="B57" s="181" t="s">
        <v>497</v>
      </c>
      <c r="C57" s="181" t="s">
        <v>498</v>
      </c>
      <c r="D57" s="178" t="s">
        <v>603</v>
      </c>
      <c r="E57" s="178" t="s">
        <v>604</v>
      </c>
      <c r="F57" s="178" t="s">
        <v>244</v>
      </c>
    </row>
    <row r="58" spans="1:6">
      <c r="A58" s="177" t="s">
        <v>318</v>
      </c>
      <c r="B58" s="181" t="s">
        <v>499</v>
      </c>
      <c r="C58" s="181" t="s">
        <v>500</v>
      </c>
      <c r="D58" s="178" t="s">
        <v>603</v>
      </c>
      <c r="E58" s="178" t="s">
        <v>604</v>
      </c>
      <c r="F58" s="178" t="s">
        <v>244</v>
      </c>
    </row>
    <row r="59" spans="1:6">
      <c r="A59" s="177" t="s">
        <v>318</v>
      </c>
      <c r="B59" s="181" t="s">
        <v>501</v>
      </c>
      <c r="C59" s="181" t="s">
        <v>502</v>
      </c>
      <c r="D59" s="178" t="s">
        <v>603</v>
      </c>
      <c r="E59" s="178" t="s">
        <v>604</v>
      </c>
      <c r="F59" s="178" t="s">
        <v>244</v>
      </c>
    </row>
    <row r="60" spans="1:6">
      <c r="A60" s="177" t="s">
        <v>318</v>
      </c>
      <c r="B60" s="181" t="s">
        <v>503</v>
      </c>
      <c r="C60" s="181" t="s">
        <v>504</v>
      </c>
      <c r="D60" s="178" t="s">
        <v>603</v>
      </c>
      <c r="E60" s="178" t="s">
        <v>604</v>
      </c>
      <c r="F60" s="178" t="s">
        <v>244</v>
      </c>
    </row>
    <row r="61" spans="1:6">
      <c r="A61" s="177" t="s">
        <v>318</v>
      </c>
      <c r="B61" s="181" t="s">
        <v>505</v>
      </c>
      <c r="C61" s="181" t="s">
        <v>506</v>
      </c>
      <c r="D61" s="178" t="s">
        <v>603</v>
      </c>
      <c r="E61" s="178" t="s">
        <v>604</v>
      </c>
      <c r="F61" s="178" t="s">
        <v>244</v>
      </c>
    </row>
    <row r="62" spans="1:6">
      <c r="A62" s="177" t="s">
        <v>318</v>
      </c>
      <c r="B62" s="181" t="s">
        <v>507</v>
      </c>
      <c r="C62" s="181" t="s">
        <v>508</v>
      </c>
      <c r="D62" s="178" t="s">
        <v>603</v>
      </c>
      <c r="E62" s="178" t="s">
        <v>604</v>
      </c>
      <c r="F62" s="178" t="s">
        <v>244</v>
      </c>
    </row>
    <row r="63" spans="1:6">
      <c r="A63" s="177" t="s">
        <v>318</v>
      </c>
      <c r="B63" s="181" t="s">
        <v>509</v>
      </c>
      <c r="C63" s="181" t="s">
        <v>510</v>
      </c>
      <c r="D63" s="178" t="s">
        <v>603</v>
      </c>
      <c r="E63" s="178" t="s">
        <v>604</v>
      </c>
      <c r="F63" s="178" t="s">
        <v>244</v>
      </c>
    </row>
    <row r="64" spans="1:6">
      <c r="A64" s="177" t="s">
        <v>318</v>
      </c>
      <c r="B64" s="181" t="s">
        <v>511</v>
      </c>
      <c r="C64" s="181" t="s">
        <v>512</v>
      </c>
      <c r="D64" s="178" t="s">
        <v>603</v>
      </c>
      <c r="E64" s="178" t="s">
        <v>604</v>
      </c>
      <c r="F64" s="178" t="s">
        <v>244</v>
      </c>
    </row>
    <row r="65" spans="1:6">
      <c r="A65" s="177" t="s">
        <v>318</v>
      </c>
      <c r="B65" s="181" t="s">
        <v>394</v>
      </c>
      <c r="C65" s="181" t="s">
        <v>513</v>
      </c>
      <c r="D65" s="178" t="s">
        <v>603</v>
      </c>
      <c r="E65" s="178" t="s">
        <v>604</v>
      </c>
      <c r="F65" s="178" t="s">
        <v>244</v>
      </c>
    </row>
    <row r="66" spans="1:6">
      <c r="A66" s="177" t="s">
        <v>318</v>
      </c>
      <c r="B66" s="181" t="s">
        <v>514</v>
      </c>
      <c r="C66" s="181" t="s">
        <v>515</v>
      </c>
      <c r="D66" s="178" t="s">
        <v>603</v>
      </c>
      <c r="E66" s="178" t="s">
        <v>604</v>
      </c>
      <c r="F66" s="178" t="s">
        <v>244</v>
      </c>
    </row>
    <row r="67" spans="1:6">
      <c r="A67" s="177" t="s">
        <v>318</v>
      </c>
      <c r="B67" s="181" t="s">
        <v>516</v>
      </c>
      <c r="C67" s="181" t="s">
        <v>517</v>
      </c>
      <c r="D67" s="178" t="s">
        <v>603</v>
      </c>
      <c r="E67" s="178" t="s">
        <v>604</v>
      </c>
      <c r="F67" s="178" t="s">
        <v>244</v>
      </c>
    </row>
    <row r="68" spans="1:6">
      <c r="A68" s="177" t="s">
        <v>318</v>
      </c>
      <c r="B68" s="181" t="s">
        <v>518</v>
      </c>
      <c r="C68" s="181" t="s">
        <v>519</v>
      </c>
      <c r="D68" s="178" t="s">
        <v>603</v>
      </c>
      <c r="E68" s="178" t="s">
        <v>604</v>
      </c>
      <c r="F68" s="178" t="s">
        <v>244</v>
      </c>
    </row>
    <row r="69" spans="1:6">
      <c r="A69" s="177" t="s">
        <v>318</v>
      </c>
      <c r="B69" s="181" t="s">
        <v>520</v>
      </c>
      <c r="C69" s="181" t="s">
        <v>521</v>
      </c>
      <c r="D69" s="178" t="s">
        <v>603</v>
      </c>
      <c r="E69" s="178" t="s">
        <v>604</v>
      </c>
      <c r="F69" s="178" t="s">
        <v>244</v>
      </c>
    </row>
    <row r="70" spans="1:6">
      <c r="A70" s="177" t="s">
        <v>318</v>
      </c>
      <c r="B70" s="181" t="s">
        <v>522</v>
      </c>
      <c r="C70" s="181" t="s">
        <v>523</v>
      </c>
      <c r="D70" s="178" t="s">
        <v>603</v>
      </c>
      <c r="E70" s="178" t="s">
        <v>604</v>
      </c>
      <c r="F70" s="178" t="s">
        <v>244</v>
      </c>
    </row>
    <row r="71" spans="1:6">
      <c r="A71" s="177" t="s">
        <v>318</v>
      </c>
      <c r="B71" s="181" t="s">
        <v>524</v>
      </c>
      <c r="C71" s="181" t="s">
        <v>525</v>
      </c>
      <c r="D71" s="178" t="s">
        <v>603</v>
      </c>
      <c r="E71" s="178" t="s">
        <v>604</v>
      </c>
      <c r="F71" s="178" t="s">
        <v>244</v>
      </c>
    </row>
    <row r="72" spans="1:6">
      <c r="A72" s="177" t="s">
        <v>318</v>
      </c>
      <c r="B72" s="181" t="s">
        <v>526</v>
      </c>
      <c r="C72" s="181" t="s">
        <v>527</v>
      </c>
      <c r="D72" s="178" t="s">
        <v>603</v>
      </c>
      <c r="E72" s="178" t="s">
        <v>604</v>
      </c>
      <c r="F72" s="178" t="s">
        <v>244</v>
      </c>
    </row>
    <row r="73" spans="1:6">
      <c r="A73" s="177" t="s">
        <v>318</v>
      </c>
      <c r="B73" s="181" t="s">
        <v>528</v>
      </c>
      <c r="C73" s="181" t="s">
        <v>529</v>
      </c>
      <c r="D73" s="178" t="s">
        <v>603</v>
      </c>
      <c r="E73" s="178" t="s">
        <v>604</v>
      </c>
      <c r="F73" s="178" t="s">
        <v>244</v>
      </c>
    </row>
    <row r="74" spans="1:6">
      <c r="A74" s="177" t="s">
        <v>318</v>
      </c>
      <c r="B74" s="181" t="s">
        <v>530</v>
      </c>
      <c r="C74" s="181" t="s">
        <v>531</v>
      </c>
      <c r="D74" s="178" t="s">
        <v>603</v>
      </c>
      <c r="E74" s="178" t="s">
        <v>604</v>
      </c>
      <c r="F74" s="178" t="s">
        <v>244</v>
      </c>
    </row>
    <row r="75" spans="1:6">
      <c r="A75" s="177" t="s">
        <v>318</v>
      </c>
      <c r="B75" s="181" t="s">
        <v>532</v>
      </c>
      <c r="C75" s="181" t="s">
        <v>533</v>
      </c>
      <c r="D75" s="178" t="s">
        <v>603</v>
      </c>
      <c r="E75" s="178" t="s">
        <v>604</v>
      </c>
      <c r="F75" s="178" t="s">
        <v>244</v>
      </c>
    </row>
    <row r="76" spans="1:6">
      <c r="A76" s="177" t="s">
        <v>318</v>
      </c>
      <c r="B76" s="181" t="s">
        <v>534</v>
      </c>
      <c r="C76" s="181" t="s">
        <v>535</v>
      </c>
      <c r="D76" s="178" t="s">
        <v>603</v>
      </c>
      <c r="E76" s="178" t="s">
        <v>604</v>
      </c>
      <c r="F76" s="178" t="s">
        <v>244</v>
      </c>
    </row>
    <row r="77" spans="1:6">
      <c r="A77" s="177" t="s">
        <v>318</v>
      </c>
      <c r="B77" s="181" t="s">
        <v>536</v>
      </c>
      <c r="C77" s="181" t="s">
        <v>537</v>
      </c>
      <c r="D77" s="178" t="s">
        <v>603</v>
      </c>
      <c r="E77" s="178" t="s">
        <v>604</v>
      </c>
      <c r="F77" s="178" t="s">
        <v>244</v>
      </c>
    </row>
    <row r="78" spans="1:6">
      <c r="A78" s="177" t="s">
        <v>318</v>
      </c>
      <c r="B78" s="181" t="s">
        <v>538</v>
      </c>
      <c r="C78" s="181" t="s">
        <v>539</v>
      </c>
      <c r="D78" s="178" t="s">
        <v>603</v>
      </c>
      <c r="E78" s="178" t="s">
        <v>604</v>
      </c>
      <c r="F78" s="178" t="s">
        <v>244</v>
      </c>
    </row>
    <row r="79" spans="1:6">
      <c r="A79" s="177" t="s">
        <v>318</v>
      </c>
      <c r="B79" s="181" t="s">
        <v>540</v>
      </c>
      <c r="C79" s="181" t="s">
        <v>541</v>
      </c>
      <c r="D79" s="178" t="s">
        <v>603</v>
      </c>
      <c r="E79" s="178" t="s">
        <v>604</v>
      </c>
      <c r="F79" s="178" t="s">
        <v>244</v>
      </c>
    </row>
    <row r="80" spans="1:6">
      <c r="A80" s="177" t="s">
        <v>318</v>
      </c>
      <c r="B80" s="181" t="s">
        <v>540</v>
      </c>
      <c r="C80" s="181" t="s">
        <v>542</v>
      </c>
      <c r="D80" s="178" t="s">
        <v>603</v>
      </c>
      <c r="E80" s="178" t="s">
        <v>604</v>
      </c>
      <c r="F80" s="178" t="s">
        <v>244</v>
      </c>
    </row>
    <row r="81" spans="1:6">
      <c r="A81" s="177" t="s">
        <v>318</v>
      </c>
      <c r="B81" s="181" t="s">
        <v>543</v>
      </c>
      <c r="C81" s="181" t="s">
        <v>544</v>
      </c>
      <c r="D81" s="178" t="s">
        <v>603</v>
      </c>
      <c r="E81" s="178" t="s">
        <v>604</v>
      </c>
      <c r="F81" s="178" t="s">
        <v>244</v>
      </c>
    </row>
    <row r="82" spans="1:6">
      <c r="A82" s="177" t="s">
        <v>318</v>
      </c>
      <c r="B82" s="181" t="s">
        <v>545</v>
      </c>
      <c r="C82" s="181" t="s">
        <v>546</v>
      </c>
      <c r="D82" s="178" t="s">
        <v>603</v>
      </c>
      <c r="E82" s="178" t="s">
        <v>604</v>
      </c>
      <c r="F82" s="178" t="s">
        <v>244</v>
      </c>
    </row>
    <row r="83" spans="1:6">
      <c r="A83" s="177" t="s">
        <v>318</v>
      </c>
      <c r="B83" s="181" t="s">
        <v>547</v>
      </c>
      <c r="C83" s="181" t="s">
        <v>548</v>
      </c>
      <c r="D83" s="178" t="s">
        <v>603</v>
      </c>
      <c r="E83" s="178" t="s">
        <v>604</v>
      </c>
      <c r="F83" s="178" t="s">
        <v>244</v>
      </c>
    </row>
    <row r="84" spans="1:6">
      <c r="A84" s="177" t="s">
        <v>318</v>
      </c>
      <c r="B84" s="181" t="s">
        <v>549</v>
      </c>
      <c r="C84" s="181" t="s">
        <v>550</v>
      </c>
      <c r="D84" s="178" t="s">
        <v>603</v>
      </c>
      <c r="E84" s="178" t="s">
        <v>604</v>
      </c>
      <c r="F84" s="178" t="s">
        <v>244</v>
      </c>
    </row>
    <row r="85" spans="1:6">
      <c r="A85" s="177" t="s">
        <v>318</v>
      </c>
      <c r="B85" s="181" t="s">
        <v>551</v>
      </c>
      <c r="C85" s="181" t="s">
        <v>552</v>
      </c>
      <c r="D85" s="178" t="s">
        <v>603</v>
      </c>
      <c r="E85" s="178" t="s">
        <v>604</v>
      </c>
      <c r="F85" s="178" t="s">
        <v>244</v>
      </c>
    </row>
    <row r="86" spans="1:6">
      <c r="A86" s="177" t="s">
        <v>318</v>
      </c>
      <c r="B86" s="181" t="s">
        <v>553</v>
      </c>
      <c r="C86" s="181" t="s">
        <v>554</v>
      </c>
      <c r="D86" s="178" t="s">
        <v>603</v>
      </c>
      <c r="E86" s="178" t="s">
        <v>604</v>
      </c>
      <c r="F86" s="178" t="s">
        <v>244</v>
      </c>
    </row>
    <row r="87" spans="1:6">
      <c r="A87" s="177" t="s">
        <v>318</v>
      </c>
      <c r="B87" s="181" t="s">
        <v>555</v>
      </c>
      <c r="C87" s="181" t="s">
        <v>556</v>
      </c>
      <c r="D87" s="178" t="s">
        <v>603</v>
      </c>
      <c r="E87" s="178" t="s">
        <v>604</v>
      </c>
      <c r="F87" s="178" t="s">
        <v>244</v>
      </c>
    </row>
    <row r="88" spans="1:6">
      <c r="A88" s="177" t="s">
        <v>318</v>
      </c>
      <c r="B88" s="181" t="s">
        <v>557</v>
      </c>
      <c r="C88" s="181" t="s">
        <v>558</v>
      </c>
      <c r="D88" s="178" t="s">
        <v>603</v>
      </c>
      <c r="E88" s="178" t="s">
        <v>604</v>
      </c>
      <c r="F88" s="178" t="s">
        <v>244</v>
      </c>
    </row>
    <row r="89" spans="1:6">
      <c r="A89" s="177" t="s">
        <v>318</v>
      </c>
      <c r="B89" s="181" t="s">
        <v>559</v>
      </c>
      <c r="C89" s="181" t="s">
        <v>402</v>
      </c>
      <c r="D89" s="178" t="s">
        <v>243</v>
      </c>
      <c r="E89" s="178" t="s">
        <v>604</v>
      </c>
      <c r="F89" s="178" t="s">
        <v>244</v>
      </c>
    </row>
    <row r="90" spans="1:6">
      <c r="A90" s="177" t="s">
        <v>318</v>
      </c>
      <c r="B90" s="181" t="s">
        <v>390</v>
      </c>
      <c r="C90" s="181" t="s">
        <v>391</v>
      </c>
      <c r="D90" s="178" t="s">
        <v>603</v>
      </c>
      <c r="E90" s="178" t="s">
        <v>604</v>
      </c>
      <c r="F90" s="178" t="s">
        <v>244</v>
      </c>
    </row>
    <row r="91" spans="1:6">
      <c r="A91" s="177" t="s">
        <v>318</v>
      </c>
      <c r="B91" s="181" t="s">
        <v>560</v>
      </c>
      <c r="C91" s="181" t="s">
        <v>561</v>
      </c>
      <c r="D91" s="178" t="s">
        <v>603</v>
      </c>
      <c r="E91" s="178" t="s">
        <v>604</v>
      </c>
      <c r="F91" s="178" t="s">
        <v>244</v>
      </c>
    </row>
    <row r="92" spans="1:6">
      <c r="A92" s="177" t="s">
        <v>318</v>
      </c>
      <c r="B92" s="181" t="s">
        <v>562</v>
      </c>
      <c r="C92" s="181" t="s">
        <v>563</v>
      </c>
      <c r="D92" s="178" t="s">
        <v>603</v>
      </c>
      <c r="E92" s="178" t="s">
        <v>604</v>
      </c>
      <c r="F92" s="178" t="s">
        <v>244</v>
      </c>
    </row>
    <row r="93" spans="1:6">
      <c r="A93" s="177" t="s">
        <v>318</v>
      </c>
      <c r="B93" s="181" t="s">
        <v>564</v>
      </c>
      <c r="C93" s="181" t="s">
        <v>565</v>
      </c>
      <c r="D93" s="178" t="s">
        <v>603</v>
      </c>
      <c r="E93" s="178" t="s">
        <v>604</v>
      </c>
      <c r="F93" s="178" t="s">
        <v>244</v>
      </c>
    </row>
    <row r="94" spans="1:6">
      <c r="A94" s="177" t="s">
        <v>318</v>
      </c>
      <c r="B94" s="181" t="s">
        <v>564</v>
      </c>
      <c r="C94" s="181" t="s">
        <v>566</v>
      </c>
      <c r="D94" s="178" t="s">
        <v>603</v>
      </c>
      <c r="E94" s="178" t="s">
        <v>604</v>
      </c>
      <c r="F94" s="178" t="s">
        <v>244</v>
      </c>
    </row>
    <row r="95" spans="1:6">
      <c r="A95" s="177" t="s">
        <v>318</v>
      </c>
      <c r="B95" s="181" t="s">
        <v>567</v>
      </c>
      <c r="C95" s="181" t="s">
        <v>568</v>
      </c>
      <c r="D95" s="178" t="s">
        <v>603</v>
      </c>
      <c r="E95" s="178" t="s">
        <v>604</v>
      </c>
      <c r="F95" s="178" t="s">
        <v>244</v>
      </c>
    </row>
    <row r="96" spans="1:6">
      <c r="A96" s="177" t="s">
        <v>318</v>
      </c>
      <c r="B96" s="181" t="s">
        <v>567</v>
      </c>
      <c r="C96" s="181" t="s">
        <v>569</v>
      </c>
      <c r="D96" s="178" t="s">
        <v>603</v>
      </c>
      <c r="E96" s="178" t="s">
        <v>604</v>
      </c>
      <c r="F96" s="178" t="s">
        <v>244</v>
      </c>
    </row>
    <row r="97" spans="1:6">
      <c r="A97" s="177" t="s">
        <v>318</v>
      </c>
      <c r="B97" s="181" t="s">
        <v>570</v>
      </c>
      <c r="C97" s="181" t="s">
        <v>571</v>
      </c>
      <c r="D97" s="178" t="s">
        <v>603</v>
      </c>
      <c r="E97" s="178" t="s">
        <v>604</v>
      </c>
      <c r="F97" s="178" t="s">
        <v>244</v>
      </c>
    </row>
    <row r="98" spans="1:6">
      <c r="A98" s="177" t="s">
        <v>318</v>
      </c>
      <c r="B98" s="181" t="s">
        <v>572</v>
      </c>
      <c r="C98" s="181" t="s">
        <v>573</v>
      </c>
      <c r="D98" s="178" t="s">
        <v>603</v>
      </c>
      <c r="E98" s="178" t="s">
        <v>604</v>
      </c>
      <c r="F98" s="178" t="s">
        <v>244</v>
      </c>
    </row>
    <row r="99" spans="1:6">
      <c r="A99" s="177" t="s">
        <v>318</v>
      </c>
      <c r="B99" s="181" t="s">
        <v>574</v>
      </c>
      <c r="C99" s="181" t="s">
        <v>575</v>
      </c>
      <c r="D99" s="178" t="s">
        <v>603</v>
      </c>
      <c r="E99" s="178" t="s">
        <v>604</v>
      </c>
      <c r="F99" s="178" t="s">
        <v>244</v>
      </c>
    </row>
    <row r="100" spans="1:6">
      <c r="A100" s="177" t="s">
        <v>318</v>
      </c>
      <c r="B100" s="181" t="s">
        <v>576</v>
      </c>
      <c r="C100" s="181" t="s">
        <v>577</v>
      </c>
      <c r="D100" s="178" t="s">
        <v>603</v>
      </c>
      <c r="E100" s="178" t="s">
        <v>604</v>
      </c>
      <c r="F100" s="178" t="s">
        <v>244</v>
      </c>
    </row>
    <row r="101" spans="1:6">
      <c r="A101" s="177" t="s">
        <v>318</v>
      </c>
      <c r="B101" s="181" t="s">
        <v>578</v>
      </c>
      <c r="C101" s="181" t="s">
        <v>579</v>
      </c>
      <c r="D101" s="178" t="s">
        <v>603</v>
      </c>
      <c r="E101" s="178" t="s">
        <v>604</v>
      </c>
      <c r="F101" s="178" t="s">
        <v>244</v>
      </c>
    </row>
    <row r="102" spans="1:6">
      <c r="A102" s="177" t="s">
        <v>318</v>
      </c>
      <c r="B102" s="181" t="s">
        <v>580</v>
      </c>
      <c r="C102" s="181" t="s">
        <v>581</v>
      </c>
      <c r="D102" s="178" t="s">
        <v>603</v>
      </c>
      <c r="E102" s="178" t="s">
        <v>604</v>
      </c>
      <c r="F102" s="178" t="s">
        <v>244</v>
      </c>
    </row>
    <row r="103" spans="1:6" ht="16.5" customHeight="1">
      <c r="A103" s="177" t="s">
        <v>318</v>
      </c>
      <c r="B103" s="181" t="s">
        <v>582</v>
      </c>
      <c r="C103" s="181" t="s">
        <v>583</v>
      </c>
      <c r="D103" s="178" t="s">
        <v>603</v>
      </c>
      <c r="E103" s="178" t="s">
        <v>604</v>
      </c>
      <c r="F103" s="178" t="s">
        <v>244</v>
      </c>
    </row>
    <row r="104" spans="1:6">
      <c r="A104" s="177" t="s">
        <v>318</v>
      </c>
      <c r="B104" s="181" t="s">
        <v>584</v>
      </c>
      <c r="C104" s="181" t="s">
        <v>585</v>
      </c>
      <c r="D104" s="178" t="s">
        <v>243</v>
      </c>
      <c r="E104" s="178" t="s">
        <v>604</v>
      </c>
      <c r="F104" s="178" t="s">
        <v>244</v>
      </c>
    </row>
    <row r="105" spans="1:6">
      <c r="A105" s="177" t="s">
        <v>318</v>
      </c>
      <c r="B105" s="181" t="s">
        <v>586</v>
      </c>
      <c r="C105" s="181" t="s">
        <v>587</v>
      </c>
      <c r="D105" s="178" t="s">
        <v>243</v>
      </c>
      <c r="E105" s="178" t="s">
        <v>604</v>
      </c>
      <c r="F105" s="178" t="s">
        <v>244</v>
      </c>
    </row>
    <row r="106" spans="1:6">
      <c r="A106" s="177" t="s">
        <v>318</v>
      </c>
      <c r="B106" s="181" t="s">
        <v>588</v>
      </c>
      <c r="C106" s="181" t="s">
        <v>589</v>
      </c>
      <c r="D106" s="178" t="s">
        <v>243</v>
      </c>
      <c r="E106" s="178" t="s">
        <v>604</v>
      </c>
      <c r="F106" s="178" t="s">
        <v>244</v>
      </c>
    </row>
    <row r="107" spans="1:6">
      <c r="A107" s="177" t="s">
        <v>318</v>
      </c>
      <c r="B107" s="181" t="s">
        <v>590</v>
      </c>
      <c r="C107" s="181" t="s">
        <v>591</v>
      </c>
      <c r="D107" s="178" t="s">
        <v>243</v>
      </c>
      <c r="E107" s="178" t="s">
        <v>604</v>
      </c>
      <c r="F107" s="178" t="s">
        <v>244</v>
      </c>
    </row>
    <row r="108" spans="1:6">
      <c r="A108" s="177" t="s">
        <v>318</v>
      </c>
      <c r="B108" s="181" t="s">
        <v>592</v>
      </c>
      <c r="C108" s="181" t="s">
        <v>593</v>
      </c>
      <c r="D108" s="178" t="s">
        <v>243</v>
      </c>
      <c r="E108" s="178" t="s">
        <v>604</v>
      </c>
      <c r="F108" s="178" t="s">
        <v>244</v>
      </c>
    </row>
    <row r="109" spans="1:6">
      <c r="A109" s="177" t="s">
        <v>594</v>
      </c>
      <c r="B109" s="181" t="s">
        <v>595</v>
      </c>
      <c r="C109" s="181" t="s">
        <v>596</v>
      </c>
      <c r="D109" s="178" t="s">
        <v>243</v>
      </c>
      <c r="E109" s="178" t="s">
        <v>604</v>
      </c>
      <c r="F109" s="178" t="s">
        <v>244</v>
      </c>
    </row>
    <row r="111" spans="1:6">
      <c r="A111" s="176" t="s">
        <v>50</v>
      </c>
      <c r="B111" s="185"/>
      <c r="C111" s="185"/>
      <c r="D111" s="176"/>
      <c r="E111" s="176"/>
      <c r="F111" s="176"/>
    </row>
    <row r="112" spans="1:6">
      <c r="A112" s="188" t="s">
        <v>52</v>
      </c>
      <c r="B112" s="189" t="s">
        <v>81</v>
      </c>
      <c r="C112" s="189" t="s">
        <v>140</v>
      </c>
      <c r="D112" s="188" t="s">
        <v>135</v>
      </c>
      <c r="E112" s="188" t="s">
        <v>109</v>
      </c>
      <c r="F112" s="188" t="s">
        <v>110</v>
      </c>
    </row>
    <row r="113" spans="1:6">
      <c r="A113" s="177" t="s">
        <v>253</v>
      </c>
      <c r="B113" s="181" t="s">
        <v>333</v>
      </c>
      <c r="C113" s="181" t="s">
        <v>334</v>
      </c>
      <c r="D113" s="178" t="s">
        <v>243</v>
      </c>
      <c r="E113" s="178" t="s">
        <v>604</v>
      </c>
      <c r="F113" s="178" t="s">
        <v>238</v>
      </c>
    </row>
    <row r="114" spans="1:6">
      <c r="A114" s="177" t="s">
        <v>253</v>
      </c>
      <c r="B114" s="181" t="s">
        <v>335</v>
      </c>
      <c r="C114" s="181" t="s">
        <v>273</v>
      </c>
      <c r="D114" s="178" t="s">
        <v>243</v>
      </c>
      <c r="E114" s="178" t="s">
        <v>604</v>
      </c>
      <c r="F114" s="178" t="s">
        <v>238</v>
      </c>
    </row>
    <row r="115" spans="1:6">
      <c r="A115" s="177" t="s">
        <v>253</v>
      </c>
      <c r="B115" s="181" t="s">
        <v>336</v>
      </c>
      <c r="C115" s="181" t="s">
        <v>337</v>
      </c>
      <c r="D115" s="178" t="s">
        <v>243</v>
      </c>
      <c r="E115" s="178" t="s">
        <v>604</v>
      </c>
      <c r="F115" s="178" t="s">
        <v>238</v>
      </c>
    </row>
    <row r="116" spans="1:6">
      <c r="A116" s="177" t="s">
        <v>274</v>
      </c>
      <c r="B116" s="181" t="s">
        <v>338</v>
      </c>
      <c r="C116" s="181" t="s">
        <v>339</v>
      </c>
      <c r="D116" s="178" t="s">
        <v>603</v>
      </c>
      <c r="E116" s="178" t="s">
        <v>604</v>
      </c>
      <c r="F116" s="178" t="s">
        <v>238</v>
      </c>
    </row>
    <row r="117" spans="1:6">
      <c r="A117" s="177" t="s">
        <v>274</v>
      </c>
      <c r="B117" s="181" t="s">
        <v>338</v>
      </c>
      <c r="C117" s="181" t="s">
        <v>340</v>
      </c>
      <c r="D117" s="178" t="s">
        <v>603</v>
      </c>
      <c r="E117" s="178" t="s">
        <v>604</v>
      </c>
      <c r="F117" s="178" t="s">
        <v>238</v>
      </c>
    </row>
    <row r="118" spans="1:6">
      <c r="A118" s="177" t="s">
        <v>274</v>
      </c>
      <c r="B118" s="181" t="s">
        <v>338</v>
      </c>
      <c r="C118" s="181" t="s">
        <v>341</v>
      </c>
      <c r="D118" s="178" t="s">
        <v>603</v>
      </c>
      <c r="E118" s="178" t="s">
        <v>604</v>
      </c>
      <c r="F118" s="178" t="s">
        <v>238</v>
      </c>
    </row>
    <row r="119" spans="1:6">
      <c r="A119" s="177" t="s">
        <v>274</v>
      </c>
      <c r="B119" s="181" t="s">
        <v>338</v>
      </c>
      <c r="C119" s="181" t="s">
        <v>342</v>
      </c>
      <c r="D119" s="178" t="s">
        <v>603</v>
      </c>
      <c r="E119" s="178" t="s">
        <v>604</v>
      </c>
      <c r="F119" s="178" t="s">
        <v>238</v>
      </c>
    </row>
    <row r="120" spans="1:6">
      <c r="A120" s="177" t="s">
        <v>274</v>
      </c>
      <c r="B120" s="181" t="s">
        <v>338</v>
      </c>
      <c r="C120" s="181" t="s">
        <v>343</v>
      </c>
      <c r="D120" s="178" t="s">
        <v>603</v>
      </c>
      <c r="E120" s="178" t="s">
        <v>604</v>
      </c>
      <c r="F120" s="178" t="s">
        <v>238</v>
      </c>
    </row>
    <row r="121" spans="1:6">
      <c r="A121" s="177" t="s">
        <v>274</v>
      </c>
      <c r="B121" s="181" t="s">
        <v>338</v>
      </c>
      <c r="C121" s="181" t="s">
        <v>344</v>
      </c>
      <c r="D121" s="178" t="s">
        <v>603</v>
      </c>
      <c r="E121" s="178" t="s">
        <v>604</v>
      </c>
      <c r="F121" s="178" t="s">
        <v>238</v>
      </c>
    </row>
    <row r="122" spans="1:6">
      <c r="A122" s="177" t="s">
        <v>274</v>
      </c>
      <c r="B122" s="181" t="s">
        <v>345</v>
      </c>
      <c r="C122" s="181" t="s">
        <v>346</v>
      </c>
      <c r="D122" s="178" t="s">
        <v>603</v>
      </c>
      <c r="E122" s="178" t="s">
        <v>604</v>
      </c>
      <c r="F122" s="178" t="s">
        <v>238</v>
      </c>
    </row>
    <row r="123" spans="1:6">
      <c r="A123" s="177" t="s">
        <v>274</v>
      </c>
      <c r="B123" s="181" t="s">
        <v>345</v>
      </c>
      <c r="C123" s="181" t="s">
        <v>347</v>
      </c>
      <c r="D123" s="178" t="s">
        <v>603</v>
      </c>
      <c r="E123" s="178" t="s">
        <v>604</v>
      </c>
      <c r="F123" s="178" t="s">
        <v>238</v>
      </c>
    </row>
    <row r="124" spans="1:6">
      <c r="A124" s="177" t="s">
        <v>274</v>
      </c>
      <c r="B124" s="181" t="s">
        <v>348</v>
      </c>
      <c r="C124" s="181" t="s">
        <v>349</v>
      </c>
      <c r="D124" s="178" t="s">
        <v>603</v>
      </c>
      <c r="E124" s="178" t="s">
        <v>604</v>
      </c>
      <c r="F124" s="178" t="s">
        <v>238</v>
      </c>
    </row>
    <row r="125" spans="1:6">
      <c r="A125" s="177" t="s">
        <v>274</v>
      </c>
      <c r="B125" s="181" t="s">
        <v>348</v>
      </c>
      <c r="C125" s="181" t="s">
        <v>350</v>
      </c>
      <c r="D125" s="178" t="s">
        <v>603</v>
      </c>
      <c r="E125" s="178" t="s">
        <v>604</v>
      </c>
      <c r="F125" s="178" t="s">
        <v>238</v>
      </c>
    </row>
    <row r="126" spans="1:6">
      <c r="A126" s="177" t="s">
        <v>274</v>
      </c>
      <c r="B126" s="181" t="s">
        <v>351</v>
      </c>
      <c r="C126" s="181" t="s">
        <v>352</v>
      </c>
      <c r="D126" s="178" t="s">
        <v>603</v>
      </c>
      <c r="E126" s="178" t="s">
        <v>604</v>
      </c>
      <c r="F126" s="178" t="s">
        <v>238</v>
      </c>
    </row>
    <row r="127" spans="1:6">
      <c r="A127" s="177" t="s">
        <v>274</v>
      </c>
      <c r="B127" s="181" t="s">
        <v>351</v>
      </c>
      <c r="C127" s="181" t="s">
        <v>353</v>
      </c>
      <c r="D127" s="178" t="s">
        <v>603</v>
      </c>
      <c r="E127" s="178" t="s">
        <v>604</v>
      </c>
      <c r="F127" s="178" t="s">
        <v>238</v>
      </c>
    </row>
    <row r="128" spans="1:6">
      <c r="A128" s="177" t="s">
        <v>274</v>
      </c>
      <c r="B128" s="181" t="s">
        <v>351</v>
      </c>
      <c r="C128" s="181" t="s">
        <v>354</v>
      </c>
      <c r="D128" s="178" t="s">
        <v>603</v>
      </c>
      <c r="E128" s="178" t="s">
        <v>604</v>
      </c>
      <c r="F128" s="178" t="s">
        <v>238</v>
      </c>
    </row>
    <row r="129" spans="1:6">
      <c r="A129" s="177" t="s">
        <v>274</v>
      </c>
      <c r="B129" s="181" t="s">
        <v>351</v>
      </c>
      <c r="C129" s="181" t="s">
        <v>355</v>
      </c>
      <c r="D129" s="178" t="s">
        <v>603</v>
      </c>
      <c r="E129" s="178" t="s">
        <v>604</v>
      </c>
      <c r="F129" s="178" t="s">
        <v>238</v>
      </c>
    </row>
    <row r="130" spans="1:6">
      <c r="A130" s="177" t="s">
        <v>274</v>
      </c>
      <c r="B130" s="181" t="s">
        <v>351</v>
      </c>
      <c r="C130" s="181" t="s">
        <v>356</v>
      </c>
      <c r="D130" s="178" t="s">
        <v>603</v>
      </c>
      <c r="E130" s="178" t="s">
        <v>604</v>
      </c>
      <c r="F130" s="178" t="s">
        <v>238</v>
      </c>
    </row>
    <row r="131" spans="1:6">
      <c r="A131" s="177" t="s">
        <v>274</v>
      </c>
      <c r="B131" s="181" t="s">
        <v>351</v>
      </c>
      <c r="C131" s="181" t="s">
        <v>357</v>
      </c>
      <c r="D131" s="178" t="s">
        <v>603</v>
      </c>
      <c r="E131" s="178" t="s">
        <v>604</v>
      </c>
      <c r="F131" s="178" t="s">
        <v>238</v>
      </c>
    </row>
    <row r="132" spans="1:6">
      <c r="A132" s="177" t="s">
        <v>274</v>
      </c>
      <c r="B132" s="181" t="s">
        <v>351</v>
      </c>
      <c r="C132" s="181" t="s">
        <v>358</v>
      </c>
      <c r="D132" s="178" t="s">
        <v>603</v>
      </c>
      <c r="E132" s="178" t="s">
        <v>604</v>
      </c>
      <c r="F132" s="178" t="s">
        <v>238</v>
      </c>
    </row>
    <row r="133" spans="1:6">
      <c r="A133" s="177" t="s">
        <v>274</v>
      </c>
      <c r="B133" s="181" t="s">
        <v>351</v>
      </c>
      <c r="C133" s="181" t="s">
        <v>359</v>
      </c>
      <c r="D133" s="178" t="s">
        <v>603</v>
      </c>
      <c r="E133" s="178" t="s">
        <v>604</v>
      </c>
      <c r="F133" s="178" t="s">
        <v>238</v>
      </c>
    </row>
    <row r="134" spans="1:6">
      <c r="A134" s="177" t="s">
        <v>274</v>
      </c>
      <c r="B134" s="181" t="s">
        <v>360</v>
      </c>
      <c r="C134" s="181" t="s">
        <v>361</v>
      </c>
      <c r="D134" s="178" t="s">
        <v>603</v>
      </c>
      <c r="E134" s="178" t="s">
        <v>604</v>
      </c>
      <c r="F134" s="178" t="s">
        <v>238</v>
      </c>
    </row>
    <row r="135" spans="1:6">
      <c r="A135" s="177" t="s">
        <v>274</v>
      </c>
      <c r="B135" s="181" t="s">
        <v>360</v>
      </c>
      <c r="C135" s="181" t="s">
        <v>362</v>
      </c>
      <c r="D135" s="178" t="s">
        <v>603</v>
      </c>
      <c r="E135" s="178" t="s">
        <v>604</v>
      </c>
      <c r="F135" s="178" t="s">
        <v>238</v>
      </c>
    </row>
    <row r="136" spans="1:6">
      <c r="A136" s="177" t="s">
        <v>274</v>
      </c>
      <c r="B136" s="181" t="s">
        <v>360</v>
      </c>
      <c r="C136" s="181" t="s">
        <v>284</v>
      </c>
      <c r="D136" s="178" t="s">
        <v>603</v>
      </c>
      <c r="E136" s="178" t="s">
        <v>604</v>
      </c>
      <c r="F136" s="178" t="s">
        <v>238</v>
      </c>
    </row>
    <row r="137" spans="1:6">
      <c r="A137" s="177" t="s">
        <v>274</v>
      </c>
      <c r="B137" s="181" t="s">
        <v>360</v>
      </c>
      <c r="C137" s="181" t="s">
        <v>363</v>
      </c>
      <c r="D137" s="178" t="s">
        <v>603</v>
      </c>
      <c r="E137" s="178" t="s">
        <v>604</v>
      </c>
      <c r="F137" s="178" t="s">
        <v>238</v>
      </c>
    </row>
    <row r="138" spans="1:6">
      <c r="A138" s="177" t="s">
        <v>274</v>
      </c>
      <c r="B138" s="181" t="s">
        <v>360</v>
      </c>
      <c r="C138" s="181" t="s">
        <v>286</v>
      </c>
      <c r="D138" s="178" t="s">
        <v>603</v>
      </c>
      <c r="E138" s="178" t="s">
        <v>604</v>
      </c>
      <c r="F138" s="178" t="s">
        <v>238</v>
      </c>
    </row>
    <row r="139" spans="1:6">
      <c r="A139" s="177" t="s">
        <v>274</v>
      </c>
      <c r="B139" s="181" t="s">
        <v>360</v>
      </c>
      <c r="C139" s="181" t="s">
        <v>364</v>
      </c>
      <c r="D139" s="178" t="s">
        <v>603</v>
      </c>
      <c r="E139" s="178" t="s">
        <v>604</v>
      </c>
      <c r="F139" s="178" t="s">
        <v>238</v>
      </c>
    </row>
    <row r="140" spans="1:6">
      <c r="A140" s="177" t="s">
        <v>274</v>
      </c>
      <c r="B140" s="181" t="s">
        <v>360</v>
      </c>
      <c r="C140" s="181" t="s">
        <v>365</v>
      </c>
      <c r="D140" s="178" t="s">
        <v>603</v>
      </c>
      <c r="E140" s="178" t="s">
        <v>604</v>
      </c>
      <c r="F140" s="178" t="s">
        <v>238</v>
      </c>
    </row>
    <row r="141" spans="1:6">
      <c r="A141" s="177" t="s">
        <v>274</v>
      </c>
      <c r="B141" s="181" t="s">
        <v>360</v>
      </c>
      <c r="C141" s="181" t="s">
        <v>366</v>
      </c>
      <c r="D141" s="178" t="s">
        <v>603</v>
      </c>
      <c r="E141" s="178" t="s">
        <v>604</v>
      </c>
      <c r="F141" s="178" t="s">
        <v>238</v>
      </c>
    </row>
    <row r="142" spans="1:6">
      <c r="A142" s="177" t="s">
        <v>274</v>
      </c>
      <c r="B142" s="181" t="s">
        <v>360</v>
      </c>
      <c r="C142" s="181" t="s">
        <v>288</v>
      </c>
      <c r="D142" s="178" t="s">
        <v>603</v>
      </c>
      <c r="E142" s="178" t="s">
        <v>604</v>
      </c>
      <c r="F142" s="178" t="s">
        <v>238</v>
      </c>
    </row>
    <row r="143" spans="1:6">
      <c r="A143" s="177" t="s">
        <v>274</v>
      </c>
      <c r="B143" s="181" t="s">
        <v>360</v>
      </c>
      <c r="C143" s="181" t="s">
        <v>367</v>
      </c>
      <c r="D143" s="178" t="s">
        <v>603</v>
      </c>
      <c r="E143" s="178" t="s">
        <v>604</v>
      </c>
      <c r="F143" s="178" t="s">
        <v>238</v>
      </c>
    </row>
    <row r="144" spans="1:6">
      <c r="A144" s="177" t="s">
        <v>274</v>
      </c>
      <c r="B144" s="181" t="s">
        <v>368</v>
      </c>
      <c r="C144" s="181" t="s">
        <v>369</v>
      </c>
      <c r="D144" s="178" t="s">
        <v>603</v>
      </c>
      <c r="E144" s="178" t="s">
        <v>604</v>
      </c>
      <c r="F144" s="178" t="s">
        <v>238</v>
      </c>
    </row>
    <row r="145" spans="1:6">
      <c r="A145" s="177" t="s">
        <v>274</v>
      </c>
      <c r="B145" s="181" t="s">
        <v>368</v>
      </c>
      <c r="C145" s="181" t="s">
        <v>370</v>
      </c>
      <c r="D145" s="178" t="s">
        <v>603</v>
      </c>
      <c r="E145" s="178" t="s">
        <v>604</v>
      </c>
      <c r="F145" s="178" t="s">
        <v>238</v>
      </c>
    </row>
    <row r="146" spans="1:6">
      <c r="A146" s="177" t="s">
        <v>274</v>
      </c>
      <c r="B146" s="181" t="s">
        <v>371</v>
      </c>
      <c r="C146" s="181" t="s">
        <v>372</v>
      </c>
      <c r="D146" s="178" t="s">
        <v>603</v>
      </c>
      <c r="E146" s="178" t="s">
        <v>604</v>
      </c>
      <c r="F146" s="178" t="s">
        <v>238</v>
      </c>
    </row>
    <row r="147" spans="1:6">
      <c r="A147" s="177" t="s">
        <v>274</v>
      </c>
      <c r="B147" s="181" t="s">
        <v>371</v>
      </c>
      <c r="C147" s="181" t="s">
        <v>373</v>
      </c>
      <c r="D147" s="178" t="s">
        <v>603</v>
      </c>
      <c r="E147" s="178" t="s">
        <v>604</v>
      </c>
      <c r="F147" s="178" t="s">
        <v>238</v>
      </c>
    </row>
    <row r="148" spans="1:6">
      <c r="A148" s="177" t="s">
        <v>274</v>
      </c>
      <c r="B148" s="181" t="s">
        <v>368</v>
      </c>
      <c r="C148" s="181" t="s">
        <v>374</v>
      </c>
      <c r="D148" s="178" t="s">
        <v>603</v>
      </c>
      <c r="E148" s="178" t="s">
        <v>604</v>
      </c>
      <c r="F148" s="178" t="s">
        <v>238</v>
      </c>
    </row>
    <row r="149" spans="1:6">
      <c r="A149" s="177" t="s">
        <v>274</v>
      </c>
      <c r="B149" s="181" t="s">
        <v>368</v>
      </c>
      <c r="C149" s="181" t="s">
        <v>375</v>
      </c>
      <c r="D149" s="178" t="s">
        <v>603</v>
      </c>
      <c r="E149" s="178" t="s">
        <v>604</v>
      </c>
      <c r="F149" s="178" t="s">
        <v>238</v>
      </c>
    </row>
    <row r="150" spans="1:6">
      <c r="A150" s="177" t="s">
        <v>274</v>
      </c>
      <c r="B150" s="181" t="s">
        <v>376</v>
      </c>
      <c r="C150" s="181" t="s">
        <v>306</v>
      </c>
      <c r="D150" s="178" t="s">
        <v>603</v>
      </c>
      <c r="E150" s="178" t="s">
        <v>604</v>
      </c>
      <c r="F150" s="178" t="s">
        <v>238</v>
      </c>
    </row>
    <row r="151" spans="1:6">
      <c r="A151" s="177" t="s">
        <v>274</v>
      </c>
      <c r="B151" s="181" t="s">
        <v>376</v>
      </c>
      <c r="C151" s="181" t="s">
        <v>377</v>
      </c>
      <c r="D151" s="178" t="s">
        <v>603</v>
      </c>
      <c r="E151" s="178" t="s">
        <v>604</v>
      </c>
      <c r="F151" s="178" t="s">
        <v>238</v>
      </c>
    </row>
    <row r="152" spans="1:6">
      <c r="A152" s="177" t="s">
        <v>274</v>
      </c>
      <c r="B152" s="181" t="s">
        <v>378</v>
      </c>
      <c r="C152" s="181" t="s">
        <v>379</v>
      </c>
      <c r="D152" s="178" t="s">
        <v>603</v>
      </c>
      <c r="E152" s="178" t="s">
        <v>604</v>
      </c>
      <c r="F152" s="178" t="s">
        <v>238</v>
      </c>
    </row>
    <row r="153" spans="1:6">
      <c r="A153" s="177" t="s">
        <v>274</v>
      </c>
      <c r="B153" s="181" t="s">
        <v>378</v>
      </c>
      <c r="C153" s="181" t="s">
        <v>380</v>
      </c>
      <c r="D153" s="178" t="s">
        <v>603</v>
      </c>
      <c r="E153" s="178" t="s">
        <v>604</v>
      </c>
      <c r="F153" s="178" t="s">
        <v>238</v>
      </c>
    </row>
    <row r="154" spans="1:6">
      <c r="A154" s="177" t="s">
        <v>274</v>
      </c>
      <c r="B154" s="181" t="s">
        <v>378</v>
      </c>
      <c r="C154" s="181" t="s">
        <v>381</v>
      </c>
      <c r="D154" s="178" t="s">
        <v>603</v>
      </c>
      <c r="E154" s="178" t="s">
        <v>604</v>
      </c>
      <c r="F154" s="178" t="s">
        <v>238</v>
      </c>
    </row>
    <row r="155" spans="1:6">
      <c r="A155" s="177" t="s">
        <v>274</v>
      </c>
      <c r="B155" s="181" t="s">
        <v>378</v>
      </c>
      <c r="C155" s="181" t="s">
        <v>382</v>
      </c>
      <c r="D155" s="178" t="s">
        <v>603</v>
      </c>
      <c r="E155" s="178" t="s">
        <v>604</v>
      </c>
      <c r="F155" s="178" t="s">
        <v>238</v>
      </c>
    </row>
    <row r="156" spans="1:6">
      <c r="A156" s="177" t="s">
        <v>274</v>
      </c>
      <c r="B156" s="181" t="s">
        <v>307</v>
      </c>
      <c r="C156" s="181" t="s">
        <v>383</v>
      </c>
      <c r="D156" s="178" t="s">
        <v>603</v>
      </c>
      <c r="E156" s="178" t="s">
        <v>604</v>
      </c>
      <c r="F156" s="178" t="s">
        <v>238</v>
      </c>
    </row>
    <row r="157" spans="1:6">
      <c r="A157" s="177" t="s">
        <v>274</v>
      </c>
      <c r="B157" s="181" t="s">
        <v>307</v>
      </c>
      <c r="C157" s="181" t="s">
        <v>384</v>
      </c>
      <c r="D157" s="178" t="s">
        <v>603</v>
      </c>
      <c r="E157" s="178" t="s">
        <v>604</v>
      </c>
      <c r="F157" s="178" t="s">
        <v>238</v>
      </c>
    </row>
    <row r="158" spans="1:6">
      <c r="A158" s="177" t="s">
        <v>309</v>
      </c>
      <c r="B158" s="181" t="s">
        <v>385</v>
      </c>
      <c r="C158" s="181" t="s">
        <v>386</v>
      </c>
      <c r="D158" s="178" t="s">
        <v>243</v>
      </c>
      <c r="E158" s="178" t="s">
        <v>604</v>
      </c>
      <c r="F158" s="178" t="s">
        <v>238</v>
      </c>
    </row>
    <row r="159" spans="1:6">
      <c r="A159" s="177" t="s">
        <v>309</v>
      </c>
      <c r="B159" s="181" t="s">
        <v>385</v>
      </c>
      <c r="C159" s="181" t="s">
        <v>386</v>
      </c>
      <c r="D159" s="178" t="s">
        <v>243</v>
      </c>
      <c r="E159" s="178" t="s">
        <v>604</v>
      </c>
      <c r="F159" s="178" t="s">
        <v>238</v>
      </c>
    </row>
    <row r="160" spans="1:6">
      <c r="A160" s="177" t="s">
        <v>387</v>
      </c>
      <c r="B160" s="181" t="s">
        <v>388</v>
      </c>
      <c r="C160" s="181" t="s">
        <v>389</v>
      </c>
      <c r="D160" s="178" t="s">
        <v>243</v>
      </c>
      <c r="E160" s="178" t="s">
        <v>604</v>
      </c>
      <c r="F160" s="178" t="s">
        <v>238</v>
      </c>
    </row>
    <row r="161" spans="1:6">
      <c r="A161" s="177" t="s">
        <v>318</v>
      </c>
      <c r="B161" s="181" t="s">
        <v>390</v>
      </c>
      <c r="C161" s="181" t="s">
        <v>391</v>
      </c>
      <c r="D161" s="178" t="s">
        <v>603</v>
      </c>
      <c r="E161" s="178" t="s">
        <v>604</v>
      </c>
      <c r="F161" s="178" t="s">
        <v>238</v>
      </c>
    </row>
    <row r="162" spans="1:6">
      <c r="A162" s="177" t="s">
        <v>318</v>
      </c>
      <c r="B162" s="181" t="s">
        <v>392</v>
      </c>
      <c r="C162" s="181" t="s">
        <v>393</v>
      </c>
      <c r="D162" s="178" t="s">
        <v>243</v>
      </c>
      <c r="E162" s="178" t="s">
        <v>604</v>
      </c>
      <c r="F162" s="178" t="s">
        <v>238</v>
      </c>
    </row>
    <row r="163" spans="1:6">
      <c r="A163" s="177" t="s">
        <v>318</v>
      </c>
      <c r="B163" s="181" t="s">
        <v>394</v>
      </c>
      <c r="C163" s="181" t="s">
        <v>395</v>
      </c>
      <c r="D163" s="178" t="s">
        <v>243</v>
      </c>
      <c r="E163" s="178" t="s">
        <v>605</v>
      </c>
      <c r="F163" s="178" t="s">
        <v>238</v>
      </c>
    </row>
    <row r="164" spans="1:6">
      <c r="A164" s="177" t="s">
        <v>318</v>
      </c>
      <c r="B164" s="181" t="s">
        <v>396</v>
      </c>
      <c r="C164" s="181" t="s">
        <v>397</v>
      </c>
      <c r="D164" s="178" t="s">
        <v>603</v>
      </c>
      <c r="E164" s="178" t="s">
        <v>604</v>
      </c>
      <c r="F164" s="178" t="s">
        <v>238</v>
      </c>
    </row>
    <row r="165" spans="1:6">
      <c r="A165" s="177" t="s">
        <v>318</v>
      </c>
      <c r="B165" s="181" t="s">
        <v>398</v>
      </c>
      <c r="C165" s="181" t="s">
        <v>399</v>
      </c>
      <c r="D165" s="178" t="s">
        <v>243</v>
      </c>
      <c r="E165" s="178" t="s">
        <v>604</v>
      </c>
      <c r="F165" s="178" t="s">
        <v>238</v>
      </c>
    </row>
    <row r="166" spans="1:6">
      <c r="A166" s="177" t="s">
        <v>318</v>
      </c>
      <c r="B166" s="181" t="s">
        <v>398</v>
      </c>
      <c r="C166" s="181" t="s">
        <v>400</v>
      </c>
      <c r="D166" s="178" t="s">
        <v>243</v>
      </c>
      <c r="E166" s="178" t="s">
        <v>604</v>
      </c>
      <c r="F166" s="178" t="s">
        <v>238</v>
      </c>
    </row>
    <row r="167" spans="1:6">
      <c r="A167" s="177"/>
      <c r="B167" s="181" t="s">
        <v>401</v>
      </c>
      <c r="C167" s="181" t="s">
        <v>402</v>
      </c>
      <c r="D167" s="178" t="s">
        <v>243</v>
      </c>
      <c r="E167" s="178" t="s">
        <v>604</v>
      </c>
      <c r="F167" s="178" t="s">
        <v>238</v>
      </c>
    </row>
    <row r="168" spans="1:6">
      <c r="A168" s="177" t="s">
        <v>318</v>
      </c>
      <c r="B168" s="181" t="s">
        <v>403</v>
      </c>
      <c r="C168" s="181" t="s">
        <v>404</v>
      </c>
      <c r="D168" s="178" t="s">
        <v>603</v>
      </c>
      <c r="E168" s="178" t="s">
        <v>604</v>
      </c>
      <c r="F168" s="178" t="s">
        <v>238</v>
      </c>
    </row>
    <row r="169" spans="1:6">
      <c r="A169" s="177" t="s">
        <v>318</v>
      </c>
      <c r="B169" s="181" t="s">
        <v>405</v>
      </c>
      <c r="C169" s="181" t="s">
        <v>406</v>
      </c>
      <c r="D169" s="178" t="s">
        <v>603</v>
      </c>
      <c r="E169" s="178" t="s">
        <v>605</v>
      </c>
      <c r="F169" s="178" t="s">
        <v>238</v>
      </c>
    </row>
    <row r="170" spans="1:6">
      <c r="A170" s="177" t="s">
        <v>318</v>
      </c>
      <c r="B170" s="181" t="s">
        <v>407</v>
      </c>
      <c r="C170" s="181" t="s">
        <v>408</v>
      </c>
      <c r="D170" s="178" t="s">
        <v>603</v>
      </c>
      <c r="E170" s="178" t="s">
        <v>604</v>
      </c>
      <c r="F170" s="178" t="s">
        <v>238</v>
      </c>
    </row>
    <row r="171" spans="1:6">
      <c r="A171" s="177" t="s">
        <v>318</v>
      </c>
      <c r="B171" s="181" t="s">
        <v>407</v>
      </c>
      <c r="C171" s="181" t="s">
        <v>409</v>
      </c>
      <c r="D171" s="178" t="s">
        <v>603</v>
      </c>
      <c r="E171" s="178" t="s">
        <v>604</v>
      </c>
      <c r="F171" s="178" t="s">
        <v>238</v>
      </c>
    </row>
    <row r="172" spans="1:6">
      <c r="A172" s="177" t="s">
        <v>318</v>
      </c>
      <c r="B172" s="181" t="s">
        <v>407</v>
      </c>
      <c r="C172" s="181" t="s">
        <v>410</v>
      </c>
      <c r="D172" s="178" t="s">
        <v>603</v>
      </c>
      <c r="E172" s="178" t="s">
        <v>604</v>
      </c>
      <c r="F172" s="178" t="s">
        <v>238</v>
      </c>
    </row>
    <row r="173" spans="1:6">
      <c r="A173" s="177" t="s">
        <v>318</v>
      </c>
      <c r="B173" s="181" t="s">
        <v>407</v>
      </c>
      <c r="C173" s="181" t="s">
        <v>411</v>
      </c>
      <c r="D173" s="178" t="s">
        <v>603</v>
      </c>
      <c r="E173" s="178" t="s">
        <v>604</v>
      </c>
      <c r="F173" s="178" t="s">
        <v>238</v>
      </c>
    </row>
    <row r="174" spans="1:6">
      <c r="A174" s="177" t="s">
        <v>318</v>
      </c>
      <c r="B174" s="181" t="s">
        <v>407</v>
      </c>
      <c r="C174" s="181" t="s">
        <v>412</v>
      </c>
      <c r="D174" s="178" t="s">
        <v>603</v>
      </c>
      <c r="E174" s="178" t="s">
        <v>604</v>
      </c>
      <c r="F174" s="178" t="s">
        <v>238</v>
      </c>
    </row>
    <row r="175" spans="1:6">
      <c r="A175" s="177" t="s">
        <v>318</v>
      </c>
      <c r="B175" s="181" t="s">
        <v>413</v>
      </c>
      <c r="C175" s="181" t="s">
        <v>414</v>
      </c>
      <c r="D175" s="178" t="s">
        <v>603</v>
      </c>
      <c r="E175" s="178" t="s">
        <v>604</v>
      </c>
      <c r="F175" s="178" t="s">
        <v>238</v>
      </c>
    </row>
    <row r="176" spans="1:6">
      <c r="A176" s="177" t="s">
        <v>318</v>
      </c>
      <c r="B176" s="182" t="s">
        <v>415</v>
      </c>
      <c r="C176" s="181" t="s">
        <v>251</v>
      </c>
      <c r="D176" s="178" t="s">
        <v>603</v>
      </c>
      <c r="E176" s="178" t="s">
        <v>604</v>
      </c>
      <c r="F176" s="178" t="s">
        <v>238</v>
      </c>
    </row>
    <row r="178" spans="1:7" s="9" customFormat="1">
      <c r="A178" s="190" t="s">
        <v>111</v>
      </c>
      <c r="B178" s="191"/>
      <c r="C178" s="191"/>
      <c r="D178" s="190"/>
      <c r="E178" s="190"/>
      <c r="F178" s="190"/>
    </row>
    <row r="179" spans="1:7">
      <c r="A179" s="186" t="s">
        <v>52</v>
      </c>
      <c r="B179" s="187" t="s">
        <v>81</v>
      </c>
      <c r="C179" s="187" t="s">
        <v>140</v>
      </c>
      <c r="D179" s="186" t="s">
        <v>135</v>
      </c>
      <c r="E179" s="186" t="s">
        <v>109</v>
      </c>
      <c r="F179" s="186" t="s">
        <v>110</v>
      </c>
    </row>
    <row r="180" spans="1:7">
      <c r="A180" s="177" t="s">
        <v>253</v>
      </c>
      <c r="B180" s="181" t="s">
        <v>597</v>
      </c>
      <c r="C180" s="181" t="s">
        <v>598</v>
      </c>
      <c r="D180" s="178" t="s">
        <v>603</v>
      </c>
      <c r="E180" s="178" t="s">
        <v>605</v>
      </c>
      <c r="F180" s="178" t="s">
        <v>599</v>
      </c>
    </row>
    <row r="181" spans="1:7">
      <c r="A181" s="177" t="s">
        <v>253</v>
      </c>
      <c r="B181" s="181" t="s">
        <v>600</v>
      </c>
      <c r="C181" s="181" t="s">
        <v>601</v>
      </c>
      <c r="D181" s="178" t="s">
        <v>603</v>
      </c>
      <c r="E181" s="178" t="s">
        <v>605</v>
      </c>
      <c r="F181" s="178" t="s">
        <v>602</v>
      </c>
    </row>
    <row r="183" spans="1:7">
      <c r="A183" s="176" t="s">
        <v>51</v>
      </c>
      <c r="B183" s="185"/>
      <c r="C183" s="185"/>
      <c r="D183" s="176"/>
      <c r="E183" s="176"/>
      <c r="F183" s="176"/>
      <c r="G183" s="47"/>
    </row>
    <row r="184" spans="1:7">
      <c r="A184" s="186" t="s">
        <v>52</v>
      </c>
      <c r="B184" s="187" t="s">
        <v>81</v>
      </c>
      <c r="C184" s="187" t="s">
        <v>140</v>
      </c>
      <c r="D184" s="186" t="s">
        <v>135</v>
      </c>
      <c r="E184" s="186" t="s">
        <v>109</v>
      </c>
      <c r="F184" s="186" t="s">
        <v>110</v>
      </c>
      <c r="G184" s="47"/>
    </row>
    <row r="185" spans="1:7">
      <c r="A185" s="177" t="s">
        <v>253</v>
      </c>
      <c r="B185" s="181" t="s">
        <v>254</v>
      </c>
      <c r="C185" s="181" t="s">
        <v>255</v>
      </c>
      <c r="D185" s="178" t="s">
        <v>243</v>
      </c>
      <c r="E185" s="178" t="s">
        <v>606</v>
      </c>
      <c r="F185" s="178" t="s">
        <v>252</v>
      </c>
    </row>
    <row r="186" spans="1:7">
      <c r="A186" s="177" t="s">
        <v>253</v>
      </c>
      <c r="B186" s="181" t="s">
        <v>256</v>
      </c>
      <c r="C186" s="181" t="s">
        <v>257</v>
      </c>
      <c r="D186" s="178" t="s">
        <v>243</v>
      </c>
      <c r="E186" s="178" t="s">
        <v>606</v>
      </c>
      <c r="F186" s="178" t="s">
        <v>252</v>
      </c>
    </row>
    <row r="187" spans="1:7">
      <c r="A187" s="177" t="s">
        <v>253</v>
      </c>
      <c r="B187" s="181" t="s">
        <v>258</v>
      </c>
      <c r="C187" s="181" t="s">
        <v>259</v>
      </c>
      <c r="D187" s="178" t="s">
        <v>243</v>
      </c>
      <c r="E187" s="178" t="s">
        <v>606</v>
      </c>
      <c r="F187" s="178" t="s">
        <v>252</v>
      </c>
    </row>
    <row r="188" spans="1:7">
      <c r="A188" s="177" t="s">
        <v>253</v>
      </c>
      <c r="B188" s="181" t="s">
        <v>260</v>
      </c>
      <c r="C188" s="181" t="s">
        <v>261</v>
      </c>
      <c r="D188" s="178" t="s">
        <v>243</v>
      </c>
      <c r="E188" s="178" t="s">
        <v>606</v>
      </c>
      <c r="F188" s="178" t="s">
        <v>252</v>
      </c>
    </row>
    <row r="189" spans="1:7">
      <c r="A189" s="177" t="s">
        <v>253</v>
      </c>
      <c r="B189" s="181" t="s">
        <v>262</v>
      </c>
      <c r="C189" s="181" t="s">
        <v>263</v>
      </c>
      <c r="D189" s="178" t="s">
        <v>243</v>
      </c>
      <c r="E189" s="178" t="s">
        <v>606</v>
      </c>
      <c r="F189" s="178" t="s">
        <v>252</v>
      </c>
    </row>
    <row r="190" spans="1:7">
      <c r="A190" s="177" t="s">
        <v>253</v>
      </c>
      <c r="B190" s="181" t="s">
        <v>264</v>
      </c>
      <c r="C190" s="181" t="s">
        <v>265</v>
      </c>
      <c r="D190" s="178" t="s">
        <v>243</v>
      </c>
      <c r="E190" s="178" t="s">
        <v>606</v>
      </c>
      <c r="F190" s="178" t="s">
        <v>252</v>
      </c>
    </row>
    <row r="191" spans="1:7">
      <c r="A191" s="177" t="s">
        <v>253</v>
      </c>
      <c r="B191" s="181" t="s">
        <v>266</v>
      </c>
      <c r="C191" s="181" t="s">
        <v>267</v>
      </c>
      <c r="D191" s="178" t="s">
        <v>243</v>
      </c>
      <c r="E191" s="178" t="s">
        <v>606</v>
      </c>
      <c r="F191" s="178" t="s">
        <v>252</v>
      </c>
    </row>
    <row r="192" spans="1:7">
      <c r="A192" s="177" t="s">
        <v>253</v>
      </c>
      <c r="B192" s="182" t="s">
        <v>268</v>
      </c>
      <c r="C192" s="181" t="s">
        <v>269</v>
      </c>
      <c r="D192" s="178" t="s">
        <v>243</v>
      </c>
      <c r="E192" s="178" t="s">
        <v>606</v>
      </c>
      <c r="F192" s="178" t="s">
        <v>252</v>
      </c>
    </row>
    <row r="193" spans="1:7">
      <c r="A193" s="177" t="s">
        <v>253</v>
      </c>
      <c r="B193" s="181" t="s">
        <v>270</v>
      </c>
      <c r="C193" s="181" t="s">
        <v>271</v>
      </c>
      <c r="D193" s="178" t="s">
        <v>243</v>
      </c>
      <c r="E193" s="178" t="s">
        <v>606</v>
      </c>
      <c r="F193" s="178" t="s">
        <v>252</v>
      </c>
    </row>
    <row r="194" spans="1:7" s="180" customFormat="1" ht="12">
      <c r="A194" s="177" t="s">
        <v>253</v>
      </c>
      <c r="B194" s="181" t="s">
        <v>272</v>
      </c>
      <c r="C194" s="181" t="s">
        <v>273</v>
      </c>
      <c r="D194" s="178" t="s">
        <v>243</v>
      </c>
      <c r="E194" s="178" t="s">
        <v>606</v>
      </c>
      <c r="F194" s="178" t="s">
        <v>252</v>
      </c>
      <c r="G194" s="192"/>
    </row>
    <row r="195" spans="1:7">
      <c r="A195" s="179" t="s">
        <v>274</v>
      </c>
      <c r="B195" s="183" t="s">
        <v>275</v>
      </c>
      <c r="C195" s="183" t="s">
        <v>276</v>
      </c>
      <c r="D195" s="178" t="s">
        <v>243</v>
      </c>
      <c r="E195" s="178" t="s">
        <v>606</v>
      </c>
      <c r="F195" s="178" t="s">
        <v>252</v>
      </c>
    </row>
    <row r="196" spans="1:7">
      <c r="A196" s="177" t="s">
        <v>274</v>
      </c>
      <c r="B196" s="181" t="s">
        <v>277</v>
      </c>
      <c r="C196" s="181" t="s">
        <v>278</v>
      </c>
      <c r="D196" s="178" t="s">
        <v>243</v>
      </c>
      <c r="E196" s="178" t="s">
        <v>606</v>
      </c>
      <c r="F196" s="178" t="s">
        <v>252</v>
      </c>
    </row>
    <row r="197" spans="1:7">
      <c r="A197" s="177" t="s">
        <v>274</v>
      </c>
      <c r="B197" s="181" t="s">
        <v>279</v>
      </c>
      <c r="C197" s="181" t="s">
        <v>280</v>
      </c>
      <c r="D197" s="178" t="s">
        <v>243</v>
      </c>
      <c r="E197" s="178" t="s">
        <v>606</v>
      </c>
      <c r="F197" s="178" t="s">
        <v>252</v>
      </c>
    </row>
    <row r="198" spans="1:7">
      <c r="A198" s="177" t="s">
        <v>274</v>
      </c>
      <c r="B198" s="181" t="s">
        <v>281</v>
      </c>
      <c r="C198" s="181" t="s">
        <v>282</v>
      </c>
      <c r="D198" s="178" t="s">
        <v>243</v>
      </c>
      <c r="E198" s="178" t="s">
        <v>606</v>
      </c>
      <c r="F198" s="178" t="s">
        <v>252</v>
      </c>
    </row>
    <row r="199" spans="1:7">
      <c r="A199" s="177" t="s">
        <v>274</v>
      </c>
      <c r="B199" s="181" t="s">
        <v>283</v>
      </c>
      <c r="C199" s="181" t="s">
        <v>284</v>
      </c>
      <c r="D199" s="178" t="s">
        <v>243</v>
      </c>
      <c r="E199" s="178" t="s">
        <v>606</v>
      </c>
      <c r="F199" s="178" t="s">
        <v>252</v>
      </c>
    </row>
    <row r="200" spans="1:7">
      <c r="A200" s="177" t="s">
        <v>274</v>
      </c>
      <c r="B200" s="181" t="s">
        <v>285</v>
      </c>
      <c r="C200" s="181" t="s">
        <v>286</v>
      </c>
      <c r="D200" s="178" t="s">
        <v>243</v>
      </c>
      <c r="E200" s="178" t="s">
        <v>606</v>
      </c>
      <c r="F200" s="178" t="s">
        <v>252</v>
      </c>
    </row>
    <row r="201" spans="1:7">
      <c r="A201" s="177" t="s">
        <v>274</v>
      </c>
      <c r="B201" s="181" t="s">
        <v>287</v>
      </c>
      <c r="C201" s="181" t="s">
        <v>288</v>
      </c>
      <c r="D201" s="178" t="s">
        <v>243</v>
      </c>
      <c r="E201" s="178" t="s">
        <v>606</v>
      </c>
      <c r="F201" s="178" t="s">
        <v>252</v>
      </c>
    </row>
    <row r="202" spans="1:7">
      <c r="A202" s="177" t="s">
        <v>274</v>
      </c>
      <c r="B202" s="181" t="s">
        <v>289</v>
      </c>
      <c r="C202" s="181" t="s">
        <v>290</v>
      </c>
      <c r="D202" s="178" t="s">
        <v>243</v>
      </c>
      <c r="E202" s="178" t="s">
        <v>606</v>
      </c>
      <c r="F202" s="178" t="s">
        <v>252</v>
      </c>
    </row>
    <row r="203" spans="1:7">
      <c r="A203" s="177" t="s">
        <v>274</v>
      </c>
      <c r="B203" s="181" t="s">
        <v>291</v>
      </c>
      <c r="C203" s="181" t="s">
        <v>292</v>
      </c>
      <c r="D203" s="178" t="s">
        <v>243</v>
      </c>
      <c r="E203" s="178" t="s">
        <v>606</v>
      </c>
      <c r="F203" s="178" t="s">
        <v>252</v>
      </c>
    </row>
    <row r="204" spans="1:7">
      <c r="A204" s="177" t="s">
        <v>274</v>
      </c>
      <c r="B204" s="181" t="s">
        <v>293</v>
      </c>
      <c r="C204" s="181" t="s">
        <v>294</v>
      </c>
      <c r="D204" s="178" t="s">
        <v>243</v>
      </c>
      <c r="E204" s="178" t="s">
        <v>606</v>
      </c>
      <c r="F204" s="178" t="s">
        <v>252</v>
      </c>
    </row>
    <row r="205" spans="1:7">
      <c r="A205" s="177" t="s">
        <v>274</v>
      </c>
      <c r="B205" s="181" t="s">
        <v>295</v>
      </c>
      <c r="C205" s="181" t="s">
        <v>296</v>
      </c>
      <c r="D205" s="178" t="s">
        <v>243</v>
      </c>
      <c r="E205" s="178" t="s">
        <v>606</v>
      </c>
      <c r="F205" s="178" t="s">
        <v>252</v>
      </c>
    </row>
    <row r="206" spans="1:7">
      <c r="A206" s="177" t="s">
        <v>274</v>
      </c>
      <c r="B206" s="181" t="s">
        <v>297</v>
      </c>
      <c r="C206" s="181" t="s">
        <v>298</v>
      </c>
      <c r="D206" s="178" t="s">
        <v>243</v>
      </c>
      <c r="E206" s="178" t="s">
        <v>606</v>
      </c>
      <c r="F206" s="178" t="s">
        <v>252</v>
      </c>
    </row>
    <row r="207" spans="1:7">
      <c r="A207" s="177" t="s">
        <v>274</v>
      </c>
      <c r="B207" s="181" t="s">
        <v>299</v>
      </c>
      <c r="C207" s="181" t="s">
        <v>300</v>
      </c>
      <c r="D207" s="178" t="s">
        <v>243</v>
      </c>
      <c r="E207" s="178" t="s">
        <v>606</v>
      </c>
      <c r="F207" s="178" t="s">
        <v>252</v>
      </c>
    </row>
    <row r="208" spans="1:7">
      <c r="A208" s="177" t="s">
        <v>274</v>
      </c>
      <c r="B208" s="181" t="s">
        <v>301</v>
      </c>
      <c r="C208" s="181" t="s">
        <v>302</v>
      </c>
      <c r="D208" s="178" t="s">
        <v>243</v>
      </c>
      <c r="E208" s="178" t="s">
        <v>606</v>
      </c>
      <c r="F208" s="178" t="s">
        <v>252</v>
      </c>
    </row>
    <row r="209" spans="1:6">
      <c r="A209" s="177" t="s">
        <v>274</v>
      </c>
      <c r="B209" s="181" t="s">
        <v>303</v>
      </c>
      <c r="C209" s="181" t="s">
        <v>304</v>
      </c>
      <c r="D209" s="178" t="s">
        <v>243</v>
      </c>
      <c r="E209" s="178" t="s">
        <v>606</v>
      </c>
      <c r="F209" s="178" t="s">
        <v>252</v>
      </c>
    </row>
    <row r="210" spans="1:6">
      <c r="A210" s="177" t="s">
        <v>274</v>
      </c>
      <c r="B210" s="181" t="s">
        <v>305</v>
      </c>
      <c r="C210" s="181" t="s">
        <v>306</v>
      </c>
      <c r="D210" s="178" t="s">
        <v>243</v>
      </c>
      <c r="E210" s="178" t="s">
        <v>606</v>
      </c>
      <c r="F210" s="178" t="s">
        <v>252</v>
      </c>
    </row>
    <row r="211" spans="1:6">
      <c r="A211" s="177" t="s">
        <v>274</v>
      </c>
      <c r="B211" s="181" t="s">
        <v>307</v>
      </c>
      <c r="C211" s="181" t="s">
        <v>308</v>
      </c>
      <c r="D211" s="178" t="s">
        <v>243</v>
      </c>
      <c r="E211" s="178" t="s">
        <v>606</v>
      </c>
      <c r="F211" s="178" t="s">
        <v>252</v>
      </c>
    </row>
    <row r="212" spans="1:6">
      <c r="A212" s="177" t="s">
        <v>309</v>
      </c>
      <c r="B212" s="181" t="s">
        <v>310</v>
      </c>
      <c r="C212" s="181" t="s">
        <v>311</v>
      </c>
      <c r="D212" s="178" t="s">
        <v>243</v>
      </c>
      <c r="E212" s="178" t="s">
        <v>604</v>
      </c>
      <c r="F212" s="178" t="s">
        <v>252</v>
      </c>
    </row>
    <row r="213" spans="1:6">
      <c r="A213" s="177" t="s">
        <v>309</v>
      </c>
      <c r="B213" s="181" t="s">
        <v>312</v>
      </c>
      <c r="C213" s="181" t="s">
        <v>313</v>
      </c>
      <c r="D213" s="178" t="s">
        <v>243</v>
      </c>
      <c r="E213" s="178" t="s">
        <v>604</v>
      </c>
      <c r="F213" s="178" t="s">
        <v>252</v>
      </c>
    </row>
    <row r="214" spans="1:6">
      <c r="A214" s="177" t="s">
        <v>309</v>
      </c>
      <c r="B214" s="181" t="s">
        <v>314</v>
      </c>
      <c r="C214" s="181" t="s">
        <v>315</v>
      </c>
      <c r="D214" s="178" t="s">
        <v>243</v>
      </c>
      <c r="E214" s="178" t="s">
        <v>604</v>
      </c>
      <c r="F214" s="178" t="s">
        <v>252</v>
      </c>
    </row>
    <row r="215" spans="1:6">
      <c r="A215" s="177" t="s">
        <v>309</v>
      </c>
      <c r="B215" s="181" t="s">
        <v>316</v>
      </c>
      <c r="C215" s="181" t="s">
        <v>317</v>
      </c>
      <c r="D215" s="178" t="s">
        <v>243</v>
      </c>
      <c r="E215" s="178" t="s">
        <v>604</v>
      </c>
      <c r="F215" s="178" t="s">
        <v>252</v>
      </c>
    </row>
    <row r="216" spans="1:6">
      <c r="A216" s="177" t="s">
        <v>318</v>
      </c>
      <c r="B216" s="181" t="s">
        <v>319</v>
      </c>
      <c r="C216" s="181" t="s">
        <v>320</v>
      </c>
      <c r="D216" s="178" t="s">
        <v>243</v>
      </c>
      <c r="E216" s="178" t="s">
        <v>604</v>
      </c>
      <c r="F216" s="178" t="s">
        <v>252</v>
      </c>
    </row>
    <row r="217" spans="1:6">
      <c r="A217" s="177" t="s">
        <v>318</v>
      </c>
      <c r="B217" s="181" t="s">
        <v>321</v>
      </c>
      <c r="C217" s="181" t="s">
        <v>322</v>
      </c>
      <c r="D217" s="178" t="s">
        <v>243</v>
      </c>
      <c r="E217" s="178" t="s">
        <v>604</v>
      </c>
      <c r="F217" s="178" t="s">
        <v>252</v>
      </c>
    </row>
    <row r="218" spans="1:6">
      <c r="A218" s="177" t="s">
        <v>318</v>
      </c>
      <c r="B218" s="181" t="s">
        <v>323</v>
      </c>
      <c r="C218" s="181" t="s">
        <v>324</v>
      </c>
      <c r="D218" s="178" t="s">
        <v>243</v>
      </c>
      <c r="E218" s="178" t="s">
        <v>605</v>
      </c>
      <c r="F218" s="178" t="s">
        <v>252</v>
      </c>
    </row>
    <row r="219" spans="1:6">
      <c r="A219" s="177" t="s">
        <v>318</v>
      </c>
      <c r="B219" s="181" t="s">
        <v>325</v>
      </c>
      <c r="C219" s="181" t="s">
        <v>326</v>
      </c>
      <c r="D219" s="178" t="s">
        <v>243</v>
      </c>
      <c r="E219" s="178" t="s">
        <v>604</v>
      </c>
      <c r="F219" s="178" t="s">
        <v>252</v>
      </c>
    </row>
    <row r="220" spans="1:6">
      <c r="A220" s="177" t="s">
        <v>318</v>
      </c>
      <c r="B220" s="181" t="s">
        <v>327</v>
      </c>
      <c r="C220" s="181" t="s">
        <v>328</v>
      </c>
      <c r="D220" s="178" t="s">
        <v>243</v>
      </c>
      <c r="E220" s="178" t="s">
        <v>604</v>
      </c>
      <c r="F220" s="178" t="s">
        <v>252</v>
      </c>
    </row>
    <row r="221" spans="1:6">
      <c r="A221" s="177" t="s">
        <v>318</v>
      </c>
      <c r="B221" s="181" t="s">
        <v>329</v>
      </c>
      <c r="C221" s="181" t="s">
        <v>330</v>
      </c>
      <c r="D221" s="178" t="s">
        <v>243</v>
      </c>
      <c r="E221" s="178" t="s">
        <v>604</v>
      </c>
      <c r="F221" s="178" t="s">
        <v>252</v>
      </c>
    </row>
    <row r="222" spans="1:6">
      <c r="A222" s="177" t="s">
        <v>318</v>
      </c>
      <c r="B222" s="181" t="s">
        <v>331</v>
      </c>
      <c r="C222" s="181" t="s">
        <v>332</v>
      </c>
      <c r="D222" s="178" t="s">
        <v>243</v>
      </c>
      <c r="E222" s="178" t="s">
        <v>604</v>
      </c>
      <c r="F222" s="178" t="s">
        <v>252</v>
      </c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  <rowBreaks count="1" manualBreakCount="1">
    <brk id="11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0"/>
  <sheetViews>
    <sheetView topLeftCell="A10" zoomScaleSheetLayoutView="100" workbookViewId="0">
      <selection activeCell="C46" sqref="C46"/>
    </sheetView>
  </sheetViews>
  <sheetFormatPr defaultRowHeight="15.75"/>
  <cols>
    <col min="1" max="1" width="16.25" style="1" customWidth="1"/>
    <col min="2" max="7" width="10.625" customWidth="1"/>
  </cols>
  <sheetData>
    <row r="1" spans="1:7" ht="21" thickBot="1">
      <c r="A1" s="403" t="s">
        <v>127</v>
      </c>
      <c r="B1" s="403"/>
      <c r="C1" s="403"/>
      <c r="D1" s="403"/>
      <c r="E1" s="403"/>
      <c r="F1" s="403"/>
      <c r="G1" s="403"/>
    </row>
    <row r="2" spans="1:7" s="31" customFormat="1">
      <c r="A2" s="407" t="s">
        <v>52</v>
      </c>
      <c r="B2" s="405" t="s">
        <v>53</v>
      </c>
      <c r="C2" s="404" t="s">
        <v>54</v>
      </c>
      <c r="D2" s="404"/>
      <c r="E2" s="404" t="s">
        <v>55</v>
      </c>
      <c r="F2" s="404"/>
      <c r="G2" s="401" t="s">
        <v>56</v>
      </c>
    </row>
    <row r="3" spans="1:7" s="31" customFormat="1" ht="16.5" thickBot="1">
      <c r="A3" s="408"/>
      <c r="B3" s="406"/>
      <c r="C3" s="107" t="s">
        <v>0</v>
      </c>
      <c r="D3" s="107" t="s">
        <v>1</v>
      </c>
      <c r="E3" s="107" t="s">
        <v>0</v>
      </c>
      <c r="F3" s="107" t="s">
        <v>1</v>
      </c>
      <c r="G3" s="402"/>
    </row>
    <row r="4" spans="1:7">
      <c r="A4" s="16" t="s">
        <v>221</v>
      </c>
      <c r="B4" s="106">
        <v>1</v>
      </c>
      <c r="C4" s="71">
        <v>181</v>
      </c>
      <c r="D4" s="71">
        <v>0</v>
      </c>
      <c r="E4" s="71">
        <v>0</v>
      </c>
      <c r="F4" s="71">
        <v>0</v>
      </c>
      <c r="G4" s="81">
        <f>SUM(C4:F4)</f>
        <v>181</v>
      </c>
    </row>
    <row r="5" spans="1:7">
      <c r="A5" s="16"/>
      <c r="B5" s="29">
        <v>2</v>
      </c>
      <c r="C5" s="3">
        <v>68</v>
      </c>
      <c r="D5" s="3">
        <v>1</v>
      </c>
      <c r="E5" s="3">
        <v>28</v>
      </c>
      <c r="F5" s="3">
        <v>0</v>
      </c>
      <c r="G5" s="48">
        <f t="shared" ref="G5:G37" si="0">SUM(C5:F5)</f>
        <v>97</v>
      </c>
    </row>
    <row r="6" spans="1:7">
      <c r="A6" s="16"/>
      <c r="B6" s="29" t="s">
        <v>3</v>
      </c>
      <c r="C6" s="3">
        <v>1577</v>
      </c>
      <c r="D6" s="3">
        <v>416</v>
      </c>
      <c r="E6" s="3">
        <v>0</v>
      </c>
      <c r="F6" s="3">
        <v>0</v>
      </c>
      <c r="G6" s="48">
        <f t="shared" si="0"/>
        <v>1993</v>
      </c>
    </row>
    <row r="7" spans="1:7">
      <c r="A7" s="16"/>
      <c r="B7" s="29">
        <v>3</v>
      </c>
      <c r="C7" s="3">
        <v>75</v>
      </c>
      <c r="D7" s="3">
        <v>0</v>
      </c>
      <c r="E7" s="3">
        <v>129</v>
      </c>
      <c r="F7" s="3">
        <v>6</v>
      </c>
      <c r="G7" s="48">
        <f t="shared" si="0"/>
        <v>210</v>
      </c>
    </row>
    <row r="8" spans="1:7">
      <c r="A8" s="396" t="s">
        <v>225</v>
      </c>
      <c r="B8" s="397"/>
      <c r="C8" s="68">
        <f>+SUBTOTAL(9,C4:C7)</f>
        <v>1901</v>
      </c>
      <c r="D8" s="68">
        <f>+SUBTOTAL(9,D4:D7)</f>
        <v>417</v>
      </c>
      <c r="E8" s="68">
        <f>+SUBTOTAL(9,E4:E7)</f>
        <v>157</v>
      </c>
      <c r="F8" s="68">
        <f>+SUBTOTAL(9,F4:F7)</f>
        <v>6</v>
      </c>
      <c r="G8" s="48">
        <f t="shared" si="0"/>
        <v>2481</v>
      </c>
    </row>
    <row r="9" spans="1:7">
      <c r="A9" s="54" t="s">
        <v>222</v>
      </c>
      <c r="B9" s="29">
        <v>1</v>
      </c>
      <c r="C9" s="3">
        <v>776</v>
      </c>
      <c r="D9" s="3">
        <v>5</v>
      </c>
      <c r="E9" s="3">
        <v>8</v>
      </c>
      <c r="F9" s="3">
        <v>0</v>
      </c>
      <c r="G9" s="48">
        <f t="shared" si="0"/>
        <v>789</v>
      </c>
    </row>
    <row r="10" spans="1:7">
      <c r="A10" s="16"/>
      <c r="B10" s="29">
        <v>2</v>
      </c>
      <c r="C10" s="3">
        <v>422</v>
      </c>
      <c r="D10" s="3">
        <v>2</v>
      </c>
      <c r="E10" s="3">
        <v>0</v>
      </c>
      <c r="F10" s="3">
        <v>0</v>
      </c>
      <c r="G10" s="48">
        <f t="shared" si="0"/>
        <v>424</v>
      </c>
    </row>
    <row r="11" spans="1:7">
      <c r="A11" s="16"/>
      <c r="B11" s="29" t="s">
        <v>3</v>
      </c>
      <c r="C11" s="3">
        <v>0</v>
      </c>
      <c r="D11" s="3">
        <v>0</v>
      </c>
      <c r="E11" s="3">
        <v>0</v>
      </c>
      <c r="F11" s="3">
        <v>0</v>
      </c>
      <c r="G11" s="48">
        <f t="shared" si="0"/>
        <v>0</v>
      </c>
    </row>
    <row r="12" spans="1:7">
      <c r="A12" s="16"/>
      <c r="B12" s="29">
        <v>3</v>
      </c>
      <c r="C12" s="3">
        <v>182</v>
      </c>
      <c r="D12" s="3">
        <v>4</v>
      </c>
      <c r="E12" s="3">
        <v>23</v>
      </c>
      <c r="F12" s="3">
        <v>0</v>
      </c>
      <c r="G12" s="48">
        <f t="shared" si="0"/>
        <v>209</v>
      </c>
    </row>
    <row r="13" spans="1:7">
      <c r="A13" s="396" t="s">
        <v>223</v>
      </c>
      <c r="B13" s="397"/>
      <c r="C13" s="68">
        <f>+SUBTOTAL(9,C9:C12)</f>
        <v>1380</v>
      </c>
      <c r="D13" s="68">
        <f>+SUBTOTAL(9,D9:D12)</f>
        <v>11</v>
      </c>
      <c r="E13" s="68">
        <f>+SUBTOTAL(9,E9:E12)</f>
        <v>31</v>
      </c>
      <c r="F13" s="68">
        <f>+SUBTOTAL(9,F9:F12)</f>
        <v>0</v>
      </c>
      <c r="G13" s="48">
        <f t="shared" si="0"/>
        <v>1422</v>
      </c>
    </row>
    <row r="14" spans="1:7">
      <c r="A14" s="54" t="s">
        <v>224</v>
      </c>
      <c r="B14" s="29">
        <v>1</v>
      </c>
      <c r="C14" s="3">
        <v>774</v>
      </c>
      <c r="D14" s="3">
        <v>0</v>
      </c>
      <c r="E14" s="3">
        <v>223</v>
      </c>
      <c r="F14" s="3">
        <v>0</v>
      </c>
      <c r="G14" s="48">
        <f t="shared" si="0"/>
        <v>997</v>
      </c>
    </row>
    <row r="15" spans="1:7">
      <c r="A15" s="16"/>
      <c r="B15" s="29">
        <v>2</v>
      </c>
      <c r="C15" s="3">
        <v>268</v>
      </c>
      <c r="D15" s="3">
        <v>0</v>
      </c>
      <c r="E15" s="3">
        <v>69</v>
      </c>
      <c r="F15" s="3">
        <v>0</v>
      </c>
      <c r="G15" s="48">
        <f t="shared" si="0"/>
        <v>337</v>
      </c>
    </row>
    <row r="16" spans="1:7">
      <c r="A16" s="16"/>
      <c r="B16" s="29" t="s">
        <v>3</v>
      </c>
      <c r="C16" s="3">
        <v>0</v>
      </c>
      <c r="D16" s="3">
        <v>0</v>
      </c>
      <c r="E16" s="3">
        <v>0</v>
      </c>
      <c r="F16" s="3">
        <v>0</v>
      </c>
      <c r="G16" s="48">
        <f t="shared" si="0"/>
        <v>0</v>
      </c>
    </row>
    <row r="17" spans="1:7">
      <c r="A17" s="16"/>
      <c r="B17" s="29">
        <v>3</v>
      </c>
      <c r="C17" s="3">
        <v>39</v>
      </c>
      <c r="D17" s="3">
        <v>0</v>
      </c>
      <c r="E17" s="3">
        <v>85</v>
      </c>
      <c r="F17" s="3">
        <v>1</v>
      </c>
      <c r="G17" s="48">
        <f t="shared" si="0"/>
        <v>125</v>
      </c>
    </row>
    <row r="18" spans="1:7">
      <c r="A18" s="396" t="s">
        <v>226</v>
      </c>
      <c r="B18" s="397"/>
      <c r="C18" s="68">
        <f>+SUBTOTAL(9,C14:C17)</f>
        <v>1081</v>
      </c>
      <c r="D18" s="68">
        <f>+SUBTOTAL(9,D14:D17)</f>
        <v>0</v>
      </c>
      <c r="E18" s="68">
        <f>+SUBTOTAL(9,E14:E17)</f>
        <v>377</v>
      </c>
      <c r="F18" s="68">
        <f>+SUBTOTAL(9,F14:F17)</f>
        <v>1</v>
      </c>
      <c r="G18" s="48">
        <f>SUM(C18:F18)</f>
        <v>1459</v>
      </c>
    </row>
    <row r="19" spans="1:7">
      <c r="A19" s="54" t="s">
        <v>227</v>
      </c>
      <c r="B19" s="29">
        <v>1</v>
      </c>
      <c r="C19" s="3">
        <v>498</v>
      </c>
      <c r="D19" s="3">
        <v>0</v>
      </c>
      <c r="E19" s="3">
        <v>143</v>
      </c>
      <c r="F19" s="3">
        <v>0</v>
      </c>
      <c r="G19" s="48">
        <f t="shared" si="0"/>
        <v>641</v>
      </c>
    </row>
    <row r="20" spans="1:7">
      <c r="A20" s="16"/>
      <c r="B20" s="29">
        <v>2</v>
      </c>
      <c r="C20" s="3">
        <v>241</v>
      </c>
      <c r="D20" s="3">
        <v>2</v>
      </c>
      <c r="E20" s="3">
        <v>94</v>
      </c>
      <c r="F20" s="3">
        <v>0</v>
      </c>
      <c r="G20" s="48">
        <f t="shared" si="0"/>
        <v>337</v>
      </c>
    </row>
    <row r="21" spans="1:7">
      <c r="A21" s="16"/>
      <c r="B21" s="29" t="s">
        <v>3</v>
      </c>
      <c r="C21" s="3">
        <v>0</v>
      </c>
      <c r="D21" s="3">
        <v>0</v>
      </c>
      <c r="E21" s="3">
        <v>0</v>
      </c>
      <c r="F21" s="3">
        <v>0</v>
      </c>
      <c r="G21" s="48">
        <f t="shared" si="0"/>
        <v>0</v>
      </c>
    </row>
    <row r="22" spans="1:7">
      <c r="A22" s="16"/>
      <c r="B22" s="29">
        <v>3</v>
      </c>
      <c r="C22" s="3">
        <v>0</v>
      </c>
      <c r="D22" s="3">
        <v>0</v>
      </c>
      <c r="E22" s="3">
        <v>0</v>
      </c>
      <c r="F22" s="3">
        <v>0</v>
      </c>
      <c r="G22" s="48">
        <f t="shared" si="0"/>
        <v>0</v>
      </c>
    </row>
    <row r="23" spans="1:7">
      <c r="A23" s="396" t="s">
        <v>228</v>
      </c>
      <c r="B23" s="397"/>
      <c r="C23" s="68">
        <f>+SUBTOTAL(9,C19:C22)</f>
        <v>739</v>
      </c>
      <c r="D23" s="68">
        <f>+SUBTOTAL(9,D19:D22)</f>
        <v>2</v>
      </c>
      <c r="E23" s="68">
        <f>+SUBTOTAL(9,E19:E22)</f>
        <v>237</v>
      </c>
      <c r="F23" s="68">
        <f>+SUBTOTAL(9,F19:F22)</f>
        <v>0</v>
      </c>
      <c r="G23" s="48">
        <f t="shared" si="0"/>
        <v>978</v>
      </c>
    </row>
    <row r="24" spans="1:7">
      <c r="A24" s="54" t="s">
        <v>229</v>
      </c>
      <c r="B24" s="29">
        <v>1</v>
      </c>
      <c r="C24" s="3">
        <v>1314</v>
      </c>
      <c r="D24" s="3">
        <v>3</v>
      </c>
      <c r="E24" s="3">
        <v>310</v>
      </c>
      <c r="F24" s="3">
        <v>0</v>
      </c>
      <c r="G24" s="48">
        <f t="shared" si="0"/>
        <v>1627</v>
      </c>
    </row>
    <row r="25" spans="1:7">
      <c r="A25" s="16"/>
      <c r="B25" s="29">
        <v>2</v>
      </c>
      <c r="C25" s="3">
        <v>459</v>
      </c>
      <c r="D25" s="3">
        <v>1</v>
      </c>
      <c r="E25" s="3">
        <v>69</v>
      </c>
      <c r="F25" s="3">
        <v>0</v>
      </c>
      <c r="G25" s="48">
        <f t="shared" si="0"/>
        <v>529</v>
      </c>
    </row>
    <row r="26" spans="1:7">
      <c r="A26" s="16"/>
      <c r="B26" s="29" t="s">
        <v>3</v>
      </c>
      <c r="C26" s="3">
        <v>0</v>
      </c>
      <c r="D26" s="3">
        <v>0</v>
      </c>
      <c r="E26" s="3">
        <v>0</v>
      </c>
      <c r="F26" s="3">
        <v>0</v>
      </c>
      <c r="G26" s="48">
        <f t="shared" si="0"/>
        <v>0</v>
      </c>
    </row>
    <row r="27" spans="1:7">
      <c r="A27" s="16"/>
      <c r="B27" s="29">
        <v>3</v>
      </c>
      <c r="C27" s="3">
        <v>61</v>
      </c>
      <c r="D27" s="3">
        <v>0</v>
      </c>
      <c r="E27" s="3">
        <v>54</v>
      </c>
      <c r="F27" s="3">
        <v>9</v>
      </c>
      <c r="G27" s="48">
        <f t="shared" si="0"/>
        <v>124</v>
      </c>
    </row>
    <row r="28" spans="1:7">
      <c r="A28" s="396" t="s">
        <v>230</v>
      </c>
      <c r="B28" s="397"/>
      <c r="C28" s="68">
        <f>+SUBTOTAL(9,C24:C27)</f>
        <v>1834</v>
      </c>
      <c r="D28" s="68">
        <f>+SUBTOTAL(9,D24:D27)</f>
        <v>4</v>
      </c>
      <c r="E28" s="68">
        <f>+SUBTOTAL(9,E24:E27)</f>
        <v>433</v>
      </c>
      <c r="F28" s="68">
        <f>+SUBTOTAL(9,F24:F27)</f>
        <v>9</v>
      </c>
      <c r="G28" s="48">
        <f>SUM(C28:F28)</f>
        <v>2280</v>
      </c>
    </row>
    <row r="29" spans="1:7">
      <c r="A29" s="54" t="s">
        <v>231</v>
      </c>
      <c r="B29" s="29">
        <v>1</v>
      </c>
      <c r="C29" s="3">
        <v>108</v>
      </c>
      <c r="D29" s="3">
        <v>0</v>
      </c>
      <c r="E29" s="3">
        <v>0</v>
      </c>
      <c r="F29" s="3">
        <v>0</v>
      </c>
      <c r="G29" s="48">
        <f t="shared" si="0"/>
        <v>108</v>
      </c>
    </row>
    <row r="30" spans="1:7">
      <c r="A30" s="16"/>
      <c r="B30" s="29">
        <v>2</v>
      </c>
      <c r="C30" s="3">
        <v>0</v>
      </c>
      <c r="D30" s="3">
        <v>0</v>
      </c>
      <c r="E30" s="3">
        <v>0</v>
      </c>
      <c r="F30" s="3">
        <v>0</v>
      </c>
      <c r="G30" s="48">
        <f t="shared" si="0"/>
        <v>0</v>
      </c>
    </row>
    <row r="31" spans="1:7">
      <c r="A31" s="16"/>
      <c r="B31" s="29" t="s">
        <v>3</v>
      </c>
      <c r="C31" s="3">
        <v>0</v>
      </c>
      <c r="D31" s="3">
        <v>0</v>
      </c>
      <c r="E31" s="3">
        <v>0</v>
      </c>
      <c r="F31" s="3">
        <v>0</v>
      </c>
      <c r="G31" s="48">
        <f t="shared" si="0"/>
        <v>0</v>
      </c>
    </row>
    <row r="32" spans="1:7">
      <c r="A32" s="16"/>
      <c r="B32" s="29">
        <v>3</v>
      </c>
      <c r="C32" s="3">
        <v>0</v>
      </c>
      <c r="D32" s="3">
        <v>0</v>
      </c>
      <c r="E32" s="3">
        <v>0</v>
      </c>
      <c r="F32" s="3">
        <v>0</v>
      </c>
      <c r="G32" s="48">
        <f t="shared" si="0"/>
        <v>0</v>
      </c>
    </row>
    <row r="33" spans="1:7">
      <c r="A33" s="396" t="s">
        <v>232</v>
      </c>
      <c r="B33" s="397"/>
      <c r="C33" s="68">
        <f>+SUBTOTAL(9,C29:C32)</f>
        <v>108</v>
      </c>
      <c r="D33" s="68">
        <f>+SUBTOTAL(9,D29:D32)</f>
        <v>0</v>
      </c>
      <c r="E33" s="68">
        <f>+SUBTOTAL(9,E29:E32)</f>
        <v>0</v>
      </c>
      <c r="F33" s="68">
        <f>+SUBTOTAL(9,F29:F32)</f>
        <v>0</v>
      </c>
      <c r="G33" s="48">
        <f t="shared" si="0"/>
        <v>108</v>
      </c>
    </row>
    <row r="34" spans="1:7">
      <c r="A34" s="398" t="s">
        <v>175</v>
      </c>
      <c r="B34" s="122">
        <v>1</v>
      </c>
      <c r="C34" s="48">
        <f t="shared" ref="C34:F37" si="1">+C4+C9+C14+C19+C24+C29</f>
        <v>3651</v>
      </c>
      <c r="D34" s="48">
        <f t="shared" si="1"/>
        <v>8</v>
      </c>
      <c r="E34" s="48">
        <f t="shared" si="1"/>
        <v>684</v>
      </c>
      <c r="F34" s="48">
        <f t="shared" si="1"/>
        <v>0</v>
      </c>
      <c r="G34" s="48">
        <f t="shared" si="0"/>
        <v>4343</v>
      </c>
    </row>
    <row r="35" spans="1:7">
      <c r="A35" s="399"/>
      <c r="B35" s="122">
        <v>2</v>
      </c>
      <c r="C35" s="48">
        <f t="shared" si="1"/>
        <v>1458</v>
      </c>
      <c r="D35" s="48">
        <f t="shared" si="1"/>
        <v>6</v>
      </c>
      <c r="E35" s="48">
        <f t="shared" si="1"/>
        <v>260</v>
      </c>
      <c r="F35" s="48">
        <f t="shared" si="1"/>
        <v>0</v>
      </c>
      <c r="G35" s="48">
        <f t="shared" si="0"/>
        <v>1724</v>
      </c>
    </row>
    <row r="36" spans="1:7">
      <c r="A36" s="399"/>
      <c r="B36" s="122" t="s">
        <v>3</v>
      </c>
      <c r="C36" s="48">
        <f t="shared" si="1"/>
        <v>1577</v>
      </c>
      <c r="D36" s="48">
        <f t="shared" si="1"/>
        <v>416</v>
      </c>
      <c r="E36" s="48">
        <f t="shared" si="1"/>
        <v>0</v>
      </c>
      <c r="F36" s="48">
        <f t="shared" si="1"/>
        <v>0</v>
      </c>
      <c r="G36" s="48">
        <f t="shared" si="0"/>
        <v>1993</v>
      </c>
    </row>
    <row r="37" spans="1:7">
      <c r="A37" s="400"/>
      <c r="B37" s="122">
        <v>3</v>
      </c>
      <c r="C37" s="48">
        <f t="shared" si="1"/>
        <v>357</v>
      </c>
      <c r="D37" s="48">
        <f t="shared" si="1"/>
        <v>4</v>
      </c>
      <c r="E37" s="48">
        <f t="shared" si="1"/>
        <v>291</v>
      </c>
      <c r="F37" s="48">
        <f t="shared" si="1"/>
        <v>16</v>
      </c>
      <c r="G37" s="48">
        <f t="shared" si="0"/>
        <v>668</v>
      </c>
    </row>
    <row r="38" spans="1:7">
      <c r="A38" s="396" t="s">
        <v>176</v>
      </c>
      <c r="B38" s="397"/>
      <c r="C38" s="48">
        <f>SUM(C34:C37)</f>
        <v>7043</v>
      </c>
      <c r="D38" s="48">
        <f>SUM(D34:D37)</f>
        <v>434</v>
      </c>
      <c r="E38" s="48">
        <f>SUM(E34:E37)</f>
        <v>1235</v>
      </c>
      <c r="F38" s="48">
        <f>SUM(F34:F37)</f>
        <v>16</v>
      </c>
      <c r="G38" s="48">
        <f>SUM(C38:F38)</f>
        <v>8728</v>
      </c>
    </row>
    <row r="39" spans="1:7" s="56" customFormat="1">
      <c r="A39" s="69"/>
      <c r="C39" s="55"/>
    </row>
    <row r="40" spans="1:7">
      <c r="A40" s="1" t="s">
        <v>57</v>
      </c>
    </row>
  </sheetData>
  <mergeCells count="14">
    <mergeCell ref="A8:B8"/>
    <mergeCell ref="A13:B13"/>
    <mergeCell ref="G2:G3"/>
    <mergeCell ref="A1:G1"/>
    <mergeCell ref="C2:D2"/>
    <mergeCell ref="E2:F2"/>
    <mergeCell ref="B2:B3"/>
    <mergeCell ref="A2:A3"/>
    <mergeCell ref="A38:B38"/>
    <mergeCell ref="A34:A37"/>
    <mergeCell ref="A18:B18"/>
    <mergeCell ref="A23:B23"/>
    <mergeCell ref="A28:B28"/>
    <mergeCell ref="A33:B33"/>
  </mergeCells>
  <phoneticPr fontId="2" type="noConversion"/>
  <pageMargins left="0.75" right="0.75" top="1" bottom="1" header="0.4921259845" footer="0.4921259845"/>
  <pageSetup paperSize="9" orientation="portrait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20"/>
  <sheetViews>
    <sheetView zoomScaleSheetLayoutView="100" workbookViewId="0">
      <selection activeCell="D16" sqref="D16"/>
    </sheetView>
  </sheetViews>
  <sheetFormatPr defaultRowHeight="15.75"/>
  <cols>
    <col min="1" max="1" width="19.375" customWidth="1"/>
    <col min="2" max="2" width="11" customWidth="1"/>
    <col min="3" max="3" width="18.375" customWidth="1"/>
    <col min="4" max="4" width="19.125" customWidth="1"/>
    <col min="5" max="5" width="9.125" customWidth="1"/>
    <col min="6" max="6" width="9.5" customWidth="1"/>
    <col min="8" max="8" width="16.375" customWidth="1"/>
    <col min="9" max="9" width="10.875" customWidth="1"/>
  </cols>
  <sheetData>
    <row r="1" spans="1:9" ht="45" customHeight="1">
      <c r="A1" s="423" t="s">
        <v>169</v>
      </c>
      <c r="B1" s="423"/>
      <c r="C1" s="423"/>
      <c r="D1" s="423"/>
      <c r="E1" s="423"/>
      <c r="F1" s="423"/>
      <c r="G1" s="423"/>
      <c r="H1" s="423"/>
      <c r="I1" s="43"/>
    </row>
    <row r="2" spans="1:9" ht="29.25" customHeight="1" thickBot="1">
      <c r="A2" s="53" t="s">
        <v>112</v>
      </c>
      <c r="B2" s="30"/>
      <c r="C2" s="30"/>
      <c r="D2" s="30"/>
      <c r="E2" s="30"/>
      <c r="F2" s="30"/>
      <c r="G2" s="30"/>
      <c r="H2" s="30"/>
      <c r="I2" s="30"/>
    </row>
    <row r="3" spans="1:9" ht="32.25" thickBot="1">
      <c r="A3" s="72" t="s">
        <v>52</v>
      </c>
      <c r="B3" s="87" t="s">
        <v>48</v>
      </c>
      <c r="C3" s="87" t="s">
        <v>81</v>
      </c>
      <c r="D3" s="87" t="s">
        <v>140</v>
      </c>
      <c r="E3" s="87" t="s">
        <v>135</v>
      </c>
      <c r="F3" s="87" t="s">
        <v>109</v>
      </c>
      <c r="G3" s="87" t="s">
        <v>110</v>
      </c>
      <c r="H3" s="88" t="s">
        <v>113</v>
      </c>
      <c r="I3" s="41"/>
    </row>
    <row r="4" spans="1:9" ht="47.25">
      <c r="A4" s="49" t="s">
        <v>240</v>
      </c>
      <c r="B4" s="49" t="s">
        <v>234</v>
      </c>
      <c r="C4" s="49" t="s">
        <v>235</v>
      </c>
      <c r="D4" s="49" t="s">
        <v>236</v>
      </c>
      <c r="E4" s="49" t="s">
        <v>219</v>
      </c>
      <c r="F4" s="49" t="s">
        <v>237</v>
      </c>
      <c r="G4" s="49" t="s">
        <v>238</v>
      </c>
      <c r="H4" s="172">
        <v>40802</v>
      </c>
      <c r="I4" s="41"/>
    </row>
    <row r="5" spans="1:9">
      <c r="A5" s="49" t="s">
        <v>239</v>
      </c>
      <c r="B5" s="49" t="s">
        <v>241</v>
      </c>
      <c r="C5" s="49" t="s">
        <v>242</v>
      </c>
      <c r="D5" s="49" t="s">
        <v>242</v>
      </c>
      <c r="E5" s="49" t="s">
        <v>243</v>
      </c>
      <c r="F5" s="49" t="s">
        <v>237</v>
      </c>
      <c r="G5" s="49" t="s">
        <v>244</v>
      </c>
      <c r="H5" s="172">
        <v>40829</v>
      </c>
      <c r="I5" s="41"/>
    </row>
    <row r="6" spans="1:9">
      <c r="A6" s="49" t="s">
        <v>239</v>
      </c>
      <c r="B6" s="49" t="s">
        <v>234</v>
      </c>
      <c r="C6" s="49" t="s">
        <v>242</v>
      </c>
      <c r="D6" s="49" t="s">
        <v>242</v>
      </c>
      <c r="E6" s="49" t="s">
        <v>243</v>
      </c>
      <c r="F6" s="49" t="s">
        <v>237</v>
      </c>
      <c r="G6" s="49" t="s">
        <v>238</v>
      </c>
      <c r="H6" s="172">
        <v>40829</v>
      </c>
      <c r="I6" s="41"/>
    </row>
    <row r="7" spans="1:9">
      <c r="A7" s="49" t="s">
        <v>239</v>
      </c>
      <c r="B7" s="49" t="s">
        <v>245</v>
      </c>
      <c r="C7" s="49" t="s">
        <v>242</v>
      </c>
      <c r="D7" s="49" t="s">
        <v>242</v>
      </c>
      <c r="E7" s="49" t="s">
        <v>243</v>
      </c>
      <c r="F7" s="49" t="s">
        <v>237</v>
      </c>
      <c r="G7" s="49" t="s">
        <v>252</v>
      </c>
      <c r="H7" s="172">
        <v>40829</v>
      </c>
      <c r="I7" s="41"/>
    </row>
    <row r="8" spans="1:9">
      <c r="A8" s="24"/>
      <c r="B8" s="24"/>
      <c r="C8" s="24"/>
      <c r="D8" s="24"/>
      <c r="E8" s="24"/>
      <c r="F8" s="24"/>
      <c r="G8" s="24"/>
      <c r="H8" s="24"/>
      <c r="I8" s="41"/>
    </row>
    <row r="9" spans="1:9">
      <c r="A9" s="3"/>
      <c r="B9" s="3"/>
      <c r="C9" s="3"/>
      <c r="D9" s="18"/>
      <c r="E9" s="18"/>
      <c r="F9" s="18"/>
      <c r="G9" s="3"/>
      <c r="H9" s="3"/>
      <c r="I9" s="9"/>
    </row>
    <row r="10" spans="1:9">
      <c r="I10" s="9"/>
    </row>
    <row r="11" spans="1:9">
      <c r="I11" s="9"/>
    </row>
    <row r="12" spans="1:9" ht="24.75" customHeight="1" thickBot="1">
      <c r="A12" s="110" t="s">
        <v>168</v>
      </c>
      <c r="I12" s="9"/>
    </row>
    <row r="13" spans="1:9" ht="48" thickBot="1">
      <c r="A13" s="72" t="s">
        <v>52</v>
      </c>
      <c r="B13" s="87" t="s">
        <v>48</v>
      </c>
      <c r="C13" s="87" t="s">
        <v>81</v>
      </c>
      <c r="D13" s="87" t="s">
        <v>140</v>
      </c>
      <c r="E13" s="87" t="s">
        <v>135</v>
      </c>
      <c r="F13" s="87" t="s">
        <v>109</v>
      </c>
      <c r="G13" s="87" t="s">
        <v>110</v>
      </c>
      <c r="H13" s="88" t="s">
        <v>167</v>
      </c>
      <c r="I13" s="37"/>
    </row>
    <row r="14" spans="1:9">
      <c r="A14" s="49" t="s">
        <v>246</v>
      </c>
      <c r="B14" s="49" t="s">
        <v>234</v>
      </c>
      <c r="C14" s="49" t="s">
        <v>247</v>
      </c>
      <c r="D14" s="49" t="s">
        <v>247</v>
      </c>
      <c r="E14" s="49" t="s">
        <v>219</v>
      </c>
      <c r="F14" s="49" t="s">
        <v>237</v>
      </c>
      <c r="G14" s="49" t="s">
        <v>238</v>
      </c>
      <c r="H14" s="49" t="s">
        <v>248</v>
      </c>
      <c r="I14" s="37"/>
    </row>
    <row r="15" spans="1:9">
      <c r="A15" s="49" t="s">
        <v>246</v>
      </c>
      <c r="B15" s="49" t="s">
        <v>234</v>
      </c>
      <c r="C15" s="49" t="s">
        <v>247</v>
      </c>
      <c r="D15" s="49" t="s">
        <v>249</v>
      </c>
      <c r="E15" s="49" t="s">
        <v>219</v>
      </c>
      <c r="F15" s="49" t="s">
        <v>237</v>
      </c>
      <c r="G15" s="49" t="s">
        <v>238</v>
      </c>
      <c r="H15" s="49" t="s">
        <v>248</v>
      </c>
      <c r="I15" s="37"/>
    </row>
    <row r="16" spans="1:9" ht="47.25">
      <c r="A16" s="24" t="s">
        <v>240</v>
      </c>
      <c r="B16" s="24" t="s">
        <v>234</v>
      </c>
      <c r="C16" s="24" t="s">
        <v>250</v>
      </c>
      <c r="D16" s="173" t="s">
        <v>251</v>
      </c>
      <c r="E16" s="24" t="s">
        <v>219</v>
      </c>
      <c r="F16" s="24" t="s">
        <v>237</v>
      </c>
      <c r="G16" s="24" t="s">
        <v>238</v>
      </c>
      <c r="H16" s="24" t="s">
        <v>248</v>
      </c>
      <c r="I16" s="37"/>
    </row>
    <row r="17" spans="1:9">
      <c r="A17" s="24"/>
      <c r="B17" s="24"/>
      <c r="C17" s="24"/>
      <c r="D17" s="24"/>
      <c r="E17" s="24"/>
      <c r="F17" s="24"/>
      <c r="G17" s="24"/>
      <c r="H17" s="24"/>
      <c r="I17" s="37"/>
    </row>
    <row r="18" spans="1:9">
      <c r="A18" s="24"/>
      <c r="B18" s="24"/>
      <c r="C18" s="24"/>
      <c r="D18" s="24"/>
      <c r="E18" s="24"/>
      <c r="F18" s="24"/>
      <c r="G18" s="24"/>
      <c r="H18" s="24"/>
      <c r="I18" s="37"/>
    </row>
    <row r="19" spans="1:9">
      <c r="A19" s="3"/>
      <c r="B19" s="3"/>
      <c r="C19" s="3"/>
      <c r="D19" s="18"/>
      <c r="E19" s="18"/>
      <c r="F19" s="18"/>
      <c r="G19" s="3"/>
      <c r="H19" s="3"/>
      <c r="I19" s="9"/>
    </row>
    <row r="20" spans="1:9">
      <c r="H20" s="20"/>
      <c r="I20" s="9"/>
    </row>
  </sheetData>
  <mergeCells count="1">
    <mergeCell ref="A1:H1"/>
  </mergeCells>
  <phoneticPr fontId="2" type="noConversion"/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B34"/>
  <sheetViews>
    <sheetView topLeftCell="A15" zoomScaleSheetLayoutView="100" workbookViewId="0">
      <selection activeCell="C10" sqref="C10"/>
    </sheetView>
  </sheetViews>
  <sheetFormatPr defaultRowHeight="15.75"/>
  <cols>
    <col min="1" max="1" width="31.5" customWidth="1"/>
    <col min="2" max="2" width="48.125" customWidth="1"/>
  </cols>
  <sheetData>
    <row r="1" spans="1:2" ht="50.25" customHeight="1" thickBot="1">
      <c r="A1" s="429" t="s">
        <v>172</v>
      </c>
      <c r="B1" s="429"/>
    </row>
    <row r="2" spans="1:2" s="1" customFormat="1" ht="16.5" thickBot="1">
      <c r="A2" s="117" t="s">
        <v>52</v>
      </c>
      <c r="B2" s="118" t="s">
        <v>114</v>
      </c>
    </row>
    <row r="3" spans="1:2">
      <c r="A3" s="302" t="s">
        <v>679</v>
      </c>
      <c r="B3" s="303" t="s">
        <v>680</v>
      </c>
    </row>
    <row r="4" spans="1:2">
      <c r="A4" s="302" t="s">
        <v>679</v>
      </c>
      <c r="B4" s="303" t="s">
        <v>681</v>
      </c>
    </row>
    <row r="5" spans="1:2">
      <c r="A5" s="302" t="s">
        <v>679</v>
      </c>
      <c r="B5" s="303" t="s">
        <v>682</v>
      </c>
    </row>
    <row r="6" spans="1:2">
      <c r="A6" s="302" t="s">
        <v>679</v>
      </c>
      <c r="B6" s="303" t="s">
        <v>683</v>
      </c>
    </row>
    <row r="7" spans="1:2">
      <c r="A7" s="302" t="s">
        <v>679</v>
      </c>
      <c r="B7" s="303" t="s">
        <v>684</v>
      </c>
    </row>
    <row r="8" spans="1:2">
      <c r="A8" s="302" t="s">
        <v>679</v>
      </c>
      <c r="B8" s="303" t="s">
        <v>685</v>
      </c>
    </row>
    <row r="9" spans="1:2">
      <c r="A9" s="302" t="s">
        <v>679</v>
      </c>
      <c r="B9" s="303" t="s">
        <v>686</v>
      </c>
    </row>
    <row r="10" spans="1:2">
      <c r="A10" s="302" t="s">
        <v>679</v>
      </c>
      <c r="B10" s="303" t="s">
        <v>687</v>
      </c>
    </row>
    <row r="11" spans="1:2">
      <c r="A11" s="302" t="s">
        <v>679</v>
      </c>
      <c r="B11" s="303" t="s">
        <v>688</v>
      </c>
    </row>
    <row r="12" spans="1:2">
      <c r="A12" s="302" t="s">
        <v>689</v>
      </c>
      <c r="B12" s="303" t="s">
        <v>690</v>
      </c>
    </row>
    <row r="13" spans="1:2">
      <c r="A13" s="302" t="s">
        <v>689</v>
      </c>
      <c r="B13" s="303" t="s">
        <v>691</v>
      </c>
    </row>
    <row r="14" spans="1:2">
      <c r="A14" s="302" t="s">
        <v>689</v>
      </c>
      <c r="B14" s="303" t="s">
        <v>692</v>
      </c>
    </row>
    <row r="15" spans="1:2">
      <c r="A15" s="302" t="s">
        <v>689</v>
      </c>
      <c r="B15" s="303" t="s">
        <v>281</v>
      </c>
    </row>
    <row r="16" spans="1:2">
      <c r="A16" s="302" t="s">
        <v>689</v>
      </c>
      <c r="B16" s="303" t="s">
        <v>693</v>
      </c>
    </row>
    <row r="17" spans="1:2">
      <c r="A17" s="302" t="s">
        <v>689</v>
      </c>
      <c r="B17" s="303" t="s">
        <v>694</v>
      </c>
    </row>
    <row r="18" spans="1:2">
      <c r="A18" s="302" t="s">
        <v>689</v>
      </c>
      <c r="B18" s="303" t="s">
        <v>285</v>
      </c>
    </row>
    <row r="19" spans="1:2">
      <c r="A19" s="302" t="s">
        <v>689</v>
      </c>
      <c r="B19" s="303" t="s">
        <v>695</v>
      </c>
    </row>
    <row r="20" spans="1:2">
      <c r="A20" s="302" t="s">
        <v>689</v>
      </c>
      <c r="B20" s="303" t="s">
        <v>696</v>
      </c>
    </row>
    <row r="21" spans="1:2">
      <c r="A21" s="302" t="s">
        <v>689</v>
      </c>
      <c r="B21" s="303" t="s">
        <v>697</v>
      </c>
    </row>
    <row r="22" spans="1:2">
      <c r="A22" s="302" t="s">
        <v>689</v>
      </c>
      <c r="B22" s="303" t="s">
        <v>698</v>
      </c>
    </row>
    <row r="23" spans="1:2">
      <c r="A23" s="302" t="s">
        <v>689</v>
      </c>
      <c r="B23" s="303" t="s">
        <v>699</v>
      </c>
    </row>
    <row r="24" spans="1:2">
      <c r="A24" s="302" t="s">
        <v>689</v>
      </c>
      <c r="B24" s="303" t="s">
        <v>700</v>
      </c>
    </row>
    <row r="25" spans="1:2">
      <c r="A25" s="302" t="s">
        <v>689</v>
      </c>
      <c r="B25" s="303" t="s">
        <v>701</v>
      </c>
    </row>
    <row r="26" spans="1:2">
      <c r="A26" s="302" t="s">
        <v>689</v>
      </c>
      <c r="B26" s="303" t="s">
        <v>702</v>
      </c>
    </row>
    <row r="27" spans="1:2">
      <c r="A27" s="302" t="s">
        <v>703</v>
      </c>
      <c r="B27" s="304" t="s">
        <v>704</v>
      </c>
    </row>
    <row r="28" spans="1:2">
      <c r="A28" s="302" t="s">
        <v>703</v>
      </c>
      <c r="B28" s="304" t="s">
        <v>656</v>
      </c>
    </row>
    <row r="29" spans="1:2">
      <c r="A29" s="302" t="s">
        <v>703</v>
      </c>
      <c r="B29" s="304" t="s">
        <v>705</v>
      </c>
    </row>
    <row r="30" spans="1:2">
      <c r="A30" s="302" t="s">
        <v>703</v>
      </c>
      <c r="B30" s="304" t="s">
        <v>706</v>
      </c>
    </row>
    <row r="31" spans="1:2">
      <c r="A31" s="302" t="s">
        <v>707</v>
      </c>
      <c r="B31" s="304" t="s">
        <v>708</v>
      </c>
    </row>
    <row r="32" spans="1:2">
      <c r="A32" s="302" t="s">
        <v>707</v>
      </c>
      <c r="B32" s="304" t="s">
        <v>709</v>
      </c>
    </row>
    <row r="33" spans="1:2">
      <c r="A33" s="302" t="s">
        <v>707</v>
      </c>
      <c r="B33" s="304" t="s">
        <v>710</v>
      </c>
    </row>
    <row r="34" spans="1:2">
      <c r="A34" s="302" t="s">
        <v>707</v>
      </c>
      <c r="B34" s="304" t="s">
        <v>711</v>
      </c>
    </row>
  </sheetData>
  <mergeCells count="1">
    <mergeCell ref="A1:B1"/>
  </mergeCells>
  <phoneticPr fontId="2" type="noConversion"/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C18"/>
  <sheetViews>
    <sheetView zoomScale="60" zoomScaleNormal="60" zoomScaleSheetLayoutView="100" workbookViewId="0">
      <selection activeCell="A12" sqref="A12:C17"/>
    </sheetView>
  </sheetViews>
  <sheetFormatPr defaultRowHeight="15.75"/>
  <cols>
    <col min="1" max="1" width="25.375" customWidth="1"/>
    <col min="2" max="2" width="26.375" customWidth="1"/>
    <col min="3" max="3" width="34.75" customWidth="1"/>
    <col min="4" max="4" width="30.75" customWidth="1"/>
  </cols>
  <sheetData>
    <row r="1" spans="1:3" ht="78.75" customHeight="1">
      <c r="A1" s="429" t="s">
        <v>170</v>
      </c>
      <c r="B1" s="429"/>
      <c r="C1" s="429"/>
    </row>
    <row r="2" spans="1:3" ht="24" customHeight="1" thickBot="1">
      <c r="A2" s="119" t="s">
        <v>112</v>
      </c>
      <c r="B2" s="44"/>
      <c r="C2" s="44"/>
    </row>
    <row r="3" spans="1:3" ht="16.5" thickBot="1">
      <c r="A3" s="120" t="s">
        <v>52</v>
      </c>
      <c r="B3" s="85" t="s">
        <v>114</v>
      </c>
      <c r="C3" s="86" t="s">
        <v>113</v>
      </c>
    </row>
    <row r="4" spans="1:3">
      <c r="A4" s="71"/>
      <c r="B4" s="71"/>
      <c r="C4" s="71"/>
    </row>
    <row r="5" spans="1:3">
      <c r="A5" s="71"/>
      <c r="B5" s="71"/>
      <c r="C5" s="71"/>
    </row>
    <row r="6" spans="1:3">
      <c r="A6" s="71"/>
      <c r="B6" s="71"/>
      <c r="C6" s="71"/>
    </row>
    <row r="7" spans="1:3">
      <c r="A7" s="3"/>
      <c r="B7" s="3"/>
      <c r="C7" s="3"/>
    </row>
    <row r="8" spans="1:3">
      <c r="A8" s="3"/>
      <c r="B8" s="3"/>
      <c r="C8" s="3"/>
    </row>
    <row r="9" spans="1:3">
      <c r="A9" s="3"/>
      <c r="B9" s="3"/>
      <c r="C9" s="3"/>
    </row>
    <row r="10" spans="1:3">
      <c r="C10" s="20"/>
    </row>
    <row r="11" spans="1:3" ht="16.5" thickBot="1">
      <c r="A11" s="110" t="s">
        <v>168</v>
      </c>
    </row>
    <row r="12" spans="1:3">
      <c r="A12" s="305" t="s">
        <v>52</v>
      </c>
      <c r="B12" s="306" t="s">
        <v>114</v>
      </c>
      <c r="C12" s="307" t="s">
        <v>141</v>
      </c>
    </row>
    <row r="13" spans="1:3">
      <c r="A13" s="308" t="s">
        <v>679</v>
      </c>
      <c r="B13" s="309" t="s">
        <v>712</v>
      </c>
      <c r="C13" s="310" t="s">
        <v>713</v>
      </c>
    </row>
    <row r="14" spans="1:3">
      <c r="A14" s="308" t="s">
        <v>689</v>
      </c>
      <c r="B14" s="308" t="s">
        <v>714</v>
      </c>
      <c r="C14" s="310" t="s">
        <v>713</v>
      </c>
    </row>
    <row r="15" spans="1:3">
      <c r="A15" s="311" t="s">
        <v>703</v>
      </c>
      <c r="B15" s="311" t="s">
        <v>715</v>
      </c>
      <c r="C15" s="312" t="s">
        <v>716</v>
      </c>
    </row>
    <row r="16" spans="1:3">
      <c r="A16" s="313"/>
      <c r="B16" s="313"/>
      <c r="C16" s="313"/>
    </row>
    <row r="17" spans="1:3">
      <c r="A17" s="313"/>
      <c r="B17" s="313"/>
      <c r="C17" s="313"/>
    </row>
    <row r="18" spans="1:3">
      <c r="C18" s="20"/>
    </row>
  </sheetData>
  <mergeCells count="1">
    <mergeCell ref="A1:C1"/>
  </mergeCells>
  <phoneticPr fontId="2" type="noConversion"/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L187"/>
  <sheetViews>
    <sheetView zoomScale="71" zoomScaleNormal="71" zoomScaleSheetLayoutView="100" workbookViewId="0">
      <selection activeCell="N3" sqref="N3"/>
    </sheetView>
  </sheetViews>
  <sheetFormatPr defaultRowHeight="15.75"/>
  <cols>
    <col min="1" max="1" width="3.75" customWidth="1"/>
    <col min="2" max="2" width="6.625" customWidth="1"/>
    <col min="3" max="3" width="12.75" customWidth="1"/>
    <col min="4" max="4" width="6" customWidth="1"/>
    <col min="5" max="5" width="5.25" customWidth="1"/>
    <col min="6" max="6" width="12.125" customWidth="1"/>
    <col min="7" max="7" width="14.75" customWidth="1"/>
    <col min="8" max="8" width="11.625" customWidth="1"/>
    <col min="9" max="9" width="10.125" customWidth="1"/>
    <col min="10" max="10" width="11.25" customWidth="1"/>
    <col min="11" max="11" width="14.75" customWidth="1"/>
    <col min="12" max="12" width="5.5" customWidth="1"/>
  </cols>
  <sheetData>
    <row r="1" spans="1:12" ht="21" thickBot="1">
      <c r="A1" s="415" t="s">
        <v>212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</row>
    <row r="2" spans="1:12" ht="138" customHeight="1">
      <c r="A2" s="314" t="s">
        <v>142</v>
      </c>
      <c r="B2" s="315" t="s">
        <v>52</v>
      </c>
      <c r="C2" s="315" t="s">
        <v>213</v>
      </c>
      <c r="D2" s="315" t="s">
        <v>217</v>
      </c>
      <c r="E2" s="315" t="s">
        <v>216</v>
      </c>
      <c r="F2" s="315" t="s">
        <v>143</v>
      </c>
      <c r="G2" s="315" t="s">
        <v>144</v>
      </c>
      <c r="H2" s="315" t="s">
        <v>124</v>
      </c>
      <c r="I2" s="315" t="s">
        <v>145</v>
      </c>
      <c r="J2" s="315" t="s">
        <v>146</v>
      </c>
      <c r="K2" s="315" t="s">
        <v>147</v>
      </c>
      <c r="L2" s="316" t="s">
        <v>148</v>
      </c>
    </row>
    <row r="3" spans="1:12" ht="127.5">
      <c r="A3" s="317"/>
      <c r="B3" s="317" t="s">
        <v>679</v>
      </c>
      <c r="C3" s="313" t="s">
        <v>717</v>
      </c>
      <c r="D3" s="313" t="s">
        <v>718</v>
      </c>
      <c r="E3" s="313" t="s">
        <v>603</v>
      </c>
      <c r="F3" s="266" t="s">
        <v>719</v>
      </c>
      <c r="G3" s="317" t="s">
        <v>720</v>
      </c>
      <c r="H3" s="317" t="s">
        <v>721</v>
      </c>
      <c r="I3" s="317" t="s">
        <v>722</v>
      </c>
      <c r="J3" s="318">
        <v>3026</v>
      </c>
      <c r="K3" s="318">
        <v>0</v>
      </c>
      <c r="L3" s="317"/>
    </row>
    <row r="4" spans="1:12" ht="76.5">
      <c r="A4" s="317"/>
      <c r="B4" s="317" t="s">
        <v>679</v>
      </c>
      <c r="C4" s="313" t="s">
        <v>717</v>
      </c>
      <c r="D4" s="313" t="s">
        <v>718</v>
      </c>
      <c r="E4" s="313" t="s">
        <v>603</v>
      </c>
      <c r="F4" s="266" t="s">
        <v>723</v>
      </c>
      <c r="G4" s="317" t="s">
        <v>724</v>
      </c>
      <c r="H4" s="317" t="s">
        <v>725</v>
      </c>
      <c r="I4" s="317" t="s">
        <v>722</v>
      </c>
      <c r="J4" s="319">
        <v>4817</v>
      </c>
      <c r="K4" s="319">
        <v>0</v>
      </c>
      <c r="L4" s="317"/>
    </row>
    <row r="5" spans="1:12" ht="204">
      <c r="A5" s="317"/>
      <c r="B5" s="317" t="s">
        <v>679</v>
      </c>
      <c r="C5" s="313" t="s">
        <v>717</v>
      </c>
      <c r="D5" s="313" t="s">
        <v>718</v>
      </c>
      <c r="E5" s="313" t="s">
        <v>603</v>
      </c>
      <c r="F5" s="266" t="s">
        <v>726</v>
      </c>
      <c r="G5" s="317" t="s">
        <v>727</v>
      </c>
      <c r="H5" s="317" t="s">
        <v>728</v>
      </c>
      <c r="I5" s="317" t="s">
        <v>722</v>
      </c>
      <c r="J5" s="319">
        <v>10837</v>
      </c>
      <c r="K5" s="319">
        <v>0</v>
      </c>
      <c r="L5" s="317"/>
    </row>
    <row r="6" spans="1:12" ht="102">
      <c r="A6" s="317"/>
      <c r="B6" s="317" t="s">
        <v>679</v>
      </c>
      <c r="C6" s="313" t="s">
        <v>717</v>
      </c>
      <c r="D6" s="313" t="s">
        <v>718</v>
      </c>
      <c r="E6" s="313" t="s">
        <v>603</v>
      </c>
      <c r="F6" s="266" t="s">
        <v>729</v>
      </c>
      <c r="G6" s="317" t="s">
        <v>730</v>
      </c>
      <c r="H6" s="317" t="s">
        <v>731</v>
      </c>
      <c r="I6" s="317" t="s">
        <v>732</v>
      </c>
      <c r="J6" s="319">
        <v>3209</v>
      </c>
      <c r="K6" s="319">
        <v>0</v>
      </c>
      <c r="L6" s="317"/>
    </row>
    <row r="7" spans="1:12" ht="165.75">
      <c r="A7" s="317"/>
      <c r="B7" s="317" t="s">
        <v>679</v>
      </c>
      <c r="C7" s="313" t="s">
        <v>717</v>
      </c>
      <c r="D7" s="313" t="s">
        <v>718</v>
      </c>
      <c r="E7" s="313" t="s">
        <v>603</v>
      </c>
      <c r="F7" s="266" t="s">
        <v>733</v>
      </c>
      <c r="G7" s="317" t="s">
        <v>734</v>
      </c>
      <c r="H7" s="317" t="s">
        <v>735</v>
      </c>
      <c r="I7" s="317" t="s">
        <v>732</v>
      </c>
      <c r="J7" s="319">
        <v>3783</v>
      </c>
      <c r="K7" s="319">
        <v>0</v>
      </c>
      <c r="L7" s="317"/>
    </row>
    <row r="8" spans="1:12" ht="127.5">
      <c r="A8" s="317"/>
      <c r="B8" s="317" t="s">
        <v>679</v>
      </c>
      <c r="C8" s="313" t="s">
        <v>717</v>
      </c>
      <c r="D8" s="313" t="s">
        <v>718</v>
      </c>
      <c r="E8" s="313" t="s">
        <v>603</v>
      </c>
      <c r="F8" s="266" t="s">
        <v>736</v>
      </c>
      <c r="G8" s="317" t="s">
        <v>737</v>
      </c>
      <c r="H8" s="317" t="s">
        <v>738</v>
      </c>
      <c r="I8" s="317" t="s">
        <v>739</v>
      </c>
      <c r="J8" s="319">
        <v>8200</v>
      </c>
      <c r="K8" s="319">
        <v>0</v>
      </c>
      <c r="L8" s="317"/>
    </row>
    <row r="9" spans="1:12" ht="229.5">
      <c r="A9" s="317"/>
      <c r="B9" s="317" t="s">
        <v>679</v>
      </c>
      <c r="C9" s="313" t="s">
        <v>717</v>
      </c>
      <c r="D9" s="313" t="s">
        <v>718</v>
      </c>
      <c r="E9" s="313" t="s">
        <v>603</v>
      </c>
      <c r="F9" s="266" t="s">
        <v>740</v>
      </c>
      <c r="G9" s="317" t="s">
        <v>741</v>
      </c>
      <c r="H9" s="317" t="s">
        <v>742</v>
      </c>
      <c r="I9" s="317" t="s">
        <v>732</v>
      </c>
      <c r="J9" s="319">
        <v>2040</v>
      </c>
      <c r="K9" s="319">
        <v>0</v>
      </c>
      <c r="L9" s="317"/>
    </row>
    <row r="10" spans="1:12" ht="165.75">
      <c r="A10" s="317"/>
      <c r="B10" s="317" t="s">
        <v>679</v>
      </c>
      <c r="C10" s="313" t="s">
        <v>717</v>
      </c>
      <c r="D10" s="313" t="s">
        <v>718</v>
      </c>
      <c r="E10" s="313" t="s">
        <v>603</v>
      </c>
      <c r="F10" s="266" t="s">
        <v>743</v>
      </c>
      <c r="G10" s="317" t="s">
        <v>744</v>
      </c>
      <c r="H10" s="317" t="s">
        <v>745</v>
      </c>
      <c r="I10" s="317" t="s">
        <v>732</v>
      </c>
      <c r="J10" s="319">
        <v>2967</v>
      </c>
      <c r="K10" s="319">
        <v>0</v>
      </c>
      <c r="L10" s="317"/>
    </row>
    <row r="11" spans="1:12" ht="114.75">
      <c r="A11" s="317"/>
      <c r="B11" s="317" t="s">
        <v>679</v>
      </c>
      <c r="C11" s="313" t="s">
        <v>717</v>
      </c>
      <c r="D11" s="313" t="s">
        <v>718</v>
      </c>
      <c r="E11" s="313" t="s">
        <v>603</v>
      </c>
      <c r="F11" s="266" t="s">
        <v>746</v>
      </c>
      <c r="G11" s="317" t="s">
        <v>747</v>
      </c>
      <c r="H11" s="317" t="s">
        <v>748</v>
      </c>
      <c r="I11" s="317" t="s">
        <v>732</v>
      </c>
      <c r="J11" s="319">
        <v>1686</v>
      </c>
      <c r="K11" s="319">
        <v>0</v>
      </c>
      <c r="L11" s="317"/>
    </row>
    <row r="12" spans="1:12" ht="178.5">
      <c r="A12" s="317"/>
      <c r="B12" s="317" t="s">
        <v>679</v>
      </c>
      <c r="C12" s="313" t="s">
        <v>717</v>
      </c>
      <c r="D12" s="313" t="s">
        <v>718</v>
      </c>
      <c r="E12" s="313" t="s">
        <v>603</v>
      </c>
      <c r="F12" s="266" t="s">
        <v>749</v>
      </c>
      <c r="G12" s="317" t="s">
        <v>750</v>
      </c>
      <c r="H12" s="317" t="s">
        <v>751</v>
      </c>
      <c r="I12" s="317" t="s">
        <v>732</v>
      </c>
      <c r="J12" s="319">
        <v>7283</v>
      </c>
      <c r="K12" s="319">
        <v>0</v>
      </c>
      <c r="L12" s="317"/>
    </row>
    <row r="13" spans="1:12" ht="76.5">
      <c r="A13" s="317"/>
      <c r="B13" s="317" t="s">
        <v>679</v>
      </c>
      <c r="C13" s="313" t="s">
        <v>717</v>
      </c>
      <c r="D13" s="313" t="s">
        <v>718</v>
      </c>
      <c r="E13" s="313" t="s">
        <v>603</v>
      </c>
      <c r="F13" s="266" t="s">
        <v>752</v>
      </c>
      <c r="G13" s="317" t="s">
        <v>753</v>
      </c>
      <c r="H13" s="317" t="s">
        <v>754</v>
      </c>
      <c r="I13" s="317" t="s">
        <v>732</v>
      </c>
      <c r="J13" s="319">
        <v>4048</v>
      </c>
      <c r="K13" s="319">
        <v>0</v>
      </c>
      <c r="L13" s="317"/>
    </row>
    <row r="14" spans="1:12" ht="76.5">
      <c r="A14" s="317"/>
      <c r="B14" s="317" t="s">
        <v>679</v>
      </c>
      <c r="C14" s="313" t="s">
        <v>717</v>
      </c>
      <c r="D14" s="313" t="s">
        <v>718</v>
      </c>
      <c r="E14" s="313" t="s">
        <v>603</v>
      </c>
      <c r="F14" s="266" t="s">
        <v>755</v>
      </c>
      <c r="G14" s="317" t="s">
        <v>756</v>
      </c>
      <c r="H14" s="317" t="s">
        <v>757</v>
      </c>
      <c r="I14" s="317" t="s">
        <v>732</v>
      </c>
      <c r="J14" s="319">
        <v>2433</v>
      </c>
      <c r="K14" s="319">
        <v>0</v>
      </c>
      <c r="L14" s="317"/>
    </row>
    <row r="15" spans="1:12" ht="114.75">
      <c r="A15" s="317"/>
      <c r="B15" s="317" t="s">
        <v>679</v>
      </c>
      <c r="C15" s="313" t="s">
        <v>717</v>
      </c>
      <c r="D15" s="313" t="s">
        <v>718</v>
      </c>
      <c r="E15" s="313" t="s">
        <v>603</v>
      </c>
      <c r="F15" s="266" t="s">
        <v>758</v>
      </c>
      <c r="G15" s="317" t="s">
        <v>759</v>
      </c>
      <c r="H15" s="317" t="s">
        <v>760</v>
      </c>
      <c r="I15" s="317" t="s">
        <v>732</v>
      </c>
      <c r="J15" s="319">
        <v>1412</v>
      </c>
      <c r="K15" s="319">
        <v>0</v>
      </c>
      <c r="L15" s="317"/>
    </row>
    <row r="16" spans="1:12" ht="178.5">
      <c r="A16" s="317"/>
      <c r="B16" s="317" t="s">
        <v>679</v>
      </c>
      <c r="C16" s="313" t="s">
        <v>717</v>
      </c>
      <c r="D16" s="313" t="s">
        <v>718</v>
      </c>
      <c r="E16" s="313" t="s">
        <v>603</v>
      </c>
      <c r="F16" s="266" t="s">
        <v>761</v>
      </c>
      <c r="G16" s="317" t="s">
        <v>762</v>
      </c>
      <c r="H16" s="317" t="s">
        <v>763</v>
      </c>
      <c r="I16" s="317" t="s">
        <v>732</v>
      </c>
      <c r="J16" s="319">
        <v>2004</v>
      </c>
      <c r="K16" s="319">
        <v>0</v>
      </c>
      <c r="L16" s="317"/>
    </row>
    <row r="17" spans="1:12" ht="153">
      <c r="A17" s="317"/>
      <c r="B17" s="317" t="s">
        <v>679</v>
      </c>
      <c r="C17" s="313" t="s">
        <v>717</v>
      </c>
      <c r="D17" s="313" t="s">
        <v>718</v>
      </c>
      <c r="E17" s="313" t="s">
        <v>603</v>
      </c>
      <c r="F17" s="266" t="s">
        <v>764</v>
      </c>
      <c r="G17" s="317" t="s">
        <v>765</v>
      </c>
      <c r="H17" s="317" t="s">
        <v>766</v>
      </c>
      <c r="I17" s="317" t="s">
        <v>732</v>
      </c>
      <c r="J17" s="319">
        <v>1724</v>
      </c>
      <c r="K17" s="319">
        <v>0</v>
      </c>
      <c r="L17" s="317"/>
    </row>
    <row r="18" spans="1:12" ht="165.75">
      <c r="A18" s="317"/>
      <c r="B18" s="317" t="s">
        <v>679</v>
      </c>
      <c r="C18" s="313" t="s">
        <v>717</v>
      </c>
      <c r="D18" s="313" t="s">
        <v>718</v>
      </c>
      <c r="E18" s="313" t="s">
        <v>603</v>
      </c>
      <c r="F18" s="266" t="s">
        <v>767</v>
      </c>
      <c r="G18" s="317" t="s">
        <v>768</v>
      </c>
      <c r="H18" s="317" t="s">
        <v>769</v>
      </c>
      <c r="I18" s="317" t="s">
        <v>770</v>
      </c>
      <c r="J18" s="319">
        <v>3577</v>
      </c>
      <c r="K18" s="319">
        <v>0</v>
      </c>
      <c r="L18" s="317"/>
    </row>
    <row r="19" spans="1:12" ht="216.75">
      <c r="A19" s="317"/>
      <c r="B19" s="317" t="s">
        <v>679</v>
      </c>
      <c r="C19" s="313" t="s">
        <v>717</v>
      </c>
      <c r="D19" s="313" t="s">
        <v>718</v>
      </c>
      <c r="E19" s="313" t="s">
        <v>603</v>
      </c>
      <c r="F19" s="266" t="s">
        <v>771</v>
      </c>
      <c r="G19" s="317" t="s">
        <v>772</v>
      </c>
      <c r="H19" s="317" t="s">
        <v>773</v>
      </c>
      <c r="I19" s="317" t="s">
        <v>770</v>
      </c>
      <c r="J19" s="319">
        <v>13073</v>
      </c>
      <c r="K19" s="319">
        <v>0</v>
      </c>
      <c r="L19" s="317"/>
    </row>
    <row r="20" spans="1:12" ht="114.75">
      <c r="A20" s="317"/>
      <c r="B20" s="317" t="s">
        <v>679</v>
      </c>
      <c r="C20" s="313" t="s">
        <v>717</v>
      </c>
      <c r="D20" s="313" t="s">
        <v>718</v>
      </c>
      <c r="E20" s="313" t="s">
        <v>603</v>
      </c>
      <c r="F20" s="266" t="s">
        <v>774</v>
      </c>
      <c r="G20" s="317" t="s">
        <v>775</v>
      </c>
      <c r="H20" s="317" t="s">
        <v>776</v>
      </c>
      <c r="I20" s="317" t="s">
        <v>770</v>
      </c>
      <c r="J20" s="319">
        <v>5397</v>
      </c>
      <c r="K20" s="319">
        <v>10366</v>
      </c>
      <c r="L20" s="317"/>
    </row>
    <row r="21" spans="1:12" ht="114.75">
      <c r="A21" s="317"/>
      <c r="B21" s="317" t="s">
        <v>679</v>
      </c>
      <c r="C21" s="313" t="s">
        <v>717</v>
      </c>
      <c r="D21" s="313" t="s">
        <v>718</v>
      </c>
      <c r="E21" s="313" t="s">
        <v>603</v>
      </c>
      <c r="F21" s="266" t="s">
        <v>777</v>
      </c>
      <c r="G21" s="317" t="s">
        <v>778</v>
      </c>
      <c r="H21" s="317" t="s">
        <v>779</v>
      </c>
      <c r="I21" s="317" t="s">
        <v>770</v>
      </c>
      <c r="J21" s="319">
        <v>4731</v>
      </c>
      <c r="K21" s="319">
        <v>4110</v>
      </c>
      <c r="L21" s="317"/>
    </row>
    <row r="22" spans="1:12" ht="191.25">
      <c r="A22" s="317"/>
      <c r="B22" s="317" t="s">
        <v>679</v>
      </c>
      <c r="C22" s="313" t="s">
        <v>717</v>
      </c>
      <c r="D22" s="313" t="s">
        <v>718</v>
      </c>
      <c r="E22" s="313" t="s">
        <v>603</v>
      </c>
      <c r="F22" s="266" t="s">
        <v>780</v>
      </c>
      <c r="G22" s="317" t="s">
        <v>781</v>
      </c>
      <c r="H22" s="317" t="s">
        <v>782</v>
      </c>
      <c r="I22" s="317" t="s">
        <v>770</v>
      </c>
      <c r="J22" s="319">
        <v>7851</v>
      </c>
      <c r="K22" s="319">
        <v>0</v>
      </c>
      <c r="L22" s="317"/>
    </row>
    <row r="23" spans="1:12" ht="178.5">
      <c r="A23" s="317"/>
      <c r="B23" s="317" t="s">
        <v>679</v>
      </c>
      <c r="C23" s="313" t="s">
        <v>717</v>
      </c>
      <c r="D23" s="313" t="s">
        <v>718</v>
      </c>
      <c r="E23" s="313" t="s">
        <v>603</v>
      </c>
      <c r="F23" s="266" t="s">
        <v>783</v>
      </c>
      <c r="G23" s="317" t="s">
        <v>784</v>
      </c>
      <c r="H23" s="317" t="s">
        <v>785</v>
      </c>
      <c r="I23" s="317" t="s">
        <v>770</v>
      </c>
      <c r="J23" s="319">
        <v>10629</v>
      </c>
      <c r="K23" s="319">
        <v>0</v>
      </c>
      <c r="L23" s="317"/>
    </row>
    <row r="24" spans="1:12" ht="191.25">
      <c r="A24" s="317"/>
      <c r="B24" s="317" t="s">
        <v>679</v>
      </c>
      <c r="C24" s="313" t="s">
        <v>717</v>
      </c>
      <c r="D24" s="313" t="s">
        <v>718</v>
      </c>
      <c r="E24" s="313" t="s">
        <v>603</v>
      </c>
      <c r="F24" s="266" t="s">
        <v>786</v>
      </c>
      <c r="G24" s="317" t="s">
        <v>787</v>
      </c>
      <c r="H24" s="317" t="s">
        <v>788</v>
      </c>
      <c r="I24" s="317" t="s">
        <v>770</v>
      </c>
      <c r="J24" s="319">
        <v>8185</v>
      </c>
      <c r="K24" s="319">
        <v>9571</v>
      </c>
      <c r="L24" s="317"/>
    </row>
    <row r="25" spans="1:12" ht="63.75">
      <c r="A25" s="317"/>
      <c r="B25" s="317" t="s">
        <v>679</v>
      </c>
      <c r="C25" s="313" t="s">
        <v>717</v>
      </c>
      <c r="D25" s="313" t="s">
        <v>718</v>
      </c>
      <c r="E25" s="313" t="s">
        <v>603</v>
      </c>
      <c r="F25" s="266" t="s">
        <v>789</v>
      </c>
      <c r="G25" s="317" t="s">
        <v>790</v>
      </c>
      <c r="H25" s="317" t="s">
        <v>791</v>
      </c>
      <c r="I25" s="317" t="s">
        <v>770</v>
      </c>
      <c r="J25" s="319">
        <v>2364</v>
      </c>
      <c r="K25" s="319">
        <v>1100</v>
      </c>
      <c r="L25" s="317"/>
    </row>
    <row r="26" spans="1:12" ht="89.25">
      <c r="A26" s="317"/>
      <c r="B26" s="317" t="s">
        <v>679</v>
      </c>
      <c r="C26" s="313" t="s">
        <v>717</v>
      </c>
      <c r="D26" s="313" t="s">
        <v>718</v>
      </c>
      <c r="E26" s="313" t="s">
        <v>603</v>
      </c>
      <c r="F26" s="266" t="s">
        <v>792</v>
      </c>
      <c r="G26" s="317" t="s">
        <v>793</v>
      </c>
      <c r="H26" s="317" t="s">
        <v>794</v>
      </c>
      <c r="I26" s="317" t="s">
        <v>770</v>
      </c>
      <c r="J26" s="319">
        <v>6493</v>
      </c>
      <c r="K26" s="319">
        <v>0</v>
      </c>
      <c r="L26" s="317"/>
    </row>
    <row r="27" spans="1:12" ht="76.5">
      <c r="A27" s="317"/>
      <c r="B27" s="317" t="s">
        <v>679</v>
      </c>
      <c r="C27" s="313" t="s">
        <v>717</v>
      </c>
      <c r="D27" s="313" t="s">
        <v>718</v>
      </c>
      <c r="E27" s="313" t="s">
        <v>603</v>
      </c>
      <c r="F27" s="266" t="s">
        <v>795</v>
      </c>
      <c r="G27" s="317" t="s">
        <v>796</v>
      </c>
      <c r="H27" s="317" t="s">
        <v>797</v>
      </c>
      <c r="I27" s="317" t="s">
        <v>770</v>
      </c>
      <c r="J27" s="319">
        <v>7736</v>
      </c>
      <c r="K27" s="319">
        <v>0</v>
      </c>
      <c r="L27" s="317"/>
    </row>
    <row r="28" spans="1:12" ht="76.5">
      <c r="A28" s="317"/>
      <c r="B28" s="317" t="s">
        <v>679</v>
      </c>
      <c r="C28" s="313" t="s">
        <v>717</v>
      </c>
      <c r="D28" s="313" t="s">
        <v>718</v>
      </c>
      <c r="E28" s="313" t="s">
        <v>603</v>
      </c>
      <c r="F28" s="266" t="s">
        <v>798</v>
      </c>
      <c r="G28" s="317" t="s">
        <v>799</v>
      </c>
      <c r="H28" s="317" t="s">
        <v>800</v>
      </c>
      <c r="I28" s="317" t="s">
        <v>770</v>
      </c>
      <c r="J28" s="319">
        <v>5642</v>
      </c>
      <c r="K28" s="319">
        <v>0</v>
      </c>
      <c r="L28" s="317"/>
    </row>
    <row r="29" spans="1:12" ht="153">
      <c r="A29" s="317"/>
      <c r="B29" s="317" t="s">
        <v>679</v>
      </c>
      <c r="C29" s="313" t="s">
        <v>717</v>
      </c>
      <c r="D29" s="313" t="s">
        <v>718</v>
      </c>
      <c r="E29" s="313" t="s">
        <v>603</v>
      </c>
      <c r="F29" s="266" t="s">
        <v>801</v>
      </c>
      <c r="G29" s="317" t="s">
        <v>802</v>
      </c>
      <c r="H29" s="317" t="s">
        <v>803</v>
      </c>
      <c r="I29" s="317" t="s">
        <v>770</v>
      </c>
      <c r="J29" s="319">
        <v>5594</v>
      </c>
      <c r="K29" s="319">
        <v>0</v>
      </c>
      <c r="L29" s="317"/>
    </row>
    <row r="30" spans="1:12" ht="127.5">
      <c r="A30" s="317"/>
      <c r="B30" s="317" t="s">
        <v>679</v>
      </c>
      <c r="C30" s="313" t="s">
        <v>717</v>
      </c>
      <c r="D30" s="313" t="s">
        <v>718</v>
      </c>
      <c r="E30" s="313" t="s">
        <v>603</v>
      </c>
      <c r="F30" s="266" t="s">
        <v>804</v>
      </c>
      <c r="G30" s="317" t="s">
        <v>805</v>
      </c>
      <c r="H30" s="317" t="s">
        <v>806</v>
      </c>
      <c r="I30" s="317" t="s">
        <v>770</v>
      </c>
      <c r="J30" s="319">
        <v>1972</v>
      </c>
      <c r="K30" s="319">
        <v>0</v>
      </c>
      <c r="L30" s="317"/>
    </row>
    <row r="31" spans="1:12" ht="242.25">
      <c r="A31" s="317"/>
      <c r="B31" s="317" t="s">
        <v>679</v>
      </c>
      <c r="C31" s="313" t="s">
        <v>717</v>
      </c>
      <c r="D31" s="313" t="s">
        <v>718</v>
      </c>
      <c r="E31" s="313" t="s">
        <v>603</v>
      </c>
      <c r="F31" s="266" t="s">
        <v>807</v>
      </c>
      <c r="G31" s="317" t="s">
        <v>808</v>
      </c>
      <c r="H31" s="317" t="s">
        <v>809</v>
      </c>
      <c r="I31" s="317" t="s">
        <v>770</v>
      </c>
      <c r="J31" s="319">
        <v>6657</v>
      </c>
      <c r="K31" s="319">
        <v>0</v>
      </c>
      <c r="L31" s="317"/>
    </row>
    <row r="32" spans="1:12" ht="102">
      <c r="A32" s="317"/>
      <c r="B32" s="317" t="s">
        <v>679</v>
      </c>
      <c r="C32" s="313" t="s">
        <v>717</v>
      </c>
      <c r="D32" s="313" t="s">
        <v>718</v>
      </c>
      <c r="E32" s="313" t="s">
        <v>603</v>
      </c>
      <c r="F32" s="266" t="s">
        <v>810</v>
      </c>
      <c r="G32" s="317" t="s">
        <v>811</v>
      </c>
      <c r="H32" s="317" t="s">
        <v>812</v>
      </c>
      <c r="I32" s="317" t="s">
        <v>770</v>
      </c>
      <c r="J32" s="319">
        <v>3277</v>
      </c>
      <c r="K32" s="319">
        <v>0</v>
      </c>
      <c r="L32" s="317"/>
    </row>
    <row r="33" spans="1:12" ht="51">
      <c r="A33" s="317"/>
      <c r="B33" s="317" t="s">
        <v>679</v>
      </c>
      <c r="C33" s="313" t="s">
        <v>717</v>
      </c>
      <c r="D33" s="313" t="s">
        <v>718</v>
      </c>
      <c r="E33" s="313" t="s">
        <v>603</v>
      </c>
      <c r="F33" s="266" t="s">
        <v>813</v>
      </c>
      <c r="G33" s="317" t="s">
        <v>814</v>
      </c>
      <c r="H33" s="317" t="s">
        <v>815</v>
      </c>
      <c r="I33" s="317" t="s">
        <v>770</v>
      </c>
      <c r="J33" s="319">
        <v>3300</v>
      </c>
      <c r="K33" s="319">
        <v>0</v>
      </c>
      <c r="L33" s="317"/>
    </row>
    <row r="34" spans="1:12" ht="331.5">
      <c r="A34" s="317"/>
      <c r="B34" s="317" t="s">
        <v>679</v>
      </c>
      <c r="C34" s="313" t="s">
        <v>717</v>
      </c>
      <c r="D34" s="313" t="s">
        <v>718</v>
      </c>
      <c r="E34" s="313" t="s">
        <v>603</v>
      </c>
      <c r="F34" s="266" t="s">
        <v>816</v>
      </c>
      <c r="G34" s="317" t="s">
        <v>817</v>
      </c>
      <c r="H34" s="317" t="s">
        <v>818</v>
      </c>
      <c r="I34" s="317" t="s">
        <v>770</v>
      </c>
      <c r="J34" s="319">
        <v>1062</v>
      </c>
      <c r="K34" s="319">
        <v>0</v>
      </c>
      <c r="L34" s="317"/>
    </row>
    <row r="35" spans="1:12" ht="229.5">
      <c r="A35" s="317"/>
      <c r="B35" s="317" t="s">
        <v>679</v>
      </c>
      <c r="C35" s="313" t="s">
        <v>717</v>
      </c>
      <c r="D35" s="313" t="s">
        <v>718</v>
      </c>
      <c r="E35" s="313" t="s">
        <v>603</v>
      </c>
      <c r="F35" s="266" t="s">
        <v>819</v>
      </c>
      <c r="G35" s="317" t="s">
        <v>820</v>
      </c>
      <c r="H35" s="317" t="s">
        <v>821</v>
      </c>
      <c r="I35" s="317" t="s">
        <v>822</v>
      </c>
      <c r="J35" s="319">
        <v>7032</v>
      </c>
      <c r="K35" s="319">
        <v>0</v>
      </c>
      <c r="L35" s="317"/>
    </row>
    <row r="36" spans="1:12" ht="114.75">
      <c r="A36" s="317"/>
      <c r="B36" s="317" t="s">
        <v>679</v>
      </c>
      <c r="C36" s="313" t="s">
        <v>717</v>
      </c>
      <c r="D36" s="313" t="s">
        <v>718</v>
      </c>
      <c r="E36" s="313" t="s">
        <v>603</v>
      </c>
      <c r="F36" s="266" t="s">
        <v>823</v>
      </c>
      <c r="G36" s="317" t="s">
        <v>824</v>
      </c>
      <c r="H36" s="317" t="s">
        <v>825</v>
      </c>
      <c r="I36" s="317" t="s">
        <v>822</v>
      </c>
      <c r="J36" s="319">
        <v>6460</v>
      </c>
      <c r="K36" s="319">
        <v>4647</v>
      </c>
      <c r="L36" s="317"/>
    </row>
    <row r="37" spans="1:12" ht="102">
      <c r="A37" s="317"/>
      <c r="B37" s="317" t="s">
        <v>679</v>
      </c>
      <c r="C37" s="313" t="s">
        <v>717</v>
      </c>
      <c r="D37" s="313" t="s">
        <v>718</v>
      </c>
      <c r="E37" s="313" t="s">
        <v>603</v>
      </c>
      <c r="F37" s="266" t="s">
        <v>826</v>
      </c>
      <c r="G37" s="317" t="s">
        <v>827</v>
      </c>
      <c r="H37" s="317" t="s">
        <v>828</v>
      </c>
      <c r="I37" s="317" t="s">
        <v>822</v>
      </c>
      <c r="J37" s="319">
        <v>4636</v>
      </c>
      <c r="K37" s="319">
        <v>2656</v>
      </c>
      <c r="L37" s="317"/>
    </row>
    <row r="38" spans="1:12" ht="140.25">
      <c r="A38" s="317"/>
      <c r="B38" s="317" t="s">
        <v>679</v>
      </c>
      <c r="C38" s="313" t="s">
        <v>717</v>
      </c>
      <c r="D38" s="313" t="s">
        <v>718</v>
      </c>
      <c r="E38" s="313" t="s">
        <v>603</v>
      </c>
      <c r="F38" s="266" t="s">
        <v>829</v>
      </c>
      <c r="G38" s="317" t="s">
        <v>830</v>
      </c>
      <c r="H38" s="317" t="s">
        <v>831</v>
      </c>
      <c r="I38" s="317" t="s">
        <v>822</v>
      </c>
      <c r="J38" s="319">
        <v>10782</v>
      </c>
      <c r="K38" s="319">
        <v>0</v>
      </c>
      <c r="L38" s="317"/>
    </row>
    <row r="39" spans="1:12" ht="153">
      <c r="A39" s="317"/>
      <c r="B39" s="317" t="s">
        <v>679</v>
      </c>
      <c r="C39" s="313" t="s">
        <v>717</v>
      </c>
      <c r="D39" s="313" t="s">
        <v>718</v>
      </c>
      <c r="E39" s="313" t="s">
        <v>603</v>
      </c>
      <c r="F39" s="266" t="s">
        <v>832</v>
      </c>
      <c r="G39" s="317" t="s">
        <v>833</v>
      </c>
      <c r="H39" s="317" t="s">
        <v>834</v>
      </c>
      <c r="I39" s="317" t="s">
        <v>822</v>
      </c>
      <c r="J39" s="319">
        <v>6768</v>
      </c>
      <c r="K39" s="319">
        <v>5809</v>
      </c>
      <c r="L39" s="317"/>
    </row>
    <row r="40" spans="1:12" ht="127.5">
      <c r="A40" s="317"/>
      <c r="B40" s="317" t="s">
        <v>679</v>
      </c>
      <c r="C40" s="313" t="s">
        <v>717</v>
      </c>
      <c r="D40" s="313" t="s">
        <v>718</v>
      </c>
      <c r="E40" s="313" t="s">
        <v>603</v>
      </c>
      <c r="F40" s="266" t="s">
        <v>835</v>
      </c>
      <c r="G40" s="317" t="s">
        <v>836</v>
      </c>
      <c r="H40" s="317" t="s">
        <v>837</v>
      </c>
      <c r="I40" s="317" t="s">
        <v>822</v>
      </c>
      <c r="J40" s="319">
        <v>7063</v>
      </c>
      <c r="K40" s="319">
        <v>0</v>
      </c>
      <c r="L40" s="317"/>
    </row>
    <row r="41" spans="1:12" ht="216.75">
      <c r="A41" s="317"/>
      <c r="B41" s="317" t="s">
        <v>679</v>
      </c>
      <c r="C41" s="313" t="s">
        <v>717</v>
      </c>
      <c r="D41" s="313" t="s">
        <v>718</v>
      </c>
      <c r="E41" s="313" t="s">
        <v>603</v>
      </c>
      <c r="F41" s="266" t="s">
        <v>838</v>
      </c>
      <c r="G41" s="317" t="s">
        <v>839</v>
      </c>
      <c r="H41" s="317" t="s">
        <v>840</v>
      </c>
      <c r="I41" s="317" t="s">
        <v>822</v>
      </c>
      <c r="J41" s="319">
        <v>8088</v>
      </c>
      <c r="K41" s="319">
        <v>0</v>
      </c>
      <c r="L41" s="317"/>
    </row>
    <row r="42" spans="1:12" ht="140.25">
      <c r="A42" s="317"/>
      <c r="B42" s="317" t="s">
        <v>679</v>
      </c>
      <c r="C42" s="313" t="s">
        <v>717</v>
      </c>
      <c r="D42" s="313" t="s">
        <v>718</v>
      </c>
      <c r="E42" s="313" t="s">
        <v>603</v>
      </c>
      <c r="F42" s="266" t="s">
        <v>841</v>
      </c>
      <c r="G42" s="317" t="s">
        <v>842</v>
      </c>
      <c r="H42" s="317" t="s">
        <v>843</v>
      </c>
      <c r="I42" s="317" t="s">
        <v>822</v>
      </c>
      <c r="J42" s="319">
        <v>5151</v>
      </c>
      <c r="K42" s="319">
        <v>0</v>
      </c>
      <c r="L42" s="317"/>
    </row>
    <row r="43" spans="1:12" ht="114.75">
      <c r="A43" s="317"/>
      <c r="B43" s="317" t="s">
        <v>679</v>
      </c>
      <c r="C43" s="313" t="s">
        <v>717</v>
      </c>
      <c r="D43" s="313" t="s">
        <v>718</v>
      </c>
      <c r="E43" s="313" t="s">
        <v>603</v>
      </c>
      <c r="F43" s="266" t="s">
        <v>844</v>
      </c>
      <c r="G43" s="317" t="s">
        <v>833</v>
      </c>
      <c r="H43" s="317" t="s">
        <v>845</v>
      </c>
      <c r="I43" s="317" t="s">
        <v>822</v>
      </c>
      <c r="J43" s="319">
        <v>2086</v>
      </c>
      <c r="K43" s="319">
        <v>0</v>
      </c>
      <c r="L43" s="317"/>
    </row>
    <row r="44" spans="1:12" ht="165.75">
      <c r="A44" s="317"/>
      <c r="B44" s="317" t="s">
        <v>689</v>
      </c>
      <c r="C44" s="313" t="s">
        <v>717</v>
      </c>
      <c r="D44" s="313" t="s">
        <v>718</v>
      </c>
      <c r="E44" s="313" t="s">
        <v>603</v>
      </c>
      <c r="F44" s="266" t="s">
        <v>846</v>
      </c>
      <c r="G44" s="317" t="s">
        <v>847</v>
      </c>
      <c r="H44" s="317" t="s">
        <v>848</v>
      </c>
      <c r="I44" s="320" t="s">
        <v>849</v>
      </c>
      <c r="J44" s="319">
        <v>3351</v>
      </c>
      <c r="K44" s="319">
        <v>0</v>
      </c>
      <c r="L44" s="317"/>
    </row>
    <row r="45" spans="1:12" ht="51">
      <c r="A45" s="317"/>
      <c r="B45" s="317" t="s">
        <v>689</v>
      </c>
      <c r="C45" s="313" t="s">
        <v>717</v>
      </c>
      <c r="D45" s="313" t="s">
        <v>718</v>
      </c>
      <c r="E45" s="313" t="s">
        <v>603</v>
      </c>
      <c r="F45" s="266" t="s">
        <v>850</v>
      </c>
      <c r="G45" s="317" t="s">
        <v>851</v>
      </c>
      <c r="H45" s="317" t="s">
        <v>852</v>
      </c>
      <c r="I45" s="320" t="s">
        <v>849</v>
      </c>
      <c r="J45" s="319">
        <v>2742</v>
      </c>
      <c r="K45" s="319">
        <v>0</v>
      </c>
      <c r="L45" s="317"/>
    </row>
    <row r="46" spans="1:12" ht="140.25">
      <c r="A46" s="317"/>
      <c r="B46" s="317" t="s">
        <v>689</v>
      </c>
      <c r="C46" s="313" t="s">
        <v>717</v>
      </c>
      <c r="D46" s="313" t="s">
        <v>718</v>
      </c>
      <c r="E46" s="313" t="s">
        <v>603</v>
      </c>
      <c r="F46" s="266" t="s">
        <v>853</v>
      </c>
      <c r="G46" s="317" t="s">
        <v>854</v>
      </c>
      <c r="H46" s="317" t="s">
        <v>855</v>
      </c>
      <c r="I46" s="320" t="s">
        <v>849</v>
      </c>
      <c r="J46" s="319">
        <v>10703</v>
      </c>
      <c r="K46" s="319">
        <v>0</v>
      </c>
      <c r="L46" s="317"/>
    </row>
    <row r="47" spans="1:12" ht="76.5">
      <c r="A47" s="317"/>
      <c r="B47" s="317" t="s">
        <v>689</v>
      </c>
      <c r="C47" s="313" t="s">
        <v>717</v>
      </c>
      <c r="D47" s="313" t="s">
        <v>718</v>
      </c>
      <c r="E47" s="313" t="s">
        <v>603</v>
      </c>
      <c r="F47" s="266" t="s">
        <v>856</v>
      </c>
      <c r="G47" s="317" t="s">
        <v>857</v>
      </c>
      <c r="H47" s="317" t="s">
        <v>858</v>
      </c>
      <c r="I47" s="320" t="s">
        <v>859</v>
      </c>
      <c r="J47" s="319">
        <v>5433</v>
      </c>
      <c r="K47" s="319">
        <v>0</v>
      </c>
      <c r="L47" s="317"/>
    </row>
    <row r="48" spans="1:12" ht="153">
      <c r="A48" s="317"/>
      <c r="B48" s="317" t="s">
        <v>689</v>
      </c>
      <c r="C48" s="313" t="s">
        <v>717</v>
      </c>
      <c r="D48" s="313" t="s">
        <v>718</v>
      </c>
      <c r="E48" s="313" t="s">
        <v>603</v>
      </c>
      <c r="F48" s="266" t="s">
        <v>860</v>
      </c>
      <c r="G48" s="317" t="s">
        <v>861</v>
      </c>
      <c r="H48" s="317" t="s">
        <v>862</v>
      </c>
      <c r="I48" s="320" t="s">
        <v>849</v>
      </c>
      <c r="J48" s="319">
        <v>7438</v>
      </c>
      <c r="K48" s="319">
        <v>0</v>
      </c>
      <c r="L48" s="317"/>
    </row>
    <row r="49" spans="1:12" ht="76.5">
      <c r="A49" s="317"/>
      <c r="B49" s="317" t="s">
        <v>689</v>
      </c>
      <c r="C49" s="313" t="s">
        <v>717</v>
      </c>
      <c r="D49" s="313" t="s">
        <v>718</v>
      </c>
      <c r="E49" s="313" t="s">
        <v>603</v>
      </c>
      <c r="F49" s="266" t="s">
        <v>863</v>
      </c>
      <c r="G49" s="317" t="s">
        <v>864</v>
      </c>
      <c r="H49" s="317" t="s">
        <v>865</v>
      </c>
      <c r="I49" s="320" t="s">
        <v>849</v>
      </c>
      <c r="J49" s="319">
        <v>1271</v>
      </c>
      <c r="K49" s="319">
        <v>0</v>
      </c>
      <c r="L49" s="317"/>
    </row>
    <row r="50" spans="1:12" ht="204">
      <c r="A50" s="317"/>
      <c r="B50" s="317" t="s">
        <v>689</v>
      </c>
      <c r="C50" s="313" t="s">
        <v>717</v>
      </c>
      <c r="D50" s="313" t="s">
        <v>718</v>
      </c>
      <c r="E50" s="313" t="s">
        <v>603</v>
      </c>
      <c r="F50" s="266" t="s">
        <v>866</v>
      </c>
      <c r="G50" s="317" t="s">
        <v>867</v>
      </c>
      <c r="H50" s="317" t="s">
        <v>868</v>
      </c>
      <c r="I50" s="320" t="s">
        <v>859</v>
      </c>
      <c r="J50" s="319">
        <v>13207</v>
      </c>
      <c r="K50" s="319">
        <v>0</v>
      </c>
      <c r="L50" s="317"/>
    </row>
    <row r="51" spans="1:12" ht="165.75">
      <c r="A51" s="317"/>
      <c r="B51" s="317" t="s">
        <v>689</v>
      </c>
      <c r="C51" s="313" t="s">
        <v>717</v>
      </c>
      <c r="D51" s="313" t="s">
        <v>718</v>
      </c>
      <c r="E51" s="313" t="s">
        <v>603</v>
      </c>
      <c r="F51" s="266" t="s">
        <v>869</v>
      </c>
      <c r="G51" s="317" t="s">
        <v>870</v>
      </c>
      <c r="H51" s="317" t="s">
        <v>871</v>
      </c>
      <c r="I51" s="320" t="s">
        <v>849</v>
      </c>
      <c r="J51" s="319">
        <v>3151</v>
      </c>
      <c r="K51" s="319">
        <v>0</v>
      </c>
      <c r="L51" s="317"/>
    </row>
    <row r="52" spans="1:12" ht="127.5">
      <c r="A52" s="317"/>
      <c r="B52" s="317" t="s">
        <v>689</v>
      </c>
      <c r="C52" s="313" t="s">
        <v>717</v>
      </c>
      <c r="D52" s="313" t="s">
        <v>718</v>
      </c>
      <c r="E52" s="313" t="s">
        <v>603</v>
      </c>
      <c r="F52" s="266" t="s">
        <v>872</v>
      </c>
      <c r="G52" s="317" t="s">
        <v>873</v>
      </c>
      <c r="H52" s="317" t="s">
        <v>874</v>
      </c>
      <c r="I52" s="320" t="s">
        <v>849</v>
      </c>
      <c r="J52" s="319">
        <v>7612</v>
      </c>
      <c r="K52" s="319">
        <v>0</v>
      </c>
      <c r="L52" s="317"/>
    </row>
    <row r="53" spans="1:12" ht="89.25">
      <c r="A53" s="317"/>
      <c r="B53" s="317" t="s">
        <v>689</v>
      </c>
      <c r="C53" s="313" t="s">
        <v>717</v>
      </c>
      <c r="D53" s="313" t="s">
        <v>718</v>
      </c>
      <c r="E53" s="313" t="s">
        <v>603</v>
      </c>
      <c r="F53" s="266" t="s">
        <v>875</v>
      </c>
      <c r="G53" s="317" t="s">
        <v>876</v>
      </c>
      <c r="H53" s="317" t="s">
        <v>877</v>
      </c>
      <c r="I53" s="320" t="s">
        <v>859</v>
      </c>
      <c r="J53" s="319">
        <v>3225</v>
      </c>
      <c r="K53" s="319">
        <v>0</v>
      </c>
      <c r="L53" s="317"/>
    </row>
    <row r="54" spans="1:12" ht="102">
      <c r="A54" s="317"/>
      <c r="B54" s="317" t="s">
        <v>689</v>
      </c>
      <c r="C54" s="313" t="s">
        <v>717</v>
      </c>
      <c r="D54" s="313" t="s">
        <v>718</v>
      </c>
      <c r="E54" s="313" t="s">
        <v>603</v>
      </c>
      <c r="F54" s="266" t="s">
        <v>878</v>
      </c>
      <c r="G54" s="317" t="s">
        <v>879</v>
      </c>
      <c r="H54" s="317" t="s">
        <v>880</v>
      </c>
      <c r="I54" s="320" t="s">
        <v>859</v>
      </c>
      <c r="J54" s="319">
        <v>5516</v>
      </c>
      <c r="K54" s="319">
        <v>0</v>
      </c>
      <c r="L54" s="317"/>
    </row>
    <row r="55" spans="1:12" ht="51">
      <c r="A55" s="317"/>
      <c r="B55" s="317" t="s">
        <v>689</v>
      </c>
      <c r="C55" s="313" t="s">
        <v>717</v>
      </c>
      <c r="D55" s="313" t="s">
        <v>718</v>
      </c>
      <c r="E55" s="313" t="s">
        <v>603</v>
      </c>
      <c r="F55" s="266" t="s">
        <v>881</v>
      </c>
      <c r="G55" s="317" t="s">
        <v>882</v>
      </c>
      <c r="H55" s="317" t="s">
        <v>883</v>
      </c>
      <c r="I55" s="320" t="s">
        <v>884</v>
      </c>
      <c r="J55" s="319">
        <v>10626</v>
      </c>
      <c r="K55" s="319">
        <v>0</v>
      </c>
      <c r="L55" s="317"/>
    </row>
    <row r="56" spans="1:12" ht="102">
      <c r="A56" s="317"/>
      <c r="B56" s="317" t="s">
        <v>689</v>
      </c>
      <c r="C56" s="313" t="s">
        <v>717</v>
      </c>
      <c r="D56" s="313" t="s">
        <v>718</v>
      </c>
      <c r="E56" s="313" t="s">
        <v>603</v>
      </c>
      <c r="F56" s="266" t="s">
        <v>885</v>
      </c>
      <c r="G56" s="317" t="s">
        <v>886</v>
      </c>
      <c r="H56" s="317" t="s">
        <v>887</v>
      </c>
      <c r="I56" s="320" t="s">
        <v>884</v>
      </c>
      <c r="J56" s="319">
        <v>4495</v>
      </c>
      <c r="K56" s="319">
        <v>7025</v>
      </c>
      <c r="L56" s="317"/>
    </row>
    <row r="57" spans="1:12" ht="63.75">
      <c r="A57" s="317"/>
      <c r="B57" s="317" t="s">
        <v>689</v>
      </c>
      <c r="C57" s="313" t="s">
        <v>717</v>
      </c>
      <c r="D57" s="313" t="s">
        <v>718</v>
      </c>
      <c r="E57" s="313" t="s">
        <v>603</v>
      </c>
      <c r="F57" s="266" t="s">
        <v>888</v>
      </c>
      <c r="G57" s="317" t="s">
        <v>889</v>
      </c>
      <c r="H57" s="317" t="s">
        <v>890</v>
      </c>
      <c r="I57" s="320" t="s">
        <v>884</v>
      </c>
      <c r="J57" s="319">
        <v>6949</v>
      </c>
      <c r="K57" s="319">
        <v>8252</v>
      </c>
      <c r="L57" s="317"/>
    </row>
    <row r="58" spans="1:12" ht="89.25">
      <c r="A58" s="317"/>
      <c r="B58" s="317" t="s">
        <v>689</v>
      </c>
      <c r="C58" s="313" t="s">
        <v>717</v>
      </c>
      <c r="D58" s="313" t="s">
        <v>718</v>
      </c>
      <c r="E58" s="313" t="s">
        <v>603</v>
      </c>
      <c r="F58" s="266" t="s">
        <v>891</v>
      </c>
      <c r="G58" s="317" t="s">
        <v>892</v>
      </c>
      <c r="H58" s="317" t="s">
        <v>893</v>
      </c>
      <c r="I58" s="320" t="s">
        <v>884</v>
      </c>
      <c r="J58" s="319">
        <v>3240</v>
      </c>
      <c r="K58" s="319">
        <v>5000</v>
      </c>
      <c r="L58" s="317"/>
    </row>
    <row r="59" spans="1:12" ht="63.75">
      <c r="A59" s="317"/>
      <c r="B59" s="317" t="s">
        <v>689</v>
      </c>
      <c r="C59" s="313" t="s">
        <v>717</v>
      </c>
      <c r="D59" s="313" t="s">
        <v>718</v>
      </c>
      <c r="E59" s="313" t="s">
        <v>603</v>
      </c>
      <c r="F59" s="266" t="s">
        <v>894</v>
      </c>
      <c r="G59" s="317" t="s">
        <v>895</v>
      </c>
      <c r="H59" s="317" t="s">
        <v>896</v>
      </c>
      <c r="I59" s="320" t="s">
        <v>884</v>
      </c>
      <c r="J59" s="319">
        <v>3508</v>
      </c>
      <c r="K59" s="319">
        <v>0</v>
      </c>
      <c r="L59" s="317"/>
    </row>
    <row r="60" spans="1:12" ht="114.75">
      <c r="A60" s="317"/>
      <c r="B60" s="317" t="s">
        <v>689</v>
      </c>
      <c r="C60" s="313" t="s">
        <v>717</v>
      </c>
      <c r="D60" s="313" t="s">
        <v>718</v>
      </c>
      <c r="E60" s="313" t="s">
        <v>603</v>
      </c>
      <c r="F60" s="266" t="s">
        <v>897</v>
      </c>
      <c r="G60" s="317" t="s">
        <v>898</v>
      </c>
      <c r="H60" s="317" t="s">
        <v>899</v>
      </c>
      <c r="I60" s="320" t="s">
        <v>884</v>
      </c>
      <c r="J60" s="319">
        <v>2788</v>
      </c>
      <c r="K60" s="319">
        <v>2500</v>
      </c>
      <c r="L60" s="317"/>
    </row>
    <row r="61" spans="1:12" ht="165.75">
      <c r="A61" s="317"/>
      <c r="B61" s="317" t="s">
        <v>689</v>
      </c>
      <c r="C61" s="313" t="s">
        <v>717</v>
      </c>
      <c r="D61" s="313" t="s">
        <v>718</v>
      </c>
      <c r="E61" s="313" t="s">
        <v>603</v>
      </c>
      <c r="F61" s="266" t="s">
        <v>900</v>
      </c>
      <c r="G61" s="317" t="s">
        <v>901</v>
      </c>
      <c r="H61" s="317" t="s">
        <v>902</v>
      </c>
      <c r="I61" s="320" t="s">
        <v>884</v>
      </c>
      <c r="J61" s="319">
        <v>3280</v>
      </c>
      <c r="K61" s="319">
        <v>0</v>
      </c>
      <c r="L61" s="317"/>
    </row>
    <row r="62" spans="1:12" ht="127.5">
      <c r="A62" s="317"/>
      <c r="B62" s="317" t="s">
        <v>689</v>
      </c>
      <c r="C62" s="313" t="s">
        <v>717</v>
      </c>
      <c r="D62" s="313" t="s">
        <v>718</v>
      </c>
      <c r="E62" s="313" t="s">
        <v>603</v>
      </c>
      <c r="F62" s="266" t="s">
        <v>903</v>
      </c>
      <c r="G62" s="317" t="s">
        <v>904</v>
      </c>
      <c r="H62" s="317" t="s">
        <v>905</v>
      </c>
      <c r="I62" s="320" t="s">
        <v>884</v>
      </c>
      <c r="J62" s="319">
        <v>3534</v>
      </c>
      <c r="K62" s="319">
        <v>0</v>
      </c>
      <c r="L62" s="317"/>
    </row>
    <row r="63" spans="1:12" ht="89.25">
      <c r="A63" s="317"/>
      <c r="B63" s="317" t="s">
        <v>689</v>
      </c>
      <c r="C63" s="313" t="s">
        <v>717</v>
      </c>
      <c r="D63" s="313" t="s">
        <v>718</v>
      </c>
      <c r="E63" s="313" t="s">
        <v>603</v>
      </c>
      <c r="F63" s="266" t="s">
        <v>906</v>
      </c>
      <c r="G63" s="317" t="s">
        <v>907</v>
      </c>
      <c r="H63" s="317" t="s">
        <v>908</v>
      </c>
      <c r="I63" s="320" t="s">
        <v>884</v>
      </c>
      <c r="J63" s="319">
        <v>2527</v>
      </c>
      <c r="K63" s="319">
        <v>0</v>
      </c>
      <c r="L63" s="317"/>
    </row>
    <row r="64" spans="1:12" ht="140.25">
      <c r="A64" s="317"/>
      <c r="B64" s="317" t="s">
        <v>689</v>
      </c>
      <c r="C64" s="313" t="s">
        <v>717</v>
      </c>
      <c r="D64" s="313" t="s">
        <v>718</v>
      </c>
      <c r="E64" s="313" t="s">
        <v>603</v>
      </c>
      <c r="F64" s="266" t="s">
        <v>909</v>
      </c>
      <c r="G64" s="317" t="s">
        <v>910</v>
      </c>
      <c r="H64" s="317" t="s">
        <v>911</v>
      </c>
      <c r="I64" s="320" t="s">
        <v>884</v>
      </c>
      <c r="J64" s="319">
        <v>9428</v>
      </c>
      <c r="K64" s="319">
        <v>10686</v>
      </c>
      <c r="L64" s="317"/>
    </row>
    <row r="65" spans="1:12" ht="114.75">
      <c r="A65" s="317"/>
      <c r="B65" s="317" t="s">
        <v>689</v>
      </c>
      <c r="C65" s="313" t="s">
        <v>717</v>
      </c>
      <c r="D65" s="313" t="s">
        <v>718</v>
      </c>
      <c r="E65" s="313" t="s">
        <v>603</v>
      </c>
      <c r="F65" s="266" t="s">
        <v>912</v>
      </c>
      <c r="G65" s="317" t="s">
        <v>913</v>
      </c>
      <c r="H65" s="317" t="s">
        <v>914</v>
      </c>
      <c r="I65" s="320" t="s">
        <v>884</v>
      </c>
      <c r="J65" s="319">
        <v>8759</v>
      </c>
      <c r="K65" s="319">
        <v>7206</v>
      </c>
      <c r="L65" s="317"/>
    </row>
    <row r="66" spans="1:12" ht="102">
      <c r="A66" s="317"/>
      <c r="B66" s="317" t="s">
        <v>689</v>
      </c>
      <c r="C66" s="313" t="s">
        <v>717</v>
      </c>
      <c r="D66" s="313" t="s">
        <v>718</v>
      </c>
      <c r="E66" s="313" t="s">
        <v>603</v>
      </c>
      <c r="F66" s="266" t="s">
        <v>915</v>
      </c>
      <c r="G66" s="317" t="s">
        <v>916</v>
      </c>
      <c r="H66" s="317" t="s">
        <v>917</v>
      </c>
      <c r="I66" s="320" t="s">
        <v>884</v>
      </c>
      <c r="J66" s="319">
        <v>9673</v>
      </c>
      <c r="K66" s="319">
        <v>9295</v>
      </c>
      <c r="L66" s="317"/>
    </row>
    <row r="67" spans="1:12" ht="153">
      <c r="A67" s="317"/>
      <c r="B67" s="317" t="s">
        <v>689</v>
      </c>
      <c r="C67" s="313" t="s">
        <v>717</v>
      </c>
      <c r="D67" s="313" t="s">
        <v>718</v>
      </c>
      <c r="E67" s="313" t="s">
        <v>603</v>
      </c>
      <c r="F67" s="266" t="s">
        <v>918</v>
      </c>
      <c r="G67" s="317" t="s">
        <v>919</v>
      </c>
      <c r="H67" s="317" t="s">
        <v>920</v>
      </c>
      <c r="I67" s="320" t="s">
        <v>884</v>
      </c>
      <c r="J67" s="319">
        <v>2635</v>
      </c>
      <c r="K67" s="319">
        <v>2000</v>
      </c>
      <c r="L67" s="317"/>
    </row>
    <row r="68" spans="1:12" ht="114.75">
      <c r="A68" s="317"/>
      <c r="B68" s="317" t="s">
        <v>689</v>
      </c>
      <c r="C68" s="313" t="s">
        <v>717</v>
      </c>
      <c r="D68" s="313" t="s">
        <v>718</v>
      </c>
      <c r="E68" s="313" t="s">
        <v>603</v>
      </c>
      <c r="F68" s="266" t="s">
        <v>921</v>
      </c>
      <c r="G68" s="317" t="s">
        <v>922</v>
      </c>
      <c r="H68" s="317" t="s">
        <v>923</v>
      </c>
      <c r="I68" s="320" t="s">
        <v>884</v>
      </c>
      <c r="J68" s="319">
        <v>4829</v>
      </c>
      <c r="K68" s="319">
        <v>0</v>
      </c>
      <c r="L68" s="317"/>
    </row>
    <row r="69" spans="1:12" ht="102">
      <c r="A69" s="317"/>
      <c r="B69" s="317" t="s">
        <v>689</v>
      </c>
      <c r="C69" s="313" t="s">
        <v>717</v>
      </c>
      <c r="D69" s="313" t="s">
        <v>718</v>
      </c>
      <c r="E69" s="313" t="s">
        <v>603</v>
      </c>
      <c r="F69" s="266" t="s">
        <v>924</v>
      </c>
      <c r="G69" s="317" t="s">
        <v>925</v>
      </c>
      <c r="H69" s="317" t="s">
        <v>926</v>
      </c>
      <c r="I69" s="320" t="s">
        <v>884</v>
      </c>
      <c r="J69" s="319">
        <v>1256</v>
      </c>
      <c r="K69" s="319">
        <v>0</v>
      </c>
      <c r="L69" s="317"/>
    </row>
    <row r="70" spans="1:12" ht="102">
      <c r="A70" s="317"/>
      <c r="B70" s="317" t="s">
        <v>689</v>
      </c>
      <c r="C70" s="313" t="s">
        <v>717</v>
      </c>
      <c r="D70" s="313" t="s">
        <v>718</v>
      </c>
      <c r="E70" s="313" t="s">
        <v>603</v>
      </c>
      <c r="F70" s="266" t="s">
        <v>927</v>
      </c>
      <c r="G70" s="317" t="s">
        <v>928</v>
      </c>
      <c r="H70" s="317" t="s">
        <v>929</v>
      </c>
      <c r="I70" s="320" t="s">
        <v>884</v>
      </c>
      <c r="J70" s="319">
        <v>1086</v>
      </c>
      <c r="K70" s="319">
        <v>0</v>
      </c>
      <c r="L70" s="317"/>
    </row>
    <row r="71" spans="1:12" ht="76.5">
      <c r="A71" s="317"/>
      <c r="B71" s="317" t="s">
        <v>689</v>
      </c>
      <c r="C71" s="313" t="s">
        <v>717</v>
      </c>
      <c r="D71" s="313" t="s">
        <v>718</v>
      </c>
      <c r="E71" s="313" t="s">
        <v>603</v>
      </c>
      <c r="F71" s="266" t="s">
        <v>930</v>
      </c>
      <c r="G71" s="317" t="s">
        <v>931</v>
      </c>
      <c r="H71" s="317" t="s">
        <v>932</v>
      </c>
      <c r="I71" s="320" t="s">
        <v>933</v>
      </c>
      <c r="J71" s="319">
        <v>1934</v>
      </c>
      <c r="K71" s="319">
        <v>0</v>
      </c>
      <c r="L71" s="317"/>
    </row>
    <row r="72" spans="1:12" ht="127.5">
      <c r="A72" s="317"/>
      <c r="B72" s="317" t="s">
        <v>689</v>
      </c>
      <c r="C72" s="313" t="s">
        <v>717</v>
      </c>
      <c r="D72" s="313" t="s">
        <v>718</v>
      </c>
      <c r="E72" s="313" t="s">
        <v>603</v>
      </c>
      <c r="F72" s="266" t="s">
        <v>934</v>
      </c>
      <c r="G72" s="317" t="s">
        <v>935</v>
      </c>
      <c r="H72" s="317" t="s">
        <v>936</v>
      </c>
      <c r="I72" s="320" t="s">
        <v>937</v>
      </c>
      <c r="J72" s="319">
        <v>6491</v>
      </c>
      <c r="K72" s="319">
        <v>5070</v>
      </c>
      <c r="L72" s="317"/>
    </row>
    <row r="73" spans="1:12" ht="102">
      <c r="A73" s="317"/>
      <c r="B73" s="317" t="s">
        <v>689</v>
      </c>
      <c r="C73" s="313" t="s">
        <v>717</v>
      </c>
      <c r="D73" s="313" t="s">
        <v>718</v>
      </c>
      <c r="E73" s="313" t="s">
        <v>603</v>
      </c>
      <c r="F73" s="266" t="s">
        <v>938</v>
      </c>
      <c r="G73" s="317" t="s">
        <v>939</v>
      </c>
      <c r="H73" s="317" t="s">
        <v>940</v>
      </c>
      <c r="I73" s="320" t="s">
        <v>937</v>
      </c>
      <c r="J73" s="319">
        <v>14424</v>
      </c>
      <c r="K73" s="319">
        <v>11161</v>
      </c>
      <c r="L73" s="317"/>
    </row>
    <row r="74" spans="1:12" ht="63.75">
      <c r="A74" s="317"/>
      <c r="B74" s="317" t="s">
        <v>689</v>
      </c>
      <c r="C74" s="313" t="s">
        <v>717</v>
      </c>
      <c r="D74" s="313" t="s">
        <v>718</v>
      </c>
      <c r="E74" s="313" t="s">
        <v>603</v>
      </c>
      <c r="F74" s="266" t="s">
        <v>941</v>
      </c>
      <c r="G74" s="317" t="s">
        <v>942</v>
      </c>
      <c r="H74" s="317" t="s">
        <v>943</v>
      </c>
      <c r="I74" s="320" t="s">
        <v>944</v>
      </c>
      <c r="J74" s="319">
        <v>2866</v>
      </c>
      <c r="K74" s="319">
        <v>1095</v>
      </c>
      <c r="L74" s="317"/>
    </row>
    <row r="75" spans="1:12" ht="140.25">
      <c r="A75" s="317"/>
      <c r="B75" s="317" t="s">
        <v>689</v>
      </c>
      <c r="C75" s="313" t="s">
        <v>717</v>
      </c>
      <c r="D75" s="313" t="s">
        <v>718</v>
      </c>
      <c r="E75" s="313" t="s">
        <v>603</v>
      </c>
      <c r="F75" s="266" t="s">
        <v>945</v>
      </c>
      <c r="G75" s="317" t="s">
        <v>946</v>
      </c>
      <c r="H75" s="317" t="s">
        <v>947</v>
      </c>
      <c r="I75" s="320" t="s">
        <v>937</v>
      </c>
      <c r="J75" s="319">
        <v>8129</v>
      </c>
      <c r="K75" s="319">
        <v>7534</v>
      </c>
      <c r="L75" s="317"/>
    </row>
    <row r="76" spans="1:12" ht="89.25">
      <c r="A76" s="317"/>
      <c r="B76" s="317" t="s">
        <v>689</v>
      </c>
      <c r="C76" s="313" t="s">
        <v>717</v>
      </c>
      <c r="D76" s="313" t="s">
        <v>718</v>
      </c>
      <c r="E76" s="313" t="s">
        <v>603</v>
      </c>
      <c r="F76" s="266" t="s">
        <v>948</v>
      </c>
      <c r="G76" s="317" t="s">
        <v>949</v>
      </c>
      <c r="H76" s="317" t="s">
        <v>950</v>
      </c>
      <c r="I76" s="320" t="s">
        <v>944</v>
      </c>
      <c r="J76" s="319">
        <v>2009</v>
      </c>
      <c r="K76" s="319">
        <v>1992</v>
      </c>
      <c r="L76" s="317"/>
    </row>
    <row r="77" spans="1:12" ht="114.75">
      <c r="A77" s="317"/>
      <c r="B77" s="317" t="s">
        <v>689</v>
      </c>
      <c r="C77" s="313" t="s">
        <v>717</v>
      </c>
      <c r="D77" s="313" t="s">
        <v>718</v>
      </c>
      <c r="E77" s="313" t="s">
        <v>603</v>
      </c>
      <c r="F77" s="266" t="s">
        <v>951</v>
      </c>
      <c r="G77" s="317" t="s">
        <v>952</v>
      </c>
      <c r="H77" s="317" t="s">
        <v>953</v>
      </c>
      <c r="I77" s="320" t="s">
        <v>944</v>
      </c>
      <c r="J77" s="319">
        <v>2081</v>
      </c>
      <c r="K77" s="319">
        <v>0</v>
      </c>
      <c r="L77" s="317"/>
    </row>
    <row r="78" spans="1:12" ht="63.75">
      <c r="A78" s="317"/>
      <c r="B78" s="317" t="s">
        <v>689</v>
      </c>
      <c r="C78" s="313" t="s">
        <v>717</v>
      </c>
      <c r="D78" s="313" t="s">
        <v>718</v>
      </c>
      <c r="E78" s="313" t="s">
        <v>603</v>
      </c>
      <c r="F78" s="266" t="s">
        <v>954</v>
      </c>
      <c r="G78" s="317" t="s">
        <v>955</v>
      </c>
      <c r="H78" s="317" t="s">
        <v>956</v>
      </c>
      <c r="I78" s="320" t="s">
        <v>937</v>
      </c>
      <c r="J78" s="319">
        <v>5857</v>
      </c>
      <c r="K78" s="319">
        <v>4647</v>
      </c>
      <c r="L78" s="317"/>
    </row>
    <row r="79" spans="1:12" ht="216.75">
      <c r="A79" s="317"/>
      <c r="B79" s="317" t="s">
        <v>689</v>
      </c>
      <c r="C79" s="313" t="s">
        <v>717</v>
      </c>
      <c r="D79" s="313" t="s">
        <v>718</v>
      </c>
      <c r="E79" s="313" t="s">
        <v>603</v>
      </c>
      <c r="F79" s="266" t="s">
        <v>957</v>
      </c>
      <c r="G79" s="317" t="s">
        <v>958</v>
      </c>
      <c r="H79" s="317" t="s">
        <v>959</v>
      </c>
      <c r="I79" s="320" t="s">
        <v>944</v>
      </c>
      <c r="J79" s="319">
        <v>5285</v>
      </c>
      <c r="K79" s="319">
        <v>0</v>
      </c>
      <c r="L79" s="317"/>
    </row>
    <row r="80" spans="1:12" ht="51">
      <c r="A80" s="317"/>
      <c r="B80" s="317" t="s">
        <v>689</v>
      </c>
      <c r="C80" s="313" t="s">
        <v>717</v>
      </c>
      <c r="D80" s="313" t="s">
        <v>718</v>
      </c>
      <c r="E80" s="313" t="s">
        <v>603</v>
      </c>
      <c r="F80" s="266" t="s">
        <v>960</v>
      </c>
      <c r="G80" s="317" t="s">
        <v>961</v>
      </c>
      <c r="H80" s="317" t="s">
        <v>962</v>
      </c>
      <c r="I80" s="320" t="s">
        <v>944</v>
      </c>
      <c r="J80" s="319">
        <v>3091</v>
      </c>
      <c r="K80" s="319">
        <v>2295</v>
      </c>
      <c r="L80" s="317"/>
    </row>
    <row r="81" spans="1:12" ht="76.5">
      <c r="A81" s="317"/>
      <c r="B81" s="317" t="s">
        <v>689</v>
      </c>
      <c r="C81" s="313" t="s">
        <v>717</v>
      </c>
      <c r="D81" s="313" t="s">
        <v>718</v>
      </c>
      <c r="E81" s="313" t="s">
        <v>603</v>
      </c>
      <c r="F81" s="266" t="s">
        <v>963</v>
      </c>
      <c r="G81" s="317" t="s">
        <v>964</v>
      </c>
      <c r="H81" s="317" t="s">
        <v>965</v>
      </c>
      <c r="I81" s="320" t="s">
        <v>937</v>
      </c>
      <c r="J81" s="319">
        <v>7727</v>
      </c>
      <c r="K81" s="319">
        <v>5296</v>
      </c>
      <c r="L81" s="317"/>
    </row>
    <row r="82" spans="1:12" ht="89.25">
      <c r="A82" s="317"/>
      <c r="B82" s="317" t="s">
        <v>689</v>
      </c>
      <c r="C82" s="313" t="s">
        <v>717</v>
      </c>
      <c r="D82" s="313" t="s">
        <v>718</v>
      </c>
      <c r="E82" s="313" t="s">
        <v>603</v>
      </c>
      <c r="F82" s="266" t="s">
        <v>966</v>
      </c>
      <c r="G82" s="317" t="s">
        <v>967</v>
      </c>
      <c r="H82" s="317" t="s">
        <v>968</v>
      </c>
      <c r="I82" s="320" t="s">
        <v>937</v>
      </c>
      <c r="J82" s="319">
        <v>5023</v>
      </c>
      <c r="K82" s="319">
        <v>0</v>
      </c>
      <c r="L82" s="317"/>
    </row>
    <row r="83" spans="1:12" ht="76.5">
      <c r="A83" s="317"/>
      <c r="B83" s="317" t="s">
        <v>689</v>
      </c>
      <c r="C83" s="313" t="s">
        <v>717</v>
      </c>
      <c r="D83" s="313" t="s">
        <v>718</v>
      </c>
      <c r="E83" s="313" t="s">
        <v>603</v>
      </c>
      <c r="F83" s="266" t="s">
        <v>969</v>
      </c>
      <c r="G83" s="317" t="s">
        <v>970</v>
      </c>
      <c r="H83" s="317" t="s">
        <v>971</v>
      </c>
      <c r="I83" s="320" t="s">
        <v>944</v>
      </c>
      <c r="J83" s="319">
        <v>10586</v>
      </c>
      <c r="K83" s="319">
        <v>7636</v>
      </c>
      <c r="L83" s="317"/>
    </row>
    <row r="84" spans="1:12" ht="89.25">
      <c r="A84" s="317"/>
      <c r="B84" s="317" t="s">
        <v>689</v>
      </c>
      <c r="C84" s="313" t="s">
        <v>717</v>
      </c>
      <c r="D84" s="313" t="s">
        <v>718</v>
      </c>
      <c r="E84" s="313" t="s">
        <v>603</v>
      </c>
      <c r="F84" s="266" t="s">
        <v>972</v>
      </c>
      <c r="G84" s="317" t="s">
        <v>973</v>
      </c>
      <c r="H84" s="317" t="s">
        <v>974</v>
      </c>
      <c r="I84" s="320" t="s">
        <v>944</v>
      </c>
      <c r="J84" s="319">
        <v>5409</v>
      </c>
      <c r="K84" s="319">
        <v>0</v>
      </c>
      <c r="L84" s="317"/>
    </row>
    <row r="85" spans="1:12" ht="165.75">
      <c r="A85" s="317"/>
      <c r="B85" s="317" t="s">
        <v>689</v>
      </c>
      <c r="C85" s="313" t="s">
        <v>717</v>
      </c>
      <c r="D85" s="313" t="s">
        <v>718</v>
      </c>
      <c r="E85" s="313" t="s">
        <v>603</v>
      </c>
      <c r="F85" s="266" t="s">
        <v>975</v>
      </c>
      <c r="G85" s="317" t="s">
        <v>976</v>
      </c>
      <c r="H85" s="317" t="s">
        <v>977</v>
      </c>
      <c r="I85" s="320" t="s">
        <v>944</v>
      </c>
      <c r="J85" s="319">
        <v>8139</v>
      </c>
      <c r="K85" s="319">
        <v>0</v>
      </c>
      <c r="L85" s="317"/>
    </row>
    <row r="86" spans="1:12" ht="51">
      <c r="A86" s="317"/>
      <c r="B86" s="317" t="s">
        <v>689</v>
      </c>
      <c r="C86" s="313" t="s">
        <v>717</v>
      </c>
      <c r="D86" s="313" t="s">
        <v>718</v>
      </c>
      <c r="E86" s="313" t="s">
        <v>603</v>
      </c>
      <c r="F86" s="266" t="s">
        <v>978</v>
      </c>
      <c r="G86" s="317" t="s">
        <v>979</v>
      </c>
      <c r="H86" s="317" t="s">
        <v>980</v>
      </c>
      <c r="I86" s="320" t="s">
        <v>944</v>
      </c>
      <c r="J86" s="319">
        <v>9376</v>
      </c>
      <c r="K86" s="319">
        <v>2324</v>
      </c>
      <c r="L86" s="317"/>
    </row>
    <row r="87" spans="1:12" ht="140.25">
      <c r="A87" s="317"/>
      <c r="B87" s="317" t="s">
        <v>689</v>
      </c>
      <c r="C87" s="313" t="s">
        <v>717</v>
      </c>
      <c r="D87" s="313" t="s">
        <v>718</v>
      </c>
      <c r="E87" s="313" t="s">
        <v>603</v>
      </c>
      <c r="F87" s="266" t="s">
        <v>981</v>
      </c>
      <c r="G87" s="317" t="s">
        <v>982</v>
      </c>
      <c r="H87" s="317" t="s">
        <v>983</v>
      </c>
      <c r="I87" s="320" t="s">
        <v>944</v>
      </c>
      <c r="J87" s="319">
        <v>12285</v>
      </c>
      <c r="K87" s="319">
        <v>8280</v>
      </c>
      <c r="L87" s="317"/>
    </row>
    <row r="88" spans="1:12" ht="51">
      <c r="A88" s="317"/>
      <c r="B88" s="317" t="s">
        <v>689</v>
      </c>
      <c r="C88" s="313" t="s">
        <v>717</v>
      </c>
      <c r="D88" s="313" t="s">
        <v>718</v>
      </c>
      <c r="E88" s="313" t="s">
        <v>603</v>
      </c>
      <c r="F88" s="266" t="s">
        <v>984</v>
      </c>
      <c r="G88" s="317" t="s">
        <v>985</v>
      </c>
      <c r="H88" s="317" t="s">
        <v>986</v>
      </c>
      <c r="I88" s="320" t="s">
        <v>944</v>
      </c>
      <c r="J88" s="319">
        <v>11984</v>
      </c>
      <c r="K88" s="319">
        <v>0</v>
      </c>
      <c r="L88" s="317"/>
    </row>
    <row r="89" spans="1:12" ht="63.75">
      <c r="A89" s="317"/>
      <c r="B89" s="317" t="s">
        <v>703</v>
      </c>
      <c r="C89" s="313" t="s">
        <v>717</v>
      </c>
      <c r="D89" s="313" t="s">
        <v>718</v>
      </c>
      <c r="E89" s="313" t="s">
        <v>603</v>
      </c>
      <c r="F89" s="266" t="s">
        <v>987</v>
      </c>
      <c r="G89" s="317" t="s">
        <v>988</v>
      </c>
      <c r="H89" s="317" t="s">
        <v>989</v>
      </c>
      <c r="I89" s="317" t="s">
        <v>849</v>
      </c>
      <c r="J89" s="321">
        <v>1611</v>
      </c>
      <c r="K89" s="321">
        <v>0</v>
      </c>
      <c r="L89" s="317"/>
    </row>
    <row r="90" spans="1:12" ht="89.25">
      <c r="A90" s="317"/>
      <c r="B90" s="317" t="s">
        <v>703</v>
      </c>
      <c r="C90" s="313" t="s">
        <v>717</v>
      </c>
      <c r="D90" s="313" t="s">
        <v>718</v>
      </c>
      <c r="E90" s="313" t="s">
        <v>603</v>
      </c>
      <c r="F90" s="266" t="s">
        <v>990</v>
      </c>
      <c r="G90" s="317" t="s">
        <v>991</v>
      </c>
      <c r="H90" s="317" t="s">
        <v>992</v>
      </c>
      <c r="I90" s="317" t="s">
        <v>849</v>
      </c>
      <c r="J90" s="321">
        <v>2558</v>
      </c>
      <c r="K90" s="321">
        <v>0</v>
      </c>
      <c r="L90" s="317"/>
    </row>
    <row r="91" spans="1:12" ht="102">
      <c r="A91" s="317"/>
      <c r="B91" s="317" t="s">
        <v>703</v>
      </c>
      <c r="C91" s="313" t="s">
        <v>717</v>
      </c>
      <c r="D91" s="313" t="s">
        <v>718</v>
      </c>
      <c r="E91" s="313" t="s">
        <v>603</v>
      </c>
      <c r="F91" s="266" t="s">
        <v>993</v>
      </c>
      <c r="G91" s="317" t="s">
        <v>994</v>
      </c>
      <c r="H91" s="317" t="s">
        <v>995</v>
      </c>
      <c r="I91" s="317" t="s">
        <v>849</v>
      </c>
      <c r="J91" s="321">
        <v>2989</v>
      </c>
      <c r="K91" s="321">
        <v>0</v>
      </c>
      <c r="L91" s="317"/>
    </row>
    <row r="92" spans="1:12" ht="51">
      <c r="A92" s="317"/>
      <c r="B92" s="317" t="s">
        <v>703</v>
      </c>
      <c r="C92" s="313" t="s">
        <v>717</v>
      </c>
      <c r="D92" s="313" t="s">
        <v>718</v>
      </c>
      <c r="E92" s="313" t="s">
        <v>603</v>
      </c>
      <c r="F92" s="266" t="s">
        <v>996</v>
      </c>
      <c r="G92" s="317" t="s">
        <v>997</v>
      </c>
      <c r="H92" s="317" t="s">
        <v>998</v>
      </c>
      <c r="I92" s="317" t="s">
        <v>999</v>
      </c>
      <c r="J92" s="321">
        <v>1094</v>
      </c>
      <c r="K92" s="321">
        <v>0</v>
      </c>
      <c r="L92" s="317"/>
    </row>
    <row r="93" spans="1:12" ht="140.25">
      <c r="A93" s="317"/>
      <c r="B93" s="317" t="s">
        <v>703</v>
      </c>
      <c r="C93" s="313" t="s">
        <v>717</v>
      </c>
      <c r="D93" s="313" t="s">
        <v>718</v>
      </c>
      <c r="E93" s="313" t="s">
        <v>603</v>
      </c>
      <c r="F93" s="266" t="s">
        <v>1000</v>
      </c>
      <c r="G93" s="317" t="s">
        <v>1001</v>
      </c>
      <c r="H93" s="317" t="s">
        <v>1002</v>
      </c>
      <c r="I93" s="317" t="s">
        <v>999</v>
      </c>
      <c r="J93" s="321">
        <v>3082</v>
      </c>
      <c r="K93" s="321">
        <v>0</v>
      </c>
      <c r="L93" s="317"/>
    </row>
    <row r="94" spans="1:12" ht="114.75">
      <c r="A94" s="317"/>
      <c r="B94" s="317" t="s">
        <v>703</v>
      </c>
      <c r="C94" s="313" t="s">
        <v>717</v>
      </c>
      <c r="D94" s="313" t="s">
        <v>718</v>
      </c>
      <c r="E94" s="313" t="s">
        <v>603</v>
      </c>
      <c r="F94" s="266" t="s">
        <v>1003</v>
      </c>
      <c r="G94" s="317" t="s">
        <v>1004</v>
      </c>
      <c r="H94" s="317" t="s">
        <v>1005</v>
      </c>
      <c r="I94" s="317" t="s">
        <v>999</v>
      </c>
      <c r="J94" s="321">
        <v>1589</v>
      </c>
      <c r="K94" s="321">
        <v>0</v>
      </c>
      <c r="L94" s="317"/>
    </row>
    <row r="95" spans="1:12" ht="76.5">
      <c r="A95" s="317"/>
      <c r="B95" s="317" t="s">
        <v>703</v>
      </c>
      <c r="C95" s="313" t="s">
        <v>717</v>
      </c>
      <c r="D95" s="313" t="s">
        <v>718</v>
      </c>
      <c r="E95" s="313" t="s">
        <v>603</v>
      </c>
      <c r="F95" s="266" t="s">
        <v>1006</v>
      </c>
      <c r="G95" s="317" t="s">
        <v>1007</v>
      </c>
      <c r="H95" s="317" t="s">
        <v>1008</v>
      </c>
      <c r="I95" s="317" t="s">
        <v>1009</v>
      </c>
      <c r="J95" s="321">
        <v>7340</v>
      </c>
      <c r="K95" s="321">
        <v>0</v>
      </c>
      <c r="L95" s="317"/>
    </row>
    <row r="96" spans="1:12" ht="140.25">
      <c r="A96" s="317"/>
      <c r="B96" s="317" t="s">
        <v>703</v>
      </c>
      <c r="C96" s="313" t="s">
        <v>717</v>
      </c>
      <c r="D96" s="313" t="s">
        <v>718</v>
      </c>
      <c r="E96" s="313" t="s">
        <v>603</v>
      </c>
      <c r="F96" s="266" t="s">
        <v>1010</v>
      </c>
      <c r="G96" s="317" t="s">
        <v>1011</v>
      </c>
      <c r="H96" s="317" t="s">
        <v>1012</v>
      </c>
      <c r="I96" s="317" t="s">
        <v>1013</v>
      </c>
      <c r="J96" s="321">
        <v>2813</v>
      </c>
      <c r="K96" s="321">
        <v>1162</v>
      </c>
      <c r="L96" s="317"/>
    </row>
    <row r="97" spans="1:12" ht="114.75">
      <c r="A97" s="317"/>
      <c r="B97" s="322" t="s">
        <v>1014</v>
      </c>
      <c r="C97" s="313" t="s">
        <v>717</v>
      </c>
      <c r="D97" s="313" t="s">
        <v>718</v>
      </c>
      <c r="E97" s="313" t="s">
        <v>603</v>
      </c>
      <c r="F97" s="266" t="s">
        <v>1015</v>
      </c>
      <c r="G97" s="317" t="s">
        <v>1016</v>
      </c>
      <c r="H97" s="317" t="s">
        <v>1017</v>
      </c>
      <c r="I97" s="320" t="s">
        <v>884</v>
      </c>
      <c r="J97" s="321">
        <v>595</v>
      </c>
      <c r="K97" s="321">
        <v>0</v>
      </c>
      <c r="L97" s="317"/>
    </row>
    <row r="98" spans="1:12" ht="89.25">
      <c r="A98" s="317"/>
      <c r="B98" s="322" t="s">
        <v>1014</v>
      </c>
      <c r="C98" s="313" t="s">
        <v>717</v>
      </c>
      <c r="D98" s="313" t="s">
        <v>718</v>
      </c>
      <c r="E98" s="313" t="s">
        <v>603</v>
      </c>
      <c r="F98" s="266" t="s">
        <v>1018</v>
      </c>
      <c r="G98" s="317" t="s">
        <v>1019</v>
      </c>
      <c r="H98" s="317" t="s">
        <v>1020</v>
      </c>
      <c r="I98" s="320" t="s">
        <v>884</v>
      </c>
      <c r="J98" s="321">
        <v>3874</v>
      </c>
      <c r="K98" s="321">
        <v>1988</v>
      </c>
      <c r="L98" s="317"/>
    </row>
    <row r="99" spans="1:12" ht="114.75">
      <c r="A99" s="317"/>
      <c r="B99" s="322" t="s">
        <v>1014</v>
      </c>
      <c r="C99" s="313" t="s">
        <v>717</v>
      </c>
      <c r="D99" s="313" t="s">
        <v>718</v>
      </c>
      <c r="E99" s="313" t="s">
        <v>603</v>
      </c>
      <c r="F99" s="266" t="s">
        <v>1021</v>
      </c>
      <c r="G99" s="317" t="s">
        <v>1022</v>
      </c>
      <c r="H99" s="317" t="s">
        <v>1023</v>
      </c>
      <c r="I99" s="320" t="s">
        <v>884</v>
      </c>
      <c r="J99" s="321">
        <v>1575</v>
      </c>
      <c r="K99" s="321">
        <v>0</v>
      </c>
      <c r="L99" s="317"/>
    </row>
    <row r="100" spans="1:12" ht="165.75">
      <c r="A100" s="317"/>
      <c r="B100" s="317" t="s">
        <v>707</v>
      </c>
      <c r="C100" s="313" t="s">
        <v>717</v>
      </c>
      <c r="D100" s="313" t="s">
        <v>718</v>
      </c>
      <c r="E100" s="313" t="s">
        <v>603</v>
      </c>
      <c r="F100" s="266" t="s">
        <v>1024</v>
      </c>
      <c r="G100" s="317" t="s">
        <v>1025</v>
      </c>
      <c r="H100" s="317" t="s">
        <v>1026</v>
      </c>
      <c r="I100" s="309" t="s">
        <v>1027</v>
      </c>
      <c r="J100" s="321">
        <v>675</v>
      </c>
      <c r="K100" s="321">
        <v>0</v>
      </c>
      <c r="L100" s="317"/>
    </row>
    <row r="101" spans="1:12" ht="51">
      <c r="A101" s="317"/>
      <c r="B101" s="317" t="s">
        <v>707</v>
      </c>
      <c r="C101" s="313" t="s">
        <v>717</v>
      </c>
      <c r="D101" s="313" t="s">
        <v>718</v>
      </c>
      <c r="E101" s="313" t="s">
        <v>603</v>
      </c>
      <c r="F101" s="266" t="s">
        <v>1028</v>
      </c>
      <c r="G101" s="317" t="s">
        <v>1029</v>
      </c>
      <c r="H101" s="317" t="s">
        <v>1030</v>
      </c>
      <c r="I101" s="309" t="s">
        <v>944</v>
      </c>
      <c r="J101" s="321">
        <v>3297</v>
      </c>
      <c r="K101" s="321">
        <v>0</v>
      </c>
      <c r="L101" s="317"/>
    </row>
    <row r="102" spans="1:12" ht="63.75">
      <c r="A102" s="317"/>
      <c r="B102" s="317" t="s">
        <v>707</v>
      </c>
      <c r="C102" s="313" t="s">
        <v>717</v>
      </c>
      <c r="D102" s="313" t="s">
        <v>718</v>
      </c>
      <c r="E102" s="313" t="s">
        <v>603</v>
      </c>
      <c r="F102" s="266" t="s">
        <v>1031</v>
      </c>
      <c r="G102" s="317" t="s">
        <v>1032</v>
      </c>
      <c r="H102" s="317" t="s">
        <v>1033</v>
      </c>
      <c r="I102" s="309" t="s">
        <v>944</v>
      </c>
      <c r="J102" s="321">
        <v>2946</v>
      </c>
      <c r="K102" s="321">
        <v>6002</v>
      </c>
      <c r="L102" s="317"/>
    </row>
    <row r="103" spans="1:12" ht="140.25">
      <c r="A103" s="317"/>
      <c r="B103" s="317" t="s">
        <v>679</v>
      </c>
      <c r="C103" s="313" t="s">
        <v>1034</v>
      </c>
      <c r="D103" s="313" t="s">
        <v>718</v>
      </c>
      <c r="E103" s="313" t="s">
        <v>603</v>
      </c>
      <c r="F103" s="266" t="s">
        <v>1035</v>
      </c>
      <c r="G103" s="323" t="s">
        <v>1036</v>
      </c>
      <c r="H103" s="317" t="s">
        <v>1037</v>
      </c>
      <c r="I103" s="311" t="s">
        <v>849</v>
      </c>
      <c r="J103" s="319">
        <v>9577</v>
      </c>
      <c r="K103" s="319">
        <v>0</v>
      </c>
      <c r="L103" s="317"/>
    </row>
    <row r="104" spans="1:12" ht="191.25">
      <c r="A104" s="317"/>
      <c r="B104" s="317" t="s">
        <v>679</v>
      </c>
      <c r="C104" s="313" t="s">
        <v>1034</v>
      </c>
      <c r="D104" s="313" t="s">
        <v>718</v>
      </c>
      <c r="E104" s="313" t="s">
        <v>603</v>
      </c>
      <c r="F104" s="266" t="s">
        <v>1038</v>
      </c>
      <c r="G104" s="323" t="s">
        <v>1039</v>
      </c>
      <c r="H104" s="317" t="s">
        <v>1040</v>
      </c>
      <c r="I104" s="311" t="s">
        <v>849</v>
      </c>
      <c r="J104" s="319">
        <v>9860</v>
      </c>
      <c r="K104" s="319">
        <v>0</v>
      </c>
      <c r="L104" s="317"/>
    </row>
    <row r="105" spans="1:12" ht="153">
      <c r="A105" s="317"/>
      <c r="B105" s="317" t="s">
        <v>679</v>
      </c>
      <c r="C105" s="313" t="s">
        <v>1034</v>
      </c>
      <c r="D105" s="313" t="s">
        <v>718</v>
      </c>
      <c r="E105" s="313" t="s">
        <v>603</v>
      </c>
      <c r="F105" s="266" t="s">
        <v>1041</v>
      </c>
      <c r="G105" s="323" t="s">
        <v>1042</v>
      </c>
      <c r="H105" s="317" t="s">
        <v>1043</v>
      </c>
      <c r="I105" s="311" t="s">
        <v>849</v>
      </c>
      <c r="J105" s="319">
        <v>1885</v>
      </c>
      <c r="K105" s="319">
        <v>0</v>
      </c>
      <c r="L105" s="317"/>
    </row>
    <row r="106" spans="1:12" ht="51">
      <c r="A106" s="317"/>
      <c r="B106" s="317" t="s">
        <v>679</v>
      </c>
      <c r="C106" s="313" t="s">
        <v>1034</v>
      </c>
      <c r="D106" s="313" t="s">
        <v>718</v>
      </c>
      <c r="E106" s="313" t="s">
        <v>603</v>
      </c>
      <c r="F106" s="266" t="s">
        <v>1044</v>
      </c>
      <c r="G106" s="323" t="s">
        <v>1045</v>
      </c>
      <c r="H106" s="317" t="s">
        <v>1046</v>
      </c>
      <c r="I106" s="311" t="s">
        <v>849</v>
      </c>
      <c r="J106" s="319">
        <v>1775</v>
      </c>
      <c r="K106" s="319">
        <v>0</v>
      </c>
      <c r="L106" s="317"/>
    </row>
    <row r="107" spans="1:12" ht="140.25">
      <c r="A107" s="317"/>
      <c r="B107" s="317" t="s">
        <v>679</v>
      </c>
      <c r="C107" s="313" t="s">
        <v>1034</v>
      </c>
      <c r="D107" s="313" t="s">
        <v>718</v>
      </c>
      <c r="E107" s="313" t="s">
        <v>603</v>
      </c>
      <c r="F107" s="266" t="s">
        <v>1047</v>
      </c>
      <c r="G107" s="323" t="s">
        <v>1048</v>
      </c>
      <c r="H107" s="317" t="s">
        <v>1049</v>
      </c>
      <c r="I107" s="311" t="s">
        <v>1050</v>
      </c>
      <c r="J107" s="319">
        <v>478</v>
      </c>
      <c r="K107" s="319">
        <v>0</v>
      </c>
      <c r="L107" s="317"/>
    </row>
    <row r="108" spans="1:12" ht="63.75">
      <c r="A108" s="317"/>
      <c r="B108" s="317" t="s">
        <v>679</v>
      </c>
      <c r="C108" s="313" t="s">
        <v>1034</v>
      </c>
      <c r="D108" s="313" t="s">
        <v>718</v>
      </c>
      <c r="E108" s="313" t="s">
        <v>603</v>
      </c>
      <c r="F108" s="266" t="s">
        <v>1051</v>
      </c>
      <c r="G108" s="323" t="s">
        <v>1052</v>
      </c>
      <c r="H108" s="317" t="s">
        <v>1053</v>
      </c>
      <c r="I108" s="311" t="s">
        <v>849</v>
      </c>
      <c r="J108" s="319">
        <v>7017</v>
      </c>
      <c r="K108" s="319">
        <v>0</v>
      </c>
      <c r="L108" s="317"/>
    </row>
    <row r="109" spans="1:12" ht="165.75">
      <c r="A109" s="317"/>
      <c r="B109" s="317" t="s">
        <v>679</v>
      </c>
      <c r="C109" s="313" t="s">
        <v>1034</v>
      </c>
      <c r="D109" s="313" t="s">
        <v>718</v>
      </c>
      <c r="E109" s="313" t="s">
        <v>603</v>
      </c>
      <c r="F109" s="266" t="s">
        <v>1054</v>
      </c>
      <c r="G109" s="323" t="s">
        <v>839</v>
      </c>
      <c r="H109" s="317" t="s">
        <v>1055</v>
      </c>
      <c r="I109" s="320" t="s">
        <v>884</v>
      </c>
      <c r="J109" s="319">
        <v>6944</v>
      </c>
      <c r="K109" s="319">
        <v>3013</v>
      </c>
      <c r="L109" s="317"/>
    </row>
    <row r="110" spans="1:12" ht="140.25">
      <c r="A110" s="317"/>
      <c r="B110" s="317" t="s">
        <v>679</v>
      </c>
      <c r="C110" s="313" t="s">
        <v>1034</v>
      </c>
      <c r="D110" s="313" t="s">
        <v>718</v>
      </c>
      <c r="E110" s="313" t="s">
        <v>603</v>
      </c>
      <c r="F110" s="266" t="s">
        <v>1056</v>
      </c>
      <c r="G110" s="323" t="s">
        <v>1057</v>
      </c>
      <c r="H110" s="317" t="s">
        <v>1058</v>
      </c>
      <c r="I110" s="320" t="s">
        <v>884</v>
      </c>
      <c r="J110" s="319">
        <v>3004</v>
      </c>
      <c r="K110" s="319">
        <v>9557</v>
      </c>
      <c r="L110" s="317"/>
    </row>
    <row r="111" spans="1:12" ht="102">
      <c r="B111" s="317" t="s">
        <v>679</v>
      </c>
      <c r="C111" s="313" t="s">
        <v>1034</v>
      </c>
      <c r="D111" s="313" t="s">
        <v>718</v>
      </c>
      <c r="E111" s="313" t="s">
        <v>603</v>
      </c>
      <c r="F111" s="266" t="s">
        <v>1059</v>
      </c>
      <c r="G111" s="323" t="s">
        <v>1060</v>
      </c>
      <c r="H111" s="317" t="s">
        <v>1061</v>
      </c>
      <c r="I111" s="320" t="s">
        <v>944</v>
      </c>
      <c r="J111" s="319">
        <v>17532</v>
      </c>
      <c r="K111" s="319">
        <v>9530</v>
      </c>
      <c r="L111" s="3"/>
    </row>
    <row r="112" spans="1:12" ht="51">
      <c r="B112" s="317" t="s">
        <v>679</v>
      </c>
      <c r="C112" s="313" t="s">
        <v>1034</v>
      </c>
      <c r="D112" s="313" t="s">
        <v>718</v>
      </c>
      <c r="E112" s="313" t="s">
        <v>603</v>
      </c>
      <c r="F112" s="266" t="s">
        <v>1062</v>
      </c>
      <c r="G112" s="323" t="s">
        <v>1063</v>
      </c>
      <c r="H112" s="317" t="s">
        <v>1064</v>
      </c>
      <c r="I112" s="320" t="s">
        <v>944</v>
      </c>
      <c r="J112" s="319">
        <v>2899</v>
      </c>
      <c r="K112" s="319">
        <v>732</v>
      </c>
      <c r="L112" s="3"/>
    </row>
    <row r="113" spans="2:12" ht="114.75">
      <c r="B113" s="317" t="s">
        <v>689</v>
      </c>
      <c r="C113" s="313" t="s">
        <v>1034</v>
      </c>
      <c r="D113" s="313" t="s">
        <v>718</v>
      </c>
      <c r="E113" s="313" t="s">
        <v>603</v>
      </c>
      <c r="F113" s="266" t="s">
        <v>1065</v>
      </c>
      <c r="G113" s="323" t="s">
        <v>1066</v>
      </c>
      <c r="H113" s="317" t="s">
        <v>1067</v>
      </c>
      <c r="I113" s="311" t="s">
        <v>849</v>
      </c>
      <c r="J113" s="319">
        <v>4331</v>
      </c>
      <c r="K113" s="319">
        <v>0</v>
      </c>
      <c r="L113" s="3"/>
    </row>
    <row r="114" spans="2:12" ht="76.5">
      <c r="B114" s="317" t="s">
        <v>689</v>
      </c>
      <c r="C114" s="313" t="s">
        <v>1034</v>
      </c>
      <c r="D114" s="313" t="s">
        <v>718</v>
      </c>
      <c r="E114" s="313" t="s">
        <v>603</v>
      </c>
      <c r="F114" s="266" t="s">
        <v>1068</v>
      </c>
      <c r="G114" s="323" t="s">
        <v>1069</v>
      </c>
      <c r="H114" s="317" t="s">
        <v>1070</v>
      </c>
      <c r="I114" s="320" t="s">
        <v>884</v>
      </c>
      <c r="J114" s="319">
        <v>4428</v>
      </c>
      <c r="K114" s="319">
        <v>3874</v>
      </c>
      <c r="L114" s="3"/>
    </row>
    <row r="115" spans="2:12" ht="127.5">
      <c r="B115" s="317" t="s">
        <v>689</v>
      </c>
      <c r="C115" s="313" t="s">
        <v>1034</v>
      </c>
      <c r="D115" s="313" t="s">
        <v>718</v>
      </c>
      <c r="E115" s="313" t="s">
        <v>603</v>
      </c>
      <c r="F115" s="266" t="s">
        <v>1071</v>
      </c>
      <c r="G115" s="324" t="s">
        <v>1072</v>
      </c>
      <c r="H115" s="317" t="s">
        <v>1073</v>
      </c>
      <c r="I115" s="320" t="s">
        <v>944</v>
      </c>
      <c r="J115" s="319">
        <v>430</v>
      </c>
      <c r="K115" s="319">
        <v>0</v>
      </c>
      <c r="L115" s="3"/>
    </row>
    <row r="116" spans="2:12" ht="51">
      <c r="B116" s="317" t="s">
        <v>689</v>
      </c>
      <c r="C116" s="313" t="s">
        <v>1034</v>
      </c>
      <c r="D116" s="313" t="s">
        <v>718</v>
      </c>
      <c r="E116" s="313" t="s">
        <v>603</v>
      </c>
      <c r="F116" s="266" t="s">
        <v>1074</v>
      </c>
      <c r="G116" s="323" t="s">
        <v>1075</v>
      </c>
      <c r="H116" s="317" t="s">
        <v>1076</v>
      </c>
      <c r="I116" s="320" t="s">
        <v>944</v>
      </c>
      <c r="J116" s="319">
        <v>652</v>
      </c>
      <c r="K116" s="319">
        <v>0</v>
      </c>
      <c r="L116" s="3"/>
    </row>
    <row r="117" spans="2:12" ht="229.5">
      <c r="B117" s="317" t="s">
        <v>703</v>
      </c>
      <c r="C117" s="313" t="s">
        <v>1034</v>
      </c>
      <c r="D117" s="313" t="s">
        <v>718</v>
      </c>
      <c r="E117" s="313" t="s">
        <v>603</v>
      </c>
      <c r="F117" s="266" t="s">
        <v>1077</v>
      </c>
      <c r="G117" s="323" t="s">
        <v>1078</v>
      </c>
      <c r="H117" s="317" t="s">
        <v>1079</v>
      </c>
      <c r="I117" s="317" t="s">
        <v>1009</v>
      </c>
      <c r="J117" s="321">
        <v>1178</v>
      </c>
      <c r="K117" s="321">
        <v>0</v>
      </c>
      <c r="L117" s="3"/>
    </row>
    <row r="118" spans="2:12" ht="51">
      <c r="B118" s="317" t="s">
        <v>707</v>
      </c>
      <c r="C118" s="313" t="s">
        <v>1034</v>
      </c>
      <c r="D118" s="313" t="s">
        <v>718</v>
      </c>
      <c r="E118" s="313" t="s">
        <v>603</v>
      </c>
      <c r="F118" s="266" t="s">
        <v>1080</v>
      </c>
      <c r="G118" s="324" t="s">
        <v>1081</v>
      </c>
      <c r="H118" s="317" t="s">
        <v>1082</v>
      </c>
      <c r="I118" s="309" t="s">
        <v>1050</v>
      </c>
      <c r="J118" s="319">
        <v>11221</v>
      </c>
      <c r="K118" s="319">
        <v>0</v>
      </c>
      <c r="L118" s="3"/>
    </row>
    <row r="119" spans="2:12" ht="153">
      <c r="B119" s="317" t="s">
        <v>707</v>
      </c>
      <c r="C119" s="313" t="s">
        <v>1034</v>
      </c>
      <c r="D119" s="313" t="s">
        <v>718</v>
      </c>
      <c r="E119" s="313" t="s">
        <v>603</v>
      </c>
      <c r="F119" s="266" t="s">
        <v>1083</v>
      </c>
      <c r="G119" s="324" t="s">
        <v>1084</v>
      </c>
      <c r="H119" s="317" t="s">
        <v>1085</v>
      </c>
      <c r="I119" s="309" t="s">
        <v>884</v>
      </c>
      <c r="J119" s="319">
        <v>4870</v>
      </c>
      <c r="K119" s="319">
        <v>0</v>
      </c>
      <c r="L119" s="3"/>
    </row>
    <row r="120" spans="2:12" ht="127.5">
      <c r="B120" s="317" t="s">
        <v>707</v>
      </c>
      <c r="C120" s="313" t="s">
        <v>1034</v>
      </c>
      <c r="D120" s="313" t="s">
        <v>718</v>
      </c>
      <c r="E120" s="313" t="s">
        <v>603</v>
      </c>
      <c r="F120" s="266" t="s">
        <v>1086</v>
      </c>
      <c r="G120" s="324" t="s">
        <v>1087</v>
      </c>
      <c r="H120" s="317" t="s">
        <v>1088</v>
      </c>
      <c r="I120" s="309" t="s">
        <v>884</v>
      </c>
      <c r="J120" s="319">
        <v>468</v>
      </c>
      <c r="K120" s="319">
        <v>0</v>
      </c>
      <c r="L120" s="3"/>
    </row>
    <row r="121" spans="2:12" ht="51">
      <c r="B121" s="317" t="s">
        <v>707</v>
      </c>
      <c r="C121" s="313" t="s">
        <v>1034</v>
      </c>
      <c r="D121" s="313" t="s">
        <v>718</v>
      </c>
      <c r="E121" s="313" t="s">
        <v>603</v>
      </c>
      <c r="F121" s="266" t="s">
        <v>1089</v>
      </c>
      <c r="G121" s="324" t="s">
        <v>1090</v>
      </c>
      <c r="H121" s="317" t="s">
        <v>1091</v>
      </c>
      <c r="I121" s="309" t="s">
        <v>884</v>
      </c>
      <c r="J121" s="319">
        <v>1498</v>
      </c>
      <c r="K121" s="319">
        <v>0</v>
      </c>
      <c r="L121" s="3"/>
    </row>
    <row r="122" spans="2:12" ht="127.5">
      <c r="B122" s="317" t="s">
        <v>1092</v>
      </c>
      <c r="C122" s="313" t="s">
        <v>1034</v>
      </c>
      <c r="D122" s="313" t="s">
        <v>718</v>
      </c>
      <c r="E122" s="313" t="s">
        <v>603</v>
      </c>
      <c r="F122" s="266" t="s">
        <v>1093</v>
      </c>
      <c r="G122" s="324" t="s">
        <v>1094</v>
      </c>
      <c r="H122" s="317" t="s">
        <v>1095</v>
      </c>
      <c r="I122" s="311" t="s">
        <v>849</v>
      </c>
      <c r="J122" s="321">
        <v>224</v>
      </c>
      <c r="K122" s="321">
        <v>0</v>
      </c>
      <c r="L122" s="3"/>
    </row>
    <row r="123" spans="2:12" ht="63.75">
      <c r="B123" s="317" t="s">
        <v>679</v>
      </c>
      <c r="C123" s="313" t="s">
        <v>1096</v>
      </c>
      <c r="D123" s="313" t="s">
        <v>718</v>
      </c>
      <c r="E123" s="313" t="s">
        <v>603</v>
      </c>
      <c r="F123" s="317" t="s">
        <v>1097</v>
      </c>
      <c r="G123" s="325" t="s">
        <v>1098</v>
      </c>
      <c r="H123" s="317" t="s">
        <v>1099</v>
      </c>
      <c r="I123" s="326" t="s">
        <v>1100</v>
      </c>
      <c r="J123" s="327">
        <v>36443</v>
      </c>
      <c r="K123" s="327">
        <v>0</v>
      </c>
      <c r="L123" s="317"/>
    </row>
    <row r="124" spans="2:12" ht="51">
      <c r="B124" s="317" t="s">
        <v>689</v>
      </c>
      <c r="C124" s="313" t="s">
        <v>1096</v>
      </c>
      <c r="D124" s="313" t="s">
        <v>718</v>
      </c>
      <c r="E124" s="313" t="s">
        <v>603</v>
      </c>
      <c r="F124" s="317" t="s">
        <v>1101</v>
      </c>
      <c r="G124" s="325" t="s">
        <v>882</v>
      </c>
      <c r="H124" s="317" t="s">
        <v>1102</v>
      </c>
      <c r="I124" s="326" t="s">
        <v>1100</v>
      </c>
      <c r="J124" s="327">
        <v>38000</v>
      </c>
      <c r="K124" s="327">
        <v>0</v>
      </c>
      <c r="L124" s="317"/>
    </row>
    <row r="125" spans="2:12" ht="63.75">
      <c r="B125" s="317" t="s">
        <v>689</v>
      </c>
      <c r="C125" s="313" t="s">
        <v>1096</v>
      </c>
      <c r="D125" s="313" t="s">
        <v>718</v>
      </c>
      <c r="E125" s="313" t="s">
        <v>603</v>
      </c>
      <c r="F125" s="317" t="s">
        <v>1103</v>
      </c>
      <c r="G125" s="325" t="s">
        <v>1104</v>
      </c>
      <c r="H125" s="317" t="s">
        <v>1105</v>
      </c>
      <c r="I125" s="326" t="s">
        <v>1100</v>
      </c>
      <c r="J125" s="327">
        <v>40948</v>
      </c>
      <c r="K125" s="327">
        <v>0</v>
      </c>
      <c r="L125" s="317"/>
    </row>
    <row r="126" spans="2:12" ht="63.75">
      <c r="B126" s="317" t="s">
        <v>689</v>
      </c>
      <c r="C126" s="313" t="s">
        <v>1096</v>
      </c>
      <c r="D126" s="313" t="s">
        <v>718</v>
      </c>
      <c r="E126" s="313" t="s">
        <v>603</v>
      </c>
      <c r="F126" s="317" t="s">
        <v>1106</v>
      </c>
      <c r="G126" s="325" t="s">
        <v>979</v>
      </c>
      <c r="H126" s="317" t="s">
        <v>1107</v>
      </c>
      <c r="I126" s="326" t="s">
        <v>1100</v>
      </c>
      <c r="J126" s="327">
        <v>8815</v>
      </c>
      <c r="K126" s="327">
        <v>0</v>
      </c>
      <c r="L126" s="317"/>
    </row>
    <row r="127" spans="2:12" ht="51">
      <c r="B127" s="317" t="s">
        <v>689</v>
      </c>
      <c r="C127" s="313" t="s">
        <v>1096</v>
      </c>
      <c r="D127" s="313" t="s">
        <v>718</v>
      </c>
      <c r="E127" s="313" t="s">
        <v>603</v>
      </c>
      <c r="F127" s="317" t="s">
        <v>1108</v>
      </c>
      <c r="G127" s="325" t="s">
        <v>1104</v>
      </c>
      <c r="H127" s="317" t="s">
        <v>1109</v>
      </c>
      <c r="I127" s="326" t="s">
        <v>1110</v>
      </c>
      <c r="J127" s="327">
        <v>109705.91</v>
      </c>
      <c r="K127" s="327">
        <v>0</v>
      </c>
      <c r="L127" s="317"/>
    </row>
    <row r="128" spans="2:12" ht="76.5">
      <c r="B128" s="317" t="s">
        <v>689</v>
      </c>
      <c r="C128" s="313" t="s">
        <v>1096</v>
      </c>
      <c r="D128" s="313" t="s">
        <v>718</v>
      </c>
      <c r="E128" s="266" t="s">
        <v>603</v>
      </c>
      <c r="F128" s="320" t="s">
        <v>1111</v>
      </c>
      <c r="G128" s="328" t="s">
        <v>1112</v>
      </c>
      <c r="H128" s="320" t="s">
        <v>1113</v>
      </c>
      <c r="I128" s="329">
        <v>40700</v>
      </c>
      <c r="J128" s="327">
        <v>2380</v>
      </c>
      <c r="K128" s="327">
        <v>0</v>
      </c>
      <c r="L128" s="317"/>
    </row>
    <row r="129" spans="2:12" ht="89.25">
      <c r="B129" s="317" t="s">
        <v>689</v>
      </c>
      <c r="C129" s="313" t="s">
        <v>1096</v>
      </c>
      <c r="D129" s="313" t="s">
        <v>718</v>
      </c>
      <c r="E129" s="313" t="s">
        <v>603</v>
      </c>
      <c r="F129" s="317" t="s">
        <v>1114</v>
      </c>
      <c r="G129" s="325" t="s">
        <v>1115</v>
      </c>
      <c r="H129" s="317" t="s">
        <v>1116</v>
      </c>
      <c r="I129" s="326" t="s">
        <v>1117</v>
      </c>
      <c r="J129" s="327">
        <v>16671.919999999998</v>
      </c>
      <c r="K129" s="327">
        <v>0</v>
      </c>
      <c r="L129" s="317"/>
    </row>
    <row r="130" spans="2:12" ht="140.25">
      <c r="B130" s="317" t="s">
        <v>689</v>
      </c>
      <c r="C130" s="313" t="s">
        <v>1096</v>
      </c>
      <c r="D130" s="313" t="s">
        <v>718</v>
      </c>
      <c r="E130" s="313" t="s">
        <v>603</v>
      </c>
      <c r="F130" s="317" t="s">
        <v>1118</v>
      </c>
      <c r="G130" s="325" t="s">
        <v>1119</v>
      </c>
      <c r="H130" s="317" t="s">
        <v>1120</v>
      </c>
      <c r="I130" s="326" t="s">
        <v>1121</v>
      </c>
      <c r="J130" s="327">
        <v>41591.980000000003</v>
      </c>
      <c r="K130" s="327">
        <v>0</v>
      </c>
      <c r="L130" s="317"/>
    </row>
    <row r="131" spans="2:12" ht="89.25">
      <c r="B131" s="317" t="s">
        <v>689</v>
      </c>
      <c r="C131" s="313" t="s">
        <v>1096</v>
      </c>
      <c r="D131" s="313" t="s">
        <v>718</v>
      </c>
      <c r="E131" s="313" t="s">
        <v>603</v>
      </c>
      <c r="F131" s="330" t="s">
        <v>1122</v>
      </c>
      <c r="G131" s="325" t="s">
        <v>1115</v>
      </c>
      <c r="H131" s="330" t="s">
        <v>1123</v>
      </c>
      <c r="I131" s="326" t="s">
        <v>1124</v>
      </c>
      <c r="J131" s="327">
        <v>16827</v>
      </c>
      <c r="K131" s="327">
        <v>0</v>
      </c>
      <c r="L131" s="317"/>
    </row>
    <row r="132" spans="2:12" ht="102">
      <c r="B132" s="317" t="s">
        <v>689</v>
      </c>
      <c r="C132" s="313" t="s">
        <v>1096</v>
      </c>
      <c r="D132" s="313" t="s">
        <v>718</v>
      </c>
      <c r="E132" s="313" t="s">
        <v>603</v>
      </c>
      <c r="F132" s="330" t="s">
        <v>1125</v>
      </c>
      <c r="G132" s="328" t="s">
        <v>1126</v>
      </c>
      <c r="H132" s="330" t="s">
        <v>1127</v>
      </c>
      <c r="I132" s="326" t="s">
        <v>1128</v>
      </c>
      <c r="J132" s="327">
        <v>31490</v>
      </c>
      <c r="K132" s="327">
        <v>0</v>
      </c>
      <c r="L132" s="317"/>
    </row>
    <row r="133" spans="2:12" ht="89.25">
      <c r="B133" s="317" t="s">
        <v>689</v>
      </c>
      <c r="C133" s="313" t="s">
        <v>1096</v>
      </c>
      <c r="D133" s="313" t="s">
        <v>718</v>
      </c>
      <c r="E133" s="313" t="s">
        <v>603</v>
      </c>
      <c r="F133" s="331" t="s">
        <v>1129</v>
      </c>
      <c r="G133" s="325" t="s">
        <v>1130</v>
      </c>
      <c r="H133" s="331" t="s">
        <v>1131</v>
      </c>
      <c r="I133" s="332" t="s">
        <v>1128</v>
      </c>
      <c r="J133" s="327">
        <v>43155</v>
      </c>
      <c r="K133" s="327">
        <v>0</v>
      </c>
      <c r="L133" s="317"/>
    </row>
    <row r="134" spans="2:12" ht="51">
      <c r="B134" s="317" t="s">
        <v>689</v>
      </c>
      <c r="C134" s="313" t="s">
        <v>1096</v>
      </c>
      <c r="D134" s="313" t="s">
        <v>718</v>
      </c>
      <c r="E134" s="313" t="s">
        <v>603</v>
      </c>
      <c r="F134" s="330" t="s">
        <v>1132</v>
      </c>
      <c r="G134" s="328" t="s">
        <v>1133</v>
      </c>
      <c r="H134" s="330" t="s">
        <v>1134</v>
      </c>
      <c r="I134" s="332" t="s">
        <v>1124</v>
      </c>
      <c r="J134" s="327">
        <v>14000</v>
      </c>
      <c r="K134" s="327">
        <v>0</v>
      </c>
      <c r="L134" s="317"/>
    </row>
    <row r="135" spans="2:12" ht="102">
      <c r="B135" s="317" t="s">
        <v>689</v>
      </c>
      <c r="C135" s="313" t="s">
        <v>1096</v>
      </c>
      <c r="D135" s="313" t="s">
        <v>718</v>
      </c>
      <c r="E135" s="313" t="s">
        <v>603</v>
      </c>
      <c r="F135" s="330" t="s">
        <v>1135</v>
      </c>
      <c r="G135" s="328" t="s">
        <v>1136</v>
      </c>
      <c r="H135" s="330" t="s">
        <v>1137</v>
      </c>
      <c r="I135" s="332" t="s">
        <v>1124</v>
      </c>
      <c r="J135" s="327">
        <v>15954</v>
      </c>
      <c r="K135" s="327">
        <v>0</v>
      </c>
      <c r="L135" s="317"/>
    </row>
    <row r="136" spans="2:12" ht="51">
      <c r="B136" s="317" t="s">
        <v>689</v>
      </c>
      <c r="C136" s="313" t="s">
        <v>1096</v>
      </c>
      <c r="D136" s="313" t="s">
        <v>718</v>
      </c>
      <c r="E136" s="313" t="s">
        <v>603</v>
      </c>
      <c r="F136" s="330" t="s">
        <v>1138</v>
      </c>
      <c r="G136" s="328" t="s">
        <v>1139</v>
      </c>
      <c r="H136" s="330" t="s">
        <v>1140</v>
      </c>
      <c r="I136" s="332" t="s">
        <v>1128</v>
      </c>
      <c r="J136" s="327">
        <v>33165</v>
      </c>
      <c r="K136" s="327">
        <v>0</v>
      </c>
      <c r="L136" s="317"/>
    </row>
    <row r="137" spans="2:12" ht="89.25">
      <c r="B137" s="317" t="s">
        <v>689</v>
      </c>
      <c r="C137" s="313" t="s">
        <v>1096</v>
      </c>
      <c r="D137" s="313" t="s">
        <v>718</v>
      </c>
      <c r="E137" s="313" t="s">
        <v>603</v>
      </c>
      <c r="F137" s="330" t="s">
        <v>1141</v>
      </c>
      <c r="G137" s="328" t="s">
        <v>1142</v>
      </c>
      <c r="H137" s="330" t="s">
        <v>1143</v>
      </c>
      <c r="I137" s="332" t="s">
        <v>1124</v>
      </c>
      <c r="J137" s="327">
        <v>27965</v>
      </c>
      <c r="K137" s="327">
        <v>0</v>
      </c>
      <c r="L137" s="317"/>
    </row>
    <row r="138" spans="2:12" ht="89.25">
      <c r="B138" s="317" t="s">
        <v>689</v>
      </c>
      <c r="C138" s="313" t="s">
        <v>1096</v>
      </c>
      <c r="D138" s="313" t="s">
        <v>718</v>
      </c>
      <c r="E138" s="313" t="s">
        <v>603</v>
      </c>
      <c r="F138" s="331" t="s">
        <v>1144</v>
      </c>
      <c r="G138" s="328" t="s">
        <v>939</v>
      </c>
      <c r="H138" s="331" t="s">
        <v>1145</v>
      </c>
      <c r="I138" s="332" t="s">
        <v>1128</v>
      </c>
      <c r="J138" s="327">
        <v>20750</v>
      </c>
      <c r="K138" s="327">
        <v>0</v>
      </c>
      <c r="L138" s="317"/>
    </row>
    <row r="139" spans="2:12" ht="89.25">
      <c r="B139" s="317" t="s">
        <v>689</v>
      </c>
      <c r="C139" s="313" t="s">
        <v>1096</v>
      </c>
      <c r="D139" s="313" t="s">
        <v>718</v>
      </c>
      <c r="E139" s="313" t="s">
        <v>603</v>
      </c>
      <c r="F139" s="330" t="s">
        <v>1146</v>
      </c>
      <c r="G139" s="328" t="s">
        <v>1147</v>
      </c>
      <c r="H139" s="330" t="s">
        <v>1148</v>
      </c>
      <c r="I139" s="332" t="s">
        <v>1124</v>
      </c>
      <c r="J139" s="327">
        <v>27929</v>
      </c>
      <c r="K139" s="327">
        <v>0</v>
      </c>
      <c r="L139" s="317"/>
    </row>
    <row r="140" spans="2:12" ht="140.25">
      <c r="B140" s="317" t="s">
        <v>689</v>
      </c>
      <c r="C140" s="313" t="s">
        <v>1096</v>
      </c>
      <c r="D140" s="313" t="s">
        <v>718</v>
      </c>
      <c r="E140" s="313" t="s">
        <v>603</v>
      </c>
      <c r="F140" s="330" t="s">
        <v>1149</v>
      </c>
      <c r="G140" s="328" t="s">
        <v>1150</v>
      </c>
      <c r="H140" s="330" t="s">
        <v>1151</v>
      </c>
      <c r="I140" s="332" t="s">
        <v>1124</v>
      </c>
      <c r="J140" s="327">
        <v>11151</v>
      </c>
      <c r="K140" s="327">
        <v>0</v>
      </c>
      <c r="L140" s="317"/>
    </row>
    <row r="141" spans="2:12" ht="153">
      <c r="B141" s="317" t="s">
        <v>689</v>
      </c>
      <c r="C141" s="313" t="s">
        <v>1096</v>
      </c>
      <c r="D141" s="313" t="s">
        <v>718</v>
      </c>
      <c r="E141" s="313" t="s">
        <v>603</v>
      </c>
      <c r="F141" s="331" t="s">
        <v>1152</v>
      </c>
      <c r="G141" s="328" t="s">
        <v>1153</v>
      </c>
      <c r="H141" s="331" t="s">
        <v>1154</v>
      </c>
      <c r="I141" s="332" t="s">
        <v>1128</v>
      </c>
      <c r="J141" s="327">
        <v>22246</v>
      </c>
      <c r="K141" s="327">
        <v>0</v>
      </c>
      <c r="L141" s="317"/>
    </row>
    <row r="142" spans="2:12" ht="127.5">
      <c r="B142" s="317" t="s">
        <v>703</v>
      </c>
      <c r="C142" s="313" t="s">
        <v>1096</v>
      </c>
      <c r="D142" s="313" t="s">
        <v>718</v>
      </c>
      <c r="E142" s="313" t="s">
        <v>603</v>
      </c>
      <c r="F142" s="317" t="s">
        <v>1155</v>
      </c>
      <c r="G142" s="325" t="s">
        <v>1156</v>
      </c>
      <c r="H142" s="317" t="s">
        <v>1157</v>
      </c>
      <c r="I142" s="332" t="s">
        <v>1158</v>
      </c>
      <c r="J142" s="327">
        <v>42543</v>
      </c>
      <c r="K142" s="327">
        <v>0</v>
      </c>
      <c r="L142" s="317"/>
    </row>
    <row r="143" spans="2:12" ht="63.75">
      <c r="B143" s="317" t="s">
        <v>703</v>
      </c>
      <c r="C143" s="313" t="s">
        <v>1096</v>
      </c>
      <c r="D143" s="313" t="s">
        <v>718</v>
      </c>
      <c r="E143" s="313" t="s">
        <v>603</v>
      </c>
      <c r="F143" s="330" t="s">
        <v>1159</v>
      </c>
      <c r="G143" s="325" t="s">
        <v>1156</v>
      </c>
      <c r="H143" s="330" t="s">
        <v>1160</v>
      </c>
      <c r="I143" s="332" t="s">
        <v>1124</v>
      </c>
      <c r="J143" s="327">
        <v>17909</v>
      </c>
      <c r="K143" s="327">
        <v>0</v>
      </c>
      <c r="L143" s="317"/>
    </row>
    <row r="144" spans="2:12" ht="114.75">
      <c r="B144" s="317" t="s">
        <v>703</v>
      </c>
      <c r="C144" s="313" t="s">
        <v>1096</v>
      </c>
      <c r="D144" s="313" t="s">
        <v>718</v>
      </c>
      <c r="E144" s="313" t="s">
        <v>603</v>
      </c>
      <c r="F144" s="330" t="s">
        <v>1161</v>
      </c>
      <c r="G144" s="325" t="s">
        <v>1162</v>
      </c>
      <c r="H144" s="330" t="s">
        <v>1163</v>
      </c>
      <c r="I144" s="332" t="s">
        <v>1124</v>
      </c>
      <c r="J144" s="327">
        <v>16118</v>
      </c>
      <c r="K144" s="327">
        <v>0</v>
      </c>
      <c r="L144" s="317"/>
    </row>
    <row r="145" spans="2:12" ht="76.5">
      <c r="B145" s="309" t="s">
        <v>707</v>
      </c>
      <c r="C145" s="313" t="s">
        <v>1096</v>
      </c>
      <c r="D145" s="313" t="s">
        <v>718</v>
      </c>
      <c r="E145" s="313" t="s">
        <v>603</v>
      </c>
      <c r="F145" s="331" t="s">
        <v>1164</v>
      </c>
      <c r="G145" s="325" t="s">
        <v>1165</v>
      </c>
      <c r="H145" s="331" t="s">
        <v>1166</v>
      </c>
      <c r="I145" s="332" t="s">
        <v>1124</v>
      </c>
      <c r="J145" s="327">
        <v>23560</v>
      </c>
      <c r="K145" s="327">
        <v>0</v>
      </c>
      <c r="L145" s="317"/>
    </row>
    <row r="146" spans="2:12" ht="89.25">
      <c r="B146" s="309" t="s">
        <v>1092</v>
      </c>
      <c r="C146" s="313" t="s">
        <v>1096</v>
      </c>
      <c r="D146" s="313" t="s">
        <v>718</v>
      </c>
      <c r="E146" s="313" t="s">
        <v>603</v>
      </c>
      <c r="F146" s="330" t="s">
        <v>1167</v>
      </c>
      <c r="G146" s="325" t="s">
        <v>1168</v>
      </c>
      <c r="H146" s="309" t="s">
        <v>1169</v>
      </c>
      <c r="I146" s="332" t="s">
        <v>1170</v>
      </c>
      <c r="J146" s="327">
        <v>16253</v>
      </c>
      <c r="K146" s="327">
        <v>0</v>
      </c>
      <c r="L146" s="317"/>
    </row>
    <row r="147" spans="2:12" ht="114.75">
      <c r="B147" s="317" t="s">
        <v>689</v>
      </c>
      <c r="C147" s="266" t="s">
        <v>1171</v>
      </c>
      <c r="D147" s="313" t="s">
        <v>718</v>
      </c>
      <c r="E147" s="313" t="s">
        <v>603</v>
      </c>
      <c r="F147" s="309" t="s">
        <v>1172</v>
      </c>
      <c r="G147" s="309" t="s">
        <v>889</v>
      </c>
      <c r="H147" s="333" t="s">
        <v>1173</v>
      </c>
      <c r="I147" s="311" t="s">
        <v>1100</v>
      </c>
      <c r="J147" s="327">
        <v>10810</v>
      </c>
      <c r="K147" s="327">
        <v>0</v>
      </c>
      <c r="L147" s="317"/>
    </row>
    <row r="148" spans="2:12" ht="51">
      <c r="B148" s="317" t="s">
        <v>689</v>
      </c>
      <c r="C148" s="313" t="s">
        <v>1171</v>
      </c>
      <c r="D148" s="313" t="s">
        <v>718</v>
      </c>
      <c r="E148" s="313" t="s">
        <v>603</v>
      </c>
      <c r="F148" s="309" t="s">
        <v>1174</v>
      </c>
      <c r="G148" s="325" t="s">
        <v>876</v>
      </c>
      <c r="H148" s="317" t="s">
        <v>1175</v>
      </c>
      <c r="I148" s="326" t="s">
        <v>1176</v>
      </c>
      <c r="J148" s="327">
        <v>6840</v>
      </c>
      <c r="K148" s="327">
        <v>0</v>
      </c>
      <c r="L148" s="317"/>
    </row>
    <row r="149" spans="2:12" ht="51">
      <c r="B149" s="317" t="s">
        <v>689</v>
      </c>
      <c r="C149" s="313" t="s">
        <v>1177</v>
      </c>
      <c r="D149" s="313" t="s">
        <v>718</v>
      </c>
      <c r="E149" s="313" t="s">
        <v>603</v>
      </c>
      <c r="F149" s="313" t="s">
        <v>1178</v>
      </c>
      <c r="G149" s="325" t="s">
        <v>1179</v>
      </c>
      <c r="H149" s="317" t="s">
        <v>1180</v>
      </c>
      <c r="I149" s="326" t="s">
        <v>1100</v>
      </c>
      <c r="J149" s="327">
        <v>9000</v>
      </c>
      <c r="K149" s="327">
        <v>0</v>
      </c>
      <c r="L149" s="317"/>
    </row>
    <row r="150" spans="2:12" ht="76.5">
      <c r="B150" s="317" t="s">
        <v>689</v>
      </c>
      <c r="C150" s="266" t="s">
        <v>1181</v>
      </c>
      <c r="D150" s="313" t="s">
        <v>718</v>
      </c>
      <c r="E150" s="313" t="s">
        <v>603</v>
      </c>
      <c r="F150" s="313" t="s">
        <v>1182</v>
      </c>
      <c r="G150" s="334" t="s">
        <v>910</v>
      </c>
      <c r="H150" s="333" t="s">
        <v>1183</v>
      </c>
      <c r="I150" s="326" t="s">
        <v>1100</v>
      </c>
      <c r="J150" s="327">
        <v>15000</v>
      </c>
      <c r="K150" s="327">
        <v>0</v>
      </c>
      <c r="L150" s="317"/>
    </row>
    <row r="151" spans="2:12" ht="51">
      <c r="B151" s="317" t="s">
        <v>689</v>
      </c>
      <c r="C151" s="266" t="s">
        <v>1171</v>
      </c>
      <c r="D151" s="313" t="s">
        <v>718</v>
      </c>
      <c r="E151" s="313" t="s">
        <v>603</v>
      </c>
      <c r="F151" s="320" t="s">
        <v>1184</v>
      </c>
      <c r="G151" s="309" t="s">
        <v>946</v>
      </c>
      <c r="H151" s="320" t="s">
        <v>1185</v>
      </c>
      <c r="I151" s="326" t="s">
        <v>1110</v>
      </c>
      <c r="J151" s="327">
        <v>20746.2</v>
      </c>
      <c r="K151" s="327">
        <v>0</v>
      </c>
      <c r="L151" s="317"/>
    </row>
    <row r="152" spans="2:12" ht="153">
      <c r="B152" s="317" t="s">
        <v>689</v>
      </c>
      <c r="C152" s="266" t="s">
        <v>1186</v>
      </c>
      <c r="D152" s="313" t="s">
        <v>718</v>
      </c>
      <c r="E152" s="313" t="s">
        <v>603</v>
      </c>
      <c r="F152" s="317" t="s">
        <v>1187</v>
      </c>
      <c r="G152" s="309" t="s">
        <v>907</v>
      </c>
      <c r="H152" s="317" t="s">
        <v>1188</v>
      </c>
      <c r="I152" s="326" t="s">
        <v>1110</v>
      </c>
      <c r="J152" s="327">
        <v>165.97</v>
      </c>
      <c r="K152" s="327">
        <v>0</v>
      </c>
      <c r="L152" s="317"/>
    </row>
    <row r="153" spans="2:12" ht="51">
      <c r="B153" s="317" t="s">
        <v>689</v>
      </c>
      <c r="C153" s="266" t="s">
        <v>1171</v>
      </c>
      <c r="D153" s="313" t="s">
        <v>718</v>
      </c>
      <c r="E153" s="313" t="s">
        <v>603</v>
      </c>
      <c r="F153" s="309" t="s">
        <v>1189</v>
      </c>
      <c r="G153" s="309" t="s">
        <v>1190</v>
      </c>
      <c r="H153" s="335" t="s">
        <v>1191</v>
      </c>
      <c r="I153" s="332" t="s">
        <v>1192</v>
      </c>
      <c r="J153" s="327">
        <v>2150</v>
      </c>
      <c r="K153" s="327">
        <v>0</v>
      </c>
      <c r="L153" s="317"/>
    </row>
    <row r="154" spans="2:12" ht="51">
      <c r="B154" s="317" t="s">
        <v>689</v>
      </c>
      <c r="C154" s="313" t="s">
        <v>1171</v>
      </c>
      <c r="D154" s="313" t="s">
        <v>718</v>
      </c>
      <c r="E154" s="313" t="s">
        <v>603</v>
      </c>
      <c r="F154" s="330" t="s">
        <v>1193</v>
      </c>
      <c r="G154" s="328" t="s">
        <v>1194</v>
      </c>
      <c r="H154" s="330" t="s">
        <v>1195</v>
      </c>
      <c r="I154" s="332" t="s">
        <v>1196</v>
      </c>
      <c r="J154" s="327">
        <v>5749</v>
      </c>
      <c r="K154" s="327">
        <v>0</v>
      </c>
      <c r="L154" s="317"/>
    </row>
    <row r="155" spans="2:12" ht="127.5">
      <c r="B155" s="317" t="s">
        <v>689</v>
      </c>
      <c r="C155" s="313" t="s">
        <v>1197</v>
      </c>
      <c r="D155" s="313" t="s">
        <v>718</v>
      </c>
      <c r="E155" s="313" t="s">
        <v>603</v>
      </c>
      <c r="F155" s="317" t="s">
        <v>1198</v>
      </c>
      <c r="G155" s="325" t="s">
        <v>1199</v>
      </c>
      <c r="H155" s="317" t="s">
        <v>1200</v>
      </c>
      <c r="I155" s="332" t="s">
        <v>1201</v>
      </c>
      <c r="J155" s="327">
        <v>3210</v>
      </c>
      <c r="K155" s="327">
        <v>0</v>
      </c>
      <c r="L155" s="317"/>
    </row>
    <row r="156" spans="2:12" ht="114.75">
      <c r="B156" s="317" t="s">
        <v>679</v>
      </c>
      <c r="C156" s="313" t="s">
        <v>1202</v>
      </c>
      <c r="D156" s="313" t="s">
        <v>718</v>
      </c>
      <c r="E156" s="313" t="s">
        <v>603</v>
      </c>
      <c r="F156" s="317" t="s">
        <v>1203</v>
      </c>
      <c r="G156" s="325" t="s">
        <v>1204</v>
      </c>
      <c r="H156" s="317" t="s">
        <v>1205</v>
      </c>
      <c r="I156" s="332" t="s">
        <v>1206</v>
      </c>
      <c r="J156" s="327">
        <v>10207.719999999999</v>
      </c>
      <c r="K156" s="327">
        <v>0</v>
      </c>
      <c r="L156" s="317"/>
    </row>
    <row r="157" spans="2:12" ht="140.25">
      <c r="B157" s="317" t="s">
        <v>679</v>
      </c>
      <c r="C157" s="313" t="s">
        <v>1202</v>
      </c>
      <c r="D157" s="313" t="s">
        <v>718</v>
      </c>
      <c r="E157" s="313" t="s">
        <v>603</v>
      </c>
      <c r="F157" s="317" t="s">
        <v>1207</v>
      </c>
      <c r="G157" s="325" t="s">
        <v>1208</v>
      </c>
      <c r="H157" s="317" t="s">
        <v>1209</v>
      </c>
      <c r="I157" s="332" t="s">
        <v>1206</v>
      </c>
      <c r="J157" s="327">
        <v>10207.719999999999</v>
      </c>
      <c r="K157" s="327">
        <v>0</v>
      </c>
      <c r="L157" s="317"/>
    </row>
    <row r="158" spans="2:12" ht="76.5">
      <c r="B158" s="317" t="s">
        <v>679</v>
      </c>
      <c r="C158" s="313" t="s">
        <v>1202</v>
      </c>
      <c r="D158" s="313" t="s">
        <v>718</v>
      </c>
      <c r="E158" s="313" t="s">
        <v>603</v>
      </c>
      <c r="F158" s="317" t="s">
        <v>1210</v>
      </c>
      <c r="G158" s="328" t="s">
        <v>724</v>
      </c>
      <c r="H158" s="317" t="s">
        <v>1211</v>
      </c>
      <c r="I158" s="332" t="s">
        <v>1206</v>
      </c>
      <c r="J158" s="327">
        <v>10207.719999999999</v>
      </c>
      <c r="K158" s="327">
        <v>0</v>
      </c>
      <c r="L158" s="317"/>
    </row>
    <row r="159" spans="2:12" ht="102">
      <c r="B159" s="317" t="s">
        <v>679</v>
      </c>
      <c r="C159" s="313" t="s">
        <v>1212</v>
      </c>
      <c r="D159" s="313" t="s">
        <v>718</v>
      </c>
      <c r="E159" s="313" t="s">
        <v>603</v>
      </c>
      <c r="F159" s="320" t="s">
        <v>1213</v>
      </c>
      <c r="G159" s="328" t="s">
        <v>1214</v>
      </c>
      <c r="H159" s="320" t="s">
        <v>1215</v>
      </c>
      <c r="I159" s="332" t="s">
        <v>1216</v>
      </c>
      <c r="J159" s="327">
        <v>4979</v>
      </c>
      <c r="K159" s="327">
        <v>0</v>
      </c>
      <c r="L159" s="317"/>
    </row>
    <row r="160" spans="2:12" ht="127.5">
      <c r="B160" s="317" t="s">
        <v>689</v>
      </c>
      <c r="C160" s="313" t="s">
        <v>1217</v>
      </c>
      <c r="D160" s="313" t="s">
        <v>718</v>
      </c>
      <c r="E160" s="313" t="s">
        <v>603</v>
      </c>
      <c r="F160" s="311" t="s">
        <v>1218</v>
      </c>
      <c r="G160" s="325" t="s">
        <v>1219</v>
      </c>
      <c r="H160" s="317" t="s">
        <v>1220</v>
      </c>
      <c r="I160" s="332" t="s">
        <v>1221</v>
      </c>
      <c r="J160" s="327">
        <v>15000</v>
      </c>
      <c r="K160" s="327">
        <v>0</v>
      </c>
      <c r="L160" s="317"/>
    </row>
    <row r="161" spans="2:12" ht="51">
      <c r="B161" s="317" t="s">
        <v>689</v>
      </c>
      <c r="C161" s="266" t="s">
        <v>1217</v>
      </c>
      <c r="D161" s="313" t="s">
        <v>718</v>
      </c>
      <c r="E161" s="313" t="s">
        <v>1222</v>
      </c>
      <c r="F161" s="320" t="s">
        <v>1223</v>
      </c>
      <c r="G161" s="320" t="s">
        <v>1224</v>
      </c>
      <c r="H161" s="320" t="s">
        <v>1225</v>
      </c>
      <c r="I161" s="332" t="s">
        <v>1226</v>
      </c>
      <c r="J161" s="327">
        <v>2442</v>
      </c>
      <c r="K161" s="327">
        <v>0</v>
      </c>
      <c r="L161" s="317"/>
    </row>
    <row r="162" spans="2:12" ht="229.5">
      <c r="B162" s="309" t="s">
        <v>707</v>
      </c>
      <c r="C162" s="313" t="s">
        <v>1227</v>
      </c>
      <c r="D162" s="313" t="s">
        <v>718</v>
      </c>
      <c r="E162" s="313" t="s">
        <v>603</v>
      </c>
      <c r="F162" s="311" t="s">
        <v>1228</v>
      </c>
      <c r="G162" s="309" t="s">
        <v>1229</v>
      </c>
      <c r="H162" s="309" t="s">
        <v>1230</v>
      </c>
      <c r="I162" s="309" t="s">
        <v>1231</v>
      </c>
      <c r="J162" s="327">
        <v>2146</v>
      </c>
      <c r="K162" s="327">
        <v>0</v>
      </c>
      <c r="L162" s="317"/>
    </row>
    <row r="163" spans="2:12" ht="51">
      <c r="B163" s="309" t="s">
        <v>707</v>
      </c>
      <c r="C163" s="313" t="s">
        <v>1227</v>
      </c>
      <c r="D163" s="313" t="s">
        <v>718</v>
      </c>
      <c r="E163" s="313" t="s">
        <v>603</v>
      </c>
      <c r="F163" s="311" t="s">
        <v>1232</v>
      </c>
      <c r="G163" s="309" t="s">
        <v>1233</v>
      </c>
      <c r="H163" s="309" t="s">
        <v>1234</v>
      </c>
      <c r="I163" s="329" t="s">
        <v>1235</v>
      </c>
      <c r="J163" s="327">
        <v>13010</v>
      </c>
      <c r="K163" s="327">
        <v>0</v>
      </c>
      <c r="L163" s="317"/>
    </row>
    <row r="164" spans="2:12" ht="127.5">
      <c r="B164" s="309" t="s">
        <v>707</v>
      </c>
      <c r="C164" s="313" t="s">
        <v>1236</v>
      </c>
      <c r="D164" s="313" t="s">
        <v>718</v>
      </c>
      <c r="E164" s="313" t="s">
        <v>603</v>
      </c>
      <c r="F164" s="311" t="s">
        <v>1237</v>
      </c>
      <c r="G164" s="309" t="s">
        <v>1238</v>
      </c>
      <c r="H164" s="317" t="s">
        <v>1239</v>
      </c>
      <c r="I164" s="332" t="s">
        <v>1240</v>
      </c>
      <c r="J164" s="327">
        <v>5610</v>
      </c>
      <c r="K164" s="327">
        <v>0</v>
      </c>
      <c r="L164" s="317"/>
    </row>
    <row r="165" spans="2:12" ht="153">
      <c r="B165" s="309" t="s">
        <v>1092</v>
      </c>
      <c r="C165" s="313" t="s">
        <v>1241</v>
      </c>
      <c r="D165" s="313" t="s">
        <v>718</v>
      </c>
      <c r="E165" s="313" t="s">
        <v>603</v>
      </c>
      <c r="F165" s="317" t="s">
        <v>1242</v>
      </c>
      <c r="G165" s="317" t="s">
        <v>1243</v>
      </c>
      <c r="H165" s="333" t="s">
        <v>1244</v>
      </c>
      <c r="I165" s="317" t="s">
        <v>1245</v>
      </c>
      <c r="J165" s="327">
        <v>2000</v>
      </c>
      <c r="K165" s="327">
        <v>0</v>
      </c>
      <c r="L165" s="317"/>
    </row>
    <row r="166" spans="2:12" ht="102">
      <c r="B166" s="309" t="s">
        <v>1092</v>
      </c>
      <c r="C166" s="313" t="s">
        <v>1241</v>
      </c>
      <c r="D166" s="313" t="s">
        <v>718</v>
      </c>
      <c r="E166" s="313" t="s">
        <v>603</v>
      </c>
      <c r="F166" s="333" t="s">
        <v>1246</v>
      </c>
      <c r="G166" s="317" t="s">
        <v>1243</v>
      </c>
      <c r="H166" s="317" t="s">
        <v>1247</v>
      </c>
      <c r="I166" s="336" t="s">
        <v>1248</v>
      </c>
      <c r="J166" s="327">
        <v>1500</v>
      </c>
      <c r="K166" s="327">
        <v>0</v>
      </c>
      <c r="L166" s="317"/>
    </row>
    <row r="167" spans="2:12" ht="204">
      <c r="B167" s="309" t="s">
        <v>1092</v>
      </c>
      <c r="C167" s="313" t="s">
        <v>1241</v>
      </c>
      <c r="D167" s="313" t="s">
        <v>718</v>
      </c>
      <c r="E167" s="313" t="s">
        <v>603</v>
      </c>
      <c r="F167" s="317" t="s">
        <v>1249</v>
      </c>
      <c r="G167" s="317" t="s">
        <v>1250</v>
      </c>
      <c r="H167" s="333" t="s">
        <v>1251</v>
      </c>
      <c r="I167" s="317" t="s">
        <v>1252</v>
      </c>
      <c r="J167" s="327">
        <v>2000</v>
      </c>
      <c r="K167" s="327">
        <v>0</v>
      </c>
      <c r="L167" s="317"/>
    </row>
    <row r="168" spans="2:12">
      <c r="B168" s="309"/>
      <c r="C168" s="313"/>
      <c r="D168" s="313"/>
      <c r="E168" s="313"/>
      <c r="F168" s="337"/>
      <c r="G168" s="320"/>
      <c r="H168" s="320"/>
      <c r="I168" s="320"/>
      <c r="J168" s="338"/>
      <c r="K168" s="338"/>
      <c r="L168" s="317"/>
    </row>
    <row r="169" spans="2:12">
      <c r="B169" s="309"/>
      <c r="C169" s="313"/>
      <c r="D169" s="313"/>
      <c r="E169" s="313"/>
      <c r="F169" s="317"/>
      <c r="G169" s="317"/>
      <c r="H169" s="317"/>
      <c r="I169" s="317"/>
      <c r="J169" s="327"/>
      <c r="K169" s="327"/>
      <c r="L169" s="317"/>
    </row>
    <row r="170" spans="2:12" ht="63.75">
      <c r="B170" s="317" t="s">
        <v>679</v>
      </c>
      <c r="C170" s="320" t="s">
        <v>1253</v>
      </c>
      <c r="D170" s="313" t="s">
        <v>718</v>
      </c>
      <c r="E170" s="313" t="s">
        <v>1222</v>
      </c>
      <c r="F170" s="320" t="s">
        <v>1254</v>
      </c>
      <c r="G170" s="320" t="s">
        <v>1255</v>
      </c>
      <c r="H170" s="311" t="s">
        <v>1256</v>
      </c>
      <c r="I170" s="329" t="s">
        <v>1257</v>
      </c>
      <c r="J170" s="338">
        <v>4849.3</v>
      </c>
      <c r="K170" s="327">
        <v>0</v>
      </c>
      <c r="L170" s="317"/>
    </row>
    <row r="171" spans="2:12" ht="51">
      <c r="B171" s="317" t="s">
        <v>679</v>
      </c>
      <c r="C171" s="317" t="s">
        <v>1258</v>
      </c>
      <c r="D171" s="313" t="s">
        <v>718</v>
      </c>
      <c r="E171" s="313" t="s">
        <v>1222</v>
      </c>
      <c r="F171" s="320" t="s">
        <v>1259</v>
      </c>
      <c r="G171" s="320" t="s">
        <v>1255</v>
      </c>
      <c r="H171" s="311" t="s">
        <v>1260</v>
      </c>
      <c r="I171" s="329" t="s">
        <v>1261</v>
      </c>
      <c r="J171" s="338">
        <v>11610.63</v>
      </c>
      <c r="K171" s="327">
        <v>0</v>
      </c>
      <c r="L171" s="317"/>
    </row>
    <row r="172" spans="2:12" ht="191.25">
      <c r="B172" s="317" t="s">
        <v>679</v>
      </c>
      <c r="C172" s="317" t="s">
        <v>1258</v>
      </c>
      <c r="D172" s="313" t="s">
        <v>718</v>
      </c>
      <c r="E172" s="313" t="s">
        <v>1222</v>
      </c>
      <c r="F172" s="320" t="s">
        <v>1262</v>
      </c>
      <c r="G172" s="320" t="s">
        <v>1255</v>
      </c>
      <c r="H172" s="311" t="s">
        <v>1263</v>
      </c>
      <c r="I172" s="329" t="s">
        <v>1264</v>
      </c>
      <c r="J172" s="338">
        <v>7949.76</v>
      </c>
      <c r="K172" s="327">
        <v>0</v>
      </c>
      <c r="L172" s="317"/>
    </row>
    <row r="173" spans="2:12" ht="89.25">
      <c r="B173" s="317" t="s">
        <v>679</v>
      </c>
      <c r="C173" s="317" t="s">
        <v>1258</v>
      </c>
      <c r="D173" s="313" t="s">
        <v>718</v>
      </c>
      <c r="E173" s="313" t="s">
        <v>1222</v>
      </c>
      <c r="F173" s="320" t="s">
        <v>1265</v>
      </c>
      <c r="G173" s="320" t="s">
        <v>1255</v>
      </c>
      <c r="H173" s="320" t="s">
        <v>1266</v>
      </c>
      <c r="I173" s="329" t="s">
        <v>1267</v>
      </c>
      <c r="J173" s="338">
        <v>9471.5300000000007</v>
      </c>
      <c r="K173" s="327">
        <v>0</v>
      </c>
      <c r="L173" s="317"/>
    </row>
    <row r="174" spans="2:12" ht="165.75">
      <c r="B174" s="317" t="s">
        <v>679</v>
      </c>
      <c r="C174" s="317" t="s">
        <v>1258</v>
      </c>
      <c r="D174" s="313" t="s">
        <v>718</v>
      </c>
      <c r="E174" s="313" t="s">
        <v>1222</v>
      </c>
      <c r="F174" s="320" t="s">
        <v>1268</v>
      </c>
      <c r="G174" s="320" t="s">
        <v>1098</v>
      </c>
      <c r="H174" s="311" t="s">
        <v>1269</v>
      </c>
      <c r="I174" s="329" t="s">
        <v>1270</v>
      </c>
      <c r="J174" s="338">
        <v>8927.93</v>
      </c>
      <c r="K174" s="327">
        <v>0</v>
      </c>
      <c r="L174" s="317"/>
    </row>
    <row r="175" spans="2:12" ht="165.75">
      <c r="B175" s="317" t="s">
        <v>679</v>
      </c>
      <c r="C175" s="317" t="s">
        <v>1258</v>
      </c>
      <c r="D175" s="313" t="s">
        <v>718</v>
      </c>
      <c r="E175" s="313" t="s">
        <v>1222</v>
      </c>
      <c r="F175" s="320" t="s">
        <v>1271</v>
      </c>
      <c r="G175" s="320" t="s">
        <v>1098</v>
      </c>
      <c r="H175" s="311" t="s">
        <v>1272</v>
      </c>
      <c r="I175" s="329" t="s">
        <v>1270</v>
      </c>
      <c r="J175" s="338">
        <v>10581.4</v>
      </c>
      <c r="K175" s="327">
        <v>0</v>
      </c>
      <c r="L175" s="317"/>
    </row>
    <row r="176" spans="2:12" ht="204">
      <c r="B176" s="317" t="s">
        <v>679</v>
      </c>
      <c r="C176" s="317" t="s">
        <v>1258</v>
      </c>
      <c r="D176" s="313" t="s">
        <v>718</v>
      </c>
      <c r="E176" s="313" t="s">
        <v>1222</v>
      </c>
      <c r="F176" s="320" t="s">
        <v>1273</v>
      </c>
      <c r="G176" s="320" t="s">
        <v>1098</v>
      </c>
      <c r="H176" s="311" t="s">
        <v>1274</v>
      </c>
      <c r="I176" s="329" t="s">
        <v>1275</v>
      </c>
      <c r="J176" s="338">
        <v>950</v>
      </c>
      <c r="K176" s="327">
        <v>0</v>
      </c>
      <c r="L176" s="317"/>
    </row>
    <row r="177" spans="2:12" ht="216.75">
      <c r="B177" s="317" t="s">
        <v>679</v>
      </c>
      <c r="C177" s="317" t="s">
        <v>1258</v>
      </c>
      <c r="D177" s="313" t="s">
        <v>718</v>
      </c>
      <c r="E177" s="313" t="s">
        <v>1222</v>
      </c>
      <c r="F177" s="320" t="s">
        <v>1276</v>
      </c>
      <c r="G177" s="320" t="s">
        <v>1098</v>
      </c>
      <c r="H177" s="311" t="s">
        <v>1277</v>
      </c>
      <c r="I177" s="329" t="s">
        <v>1278</v>
      </c>
      <c r="J177" s="338">
        <v>6622.95</v>
      </c>
      <c r="K177" s="327">
        <v>0</v>
      </c>
      <c r="L177" s="317"/>
    </row>
    <row r="178" spans="2:12" ht="89.25">
      <c r="B178" s="317" t="s">
        <v>679</v>
      </c>
      <c r="C178" s="317" t="s">
        <v>1258</v>
      </c>
      <c r="D178" s="313" t="s">
        <v>718</v>
      </c>
      <c r="E178" s="313" t="s">
        <v>1222</v>
      </c>
      <c r="F178" s="320" t="s">
        <v>1279</v>
      </c>
      <c r="G178" s="320" t="s">
        <v>1098</v>
      </c>
      <c r="H178" s="311" t="s">
        <v>1280</v>
      </c>
      <c r="I178" s="329" t="s">
        <v>1281</v>
      </c>
      <c r="J178" s="339">
        <v>34827.589999999997</v>
      </c>
      <c r="K178" s="327">
        <v>0</v>
      </c>
      <c r="L178" s="317"/>
    </row>
    <row r="179" spans="2:12" ht="89.25">
      <c r="B179" s="317" t="s">
        <v>679</v>
      </c>
      <c r="C179" s="317" t="s">
        <v>1258</v>
      </c>
      <c r="D179" s="313" t="s">
        <v>718</v>
      </c>
      <c r="E179" s="313" t="s">
        <v>1222</v>
      </c>
      <c r="F179" s="320" t="s">
        <v>1282</v>
      </c>
      <c r="G179" s="320" t="s">
        <v>1098</v>
      </c>
      <c r="H179" s="320" t="s">
        <v>1283</v>
      </c>
      <c r="I179" s="329" t="s">
        <v>1284</v>
      </c>
      <c r="J179" s="339">
        <v>4511.18</v>
      </c>
      <c r="K179" s="327">
        <v>0</v>
      </c>
      <c r="L179" s="317"/>
    </row>
    <row r="180" spans="2:12" ht="165.75">
      <c r="B180" s="317" t="s">
        <v>679</v>
      </c>
      <c r="C180" s="317" t="s">
        <v>1258</v>
      </c>
      <c r="D180" s="313" t="s">
        <v>718</v>
      </c>
      <c r="E180" s="313" t="s">
        <v>1222</v>
      </c>
      <c r="F180" s="320" t="s">
        <v>1285</v>
      </c>
      <c r="G180" s="320" t="s">
        <v>1098</v>
      </c>
      <c r="H180" s="311" t="s">
        <v>1286</v>
      </c>
      <c r="I180" s="329" t="s">
        <v>1270</v>
      </c>
      <c r="J180" s="339">
        <v>16557.259999999998</v>
      </c>
      <c r="K180" s="327">
        <v>0</v>
      </c>
      <c r="L180" s="317"/>
    </row>
    <row r="181" spans="2:12" ht="140.25">
      <c r="B181" s="317" t="s">
        <v>679</v>
      </c>
      <c r="C181" s="317" t="s">
        <v>1258</v>
      </c>
      <c r="D181" s="313" t="s">
        <v>718</v>
      </c>
      <c r="E181" s="313" t="s">
        <v>1222</v>
      </c>
      <c r="F181" s="320" t="s">
        <v>1287</v>
      </c>
      <c r="G181" s="320" t="s">
        <v>1098</v>
      </c>
      <c r="H181" s="311" t="s">
        <v>1288</v>
      </c>
      <c r="I181" s="329" t="s">
        <v>1270</v>
      </c>
      <c r="J181" s="339">
        <v>1900</v>
      </c>
      <c r="K181" s="327">
        <v>0</v>
      </c>
      <c r="L181" s="317"/>
    </row>
    <row r="182" spans="2:12" ht="63.75">
      <c r="B182" s="317" t="s">
        <v>679</v>
      </c>
      <c r="C182" s="320" t="s">
        <v>1289</v>
      </c>
      <c r="D182" s="313" t="s">
        <v>718</v>
      </c>
      <c r="E182" s="313" t="s">
        <v>1222</v>
      </c>
      <c r="F182" s="340" t="s">
        <v>1290</v>
      </c>
      <c r="G182" s="320" t="s">
        <v>1098</v>
      </c>
      <c r="H182" s="311" t="s">
        <v>1291</v>
      </c>
      <c r="I182" s="329" t="s">
        <v>1292</v>
      </c>
      <c r="J182" s="338">
        <v>3000</v>
      </c>
      <c r="K182" s="327">
        <v>0</v>
      </c>
      <c r="L182" s="317"/>
    </row>
    <row r="183" spans="2:12" ht="102">
      <c r="B183" s="317" t="s">
        <v>679</v>
      </c>
      <c r="C183" s="320" t="s">
        <v>1293</v>
      </c>
      <c r="D183" s="313" t="s">
        <v>718</v>
      </c>
      <c r="E183" s="313" t="s">
        <v>1222</v>
      </c>
      <c r="F183" s="320" t="s">
        <v>1294</v>
      </c>
      <c r="G183" s="341" t="s">
        <v>1255</v>
      </c>
      <c r="H183" s="311" t="s">
        <v>1295</v>
      </c>
      <c r="I183" s="320" t="s">
        <v>1192</v>
      </c>
      <c r="J183" s="338">
        <v>1911.62</v>
      </c>
      <c r="K183" s="327">
        <v>0</v>
      </c>
      <c r="L183" s="317"/>
    </row>
    <row r="184" spans="2:12" ht="89.25">
      <c r="B184" s="317" t="s">
        <v>679</v>
      </c>
      <c r="C184" s="317" t="s">
        <v>1258</v>
      </c>
      <c r="D184" s="313" t="s">
        <v>718</v>
      </c>
      <c r="E184" s="313" t="s">
        <v>1222</v>
      </c>
      <c r="F184" s="320" t="s">
        <v>1296</v>
      </c>
      <c r="G184" s="320" t="s">
        <v>1297</v>
      </c>
      <c r="H184" s="320" t="s">
        <v>1298</v>
      </c>
      <c r="I184" s="329" t="s">
        <v>1264</v>
      </c>
      <c r="J184" s="342">
        <v>23516.720000000001</v>
      </c>
      <c r="K184" s="327">
        <v>0</v>
      </c>
      <c r="L184" s="317"/>
    </row>
    <row r="185" spans="2:12" ht="51">
      <c r="B185" s="317" t="s">
        <v>679</v>
      </c>
      <c r="C185" s="320"/>
      <c r="D185" s="313" t="s">
        <v>718</v>
      </c>
      <c r="E185" s="313" t="s">
        <v>1222</v>
      </c>
      <c r="F185" s="311" t="s">
        <v>1299</v>
      </c>
      <c r="G185" s="320" t="s">
        <v>1300</v>
      </c>
      <c r="H185" s="311" t="s">
        <v>1301</v>
      </c>
      <c r="I185" s="329">
        <v>40605</v>
      </c>
      <c r="J185" s="338">
        <v>2111.19</v>
      </c>
      <c r="K185" s="327">
        <v>0</v>
      </c>
      <c r="L185" s="317"/>
    </row>
    <row r="186" spans="2:12" ht="153">
      <c r="B186" s="317" t="s">
        <v>679</v>
      </c>
      <c r="C186" s="320" t="s">
        <v>1302</v>
      </c>
      <c r="D186" s="313" t="s">
        <v>718</v>
      </c>
      <c r="E186" s="313" t="s">
        <v>1222</v>
      </c>
      <c r="F186" s="311">
        <v>278173</v>
      </c>
      <c r="G186" s="341" t="s">
        <v>1255</v>
      </c>
      <c r="H186" s="311" t="s">
        <v>1303</v>
      </c>
      <c r="I186" s="329" t="s">
        <v>1304</v>
      </c>
      <c r="J186" s="338">
        <v>62751.78</v>
      </c>
      <c r="K186" s="327">
        <v>0</v>
      </c>
      <c r="L186" s="317"/>
    </row>
    <row r="187" spans="2:12" ht="51">
      <c r="B187" s="317" t="s">
        <v>689</v>
      </c>
      <c r="C187" s="320" t="s">
        <v>1305</v>
      </c>
      <c r="D187" s="313" t="s">
        <v>718</v>
      </c>
      <c r="E187" s="313" t="s">
        <v>1222</v>
      </c>
      <c r="F187" s="311">
        <v>261611</v>
      </c>
      <c r="G187" s="320" t="s">
        <v>1112</v>
      </c>
      <c r="H187" s="311" t="s">
        <v>1306</v>
      </c>
      <c r="I187" s="329" t="s">
        <v>1307</v>
      </c>
      <c r="J187" s="338">
        <v>40824.51</v>
      </c>
      <c r="K187" s="327">
        <v>0</v>
      </c>
      <c r="L187" s="317"/>
    </row>
  </sheetData>
  <mergeCells count="1">
    <mergeCell ref="A1:L1"/>
  </mergeCells>
  <phoneticPr fontId="2" type="noConversion"/>
  <dataValidations count="1">
    <dataValidation type="list" allowBlank="1" showInputMessage="1" showErrorMessage="1" sqref="B142:B144">
      <formula1>$Q$355:$Q$484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2"/>
  <sheetViews>
    <sheetView tabSelected="1" zoomScale="44" zoomScaleNormal="44" zoomScaleSheetLayoutView="100" workbookViewId="0">
      <selection activeCell="I2" sqref="I2"/>
    </sheetView>
  </sheetViews>
  <sheetFormatPr defaultRowHeight="15.75"/>
  <cols>
    <col min="1" max="1" width="3.125" customWidth="1"/>
    <col min="2" max="2" width="18.125" customWidth="1"/>
    <col min="3" max="3" width="16.375" customWidth="1"/>
    <col min="4" max="4" width="7.625" customWidth="1"/>
    <col min="5" max="5" width="9" customWidth="1"/>
    <col min="6" max="6" width="38.5" customWidth="1"/>
    <col min="7" max="7" width="35.375" customWidth="1"/>
    <col min="8" max="8" width="27.875" customWidth="1"/>
    <col min="9" max="9" width="13.75" customWidth="1"/>
    <col min="10" max="10" width="17.375" customWidth="1"/>
    <col min="11" max="11" width="13.75" customWidth="1"/>
    <col min="12" max="12" width="13.625" customWidth="1"/>
  </cols>
  <sheetData>
    <row r="1" spans="1:13" ht="20.25" customHeight="1" thickBot="1">
      <c r="A1" s="484" t="s">
        <v>214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</row>
    <row r="2" spans="1:13" s="145" customFormat="1" ht="158.25" thickBot="1">
      <c r="A2" s="374" t="s">
        <v>142</v>
      </c>
      <c r="B2" s="375" t="s">
        <v>52</v>
      </c>
      <c r="C2" s="375" t="s">
        <v>213</v>
      </c>
      <c r="D2" s="375" t="s">
        <v>217</v>
      </c>
      <c r="E2" s="375" t="s">
        <v>216</v>
      </c>
      <c r="F2" s="375" t="s">
        <v>143</v>
      </c>
      <c r="G2" s="375" t="s">
        <v>144</v>
      </c>
      <c r="H2" s="375" t="s">
        <v>124</v>
      </c>
      <c r="I2" s="375" t="s">
        <v>145</v>
      </c>
      <c r="J2" s="375" t="s">
        <v>146</v>
      </c>
      <c r="K2" s="375" t="s">
        <v>147</v>
      </c>
      <c r="L2" s="393" t="s">
        <v>148</v>
      </c>
      <c r="M2" s="144"/>
    </row>
    <row r="3" spans="1:13" ht="45">
      <c r="A3" s="58"/>
      <c r="B3" s="376" t="s">
        <v>689</v>
      </c>
      <c r="C3" s="377" t="s">
        <v>1096</v>
      </c>
      <c r="D3" s="377" t="s">
        <v>718</v>
      </c>
      <c r="E3" s="377" t="s">
        <v>603</v>
      </c>
      <c r="F3" s="376" t="s">
        <v>1308</v>
      </c>
      <c r="G3" s="378" t="s">
        <v>1309</v>
      </c>
      <c r="H3" s="376" t="s">
        <v>1310</v>
      </c>
      <c r="I3" s="379" t="s">
        <v>1311</v>
      </c>
      <c r="J3" s="380">
        <v>769</v>
      </c>
      <c r="K3" s="380">
        <v>0</v>
      </c>
      <c r="L3" s="58"/>
      <c r="M3" s="137"/>
    </row>
    <row r="4" spans="1:13" ht="75">
      <c r="A4" s="57"/>
      <c r="B4" s="376" t="s">
        <v>689</v>
      </c>
      <c r="C4" s="377" t="s">
        <v>1096</v>
      </c>
      <c r="D4" s="377" t="s">
        <v>718</v>
      </c>
      <c r="E4" s="377" t="s">
        <v>603</v>
      </c>
      <c r="F4" s="376" t="s">
        <v>1312</v>
      </c>
      <c r="G4" s="378" t="s">
        <v>1313</v>
      </c>
      <c r="H4" s="376" t="s">
        <v>1314</v>
      </c>
      <c r="I4" s="379" t="s">
        <v>1311</v>
      </c>
      <c r="J4" s="381">
        <v>2820</v>
      </c>
      <c r="K4" s="380">
        <v>0</v>
      </c>
      <c r="L4" s="57"/>
      <c r="M4" s="137"/>
    </row>
    <row r="5" spans="1:13" ht="45">
      <c r="A5" s="57"/>
      <c r="B5" s="376" t="s">
        <v>689</v>
      </c>
      <c r="C5" s="377" t="s">
        <v>1096</v>
      </c>
      <c r="D5" s="377" t="s">
        <v>718</v>
      </c>
      <c r="E5" s="377" t="s">
        <v>603</v>
      </c>
      <c r="F5" s="376" t="s">
        <v>1315</v>
      </c>
      <c r="G5" s="378" t="s">
        <v>1316</v>
      </c>
      <c r="H5" s="376" t="s">
        <v>1317</v>
      </c>
      <c r="I5" s="379" t="s">
        <v>1318</v>
      </c>
      <c r="J5" s="381">
        <v>4000</v>
      </c>
      <c r="K5" s="380">
        <v>0</v>
      </c>
      <c r="L5" s="57"/>
      <c r="M5" s="137"/>
    </row>
    <row r="6" spans="1:13" ht="30">
      <c r="A6" s="57"/>
      <c r="B6" s="376" t="s">
        <v>689</v>
      </c>
      <c r="C6" s="377" t="s">
        <v>1096</v>
      </c>
      <c r="D6" s="377" t="s">
        <v>718</v>
      </c>
      <c r="E6" s="377" t="s">
        <v>603</v>
      </c>
      <c r="F6" s="376" t="s">
        <v>1319</v>
      </c>
      <c r="G6" s="378" t="s">
        <v>1320</v>
      </c>
      <c r="H6" s="376" t="s">
        <v>1321</v>
      </c>
      <c r="I6" s="379" t="s">
        <v>1322</v>
      </c>
      <c r="J6" s="381">
        <v>2500</v>
      </c>
      <c r="K6" s="380">
        <v>0</v>
      </c>
      <c r="L6" s="57"/>
      <c r="M6" s="137"/>
    </row>
    <row r="7" spans="1:13" ht="30">
      <c r="A7" s="57"/>
      <c r="B7" s="376" t="s">
        <v>689</v>
      </c>
      <c r="C7" s="377" t="s">
        <v>1096</v>
      </c>
      <c r="D7" s="377" t="s">
        <v>718</v>
      </c>
      <c r="E7" s="377" t="s">
        <v>603</v>
      </c>
      <c r="F7" s="376" t="s">
        <v>1323</v>
      </c>
      <c r="G7" s="378" t="s">
        <v>1324</v>
      </c>
      <c r="H7" s="376" t="s">
        <v>1325</v>
      </c>
      <c r="I7" s="379" t="s">
        <v>1326</v>
      </c>
      <c r="J7" s="381">
        <v>2564</v>
      </c>
      <c r="K7" s="380">
        <v>0</v>
      </c>
      <c r="L7" s="57"/>
      <c r="M7" s="137"/>
    </row>
    <row r="8" spans="1:13" ht="90">
      <c r="A8" s="57"/>
      <c r="B8" s="376" t="s">
        <v>1092</v>
      </c>
      <c r="C8" s="377" t="s">
        <v>1327</v>
      </c>
      <c r="D8" s="382" t="s">
        <v>718</v>
      </c>
      <c r="E8" s="382" t="s">
        <v>603</v>
      </c>
      <c r="F8" s="383" t="s">
        <v>1328</v>
      </c>
      <c r="G8" s="378" t="s">
        <v>1094</v>
      </c>
      <c r="H8" s="376" t="s">
        <v>1329</v>
      </c>
      <c r="I8" s="379" t="s">
        <v>1330</v>
      </c>
      <c r="J8" s="381">
        <v>450</v>
      </c>
      <c r="K8" s="380">
        <v>0</v>
      </c>
      <c r="L8" s="57"/>
      <c r="M8" s="137"/>
    </row>
    <row r="9" spans="1:13" ht="90">
      <c r="A9" s="57"/>
      <c r="B9" s="376" t="s">
        <v>1092</v>
      </c>
      <c r="C9" s="377" t="s">
        <v>1331</v>
      </c>
      <c r="D9" s="382" t="s">
        <v>718</v>
      </c>
      <c r="E9" s="382" t="s">
        <v>603</v>
      </c>
      <c r="F9" s="383" t="s">
        <v>1332</v>
      </c>
      <c r="G9" s="378" t="s">
        <v>1094</v>
      </c>
      <c r="H9" s="376" t="s">
        <v>1333</v>
      </c>
      <c r="I9" s="379" t="s">
        <v>1334</v>
      </c>
      <c r="J9" s="381">
        <v>200</v>
      </c>
      <c r="K9" s="380">
        <v>0</v>
      </c>
      <c r="L9" s="57"/>
      <c r="M9" s="137"/>
    </row>
    <row r="10" spans="1:13">
      <c r="A10" s="57"/>
      <c r="B10" s="376"/>
      <c r="C10" s="377"/>
      <c r="D10" s="382"/>
      <c r="E10" s="382"/>
      <c r="F10" s="383"/>
      <c r="G10" s="378"/>
      <c r="H10" s="376"/>
      <c r="I10" s="379"/>
      <c r="J10" s="381"/>
      <c r="K10" s="380"/>
      <c r="L10" s="57"/>
      <c r="M10" s="137"/>
    </row>
    <row r="11" spans="1:13">
      <c r="A11" s="57"/>
      <c r="B11" s="57"/>
      <c r="C11" s="57"/>
      <c r="D11" s="57"/>
      <c r="E11" s="57"/>
      <c r="F11" s="57"/>
      <c r="G11" s="57"/>
      <c r="H11" s="57"/>
      <c r="I11" s="57"/>
      <c r="J11" s="381"/>
      <c r="K11" s="57"/>
      <c r="L11" s="57"/>
      <c r="M11" s="137"/>
    </row>
    <row r="12" spans="1:13" ht="60">
      <c r="A12" s="57"/>
      <c r="B12" s="376" t="s">
        <v>679</v>
      </c>
      <c r="C12" s="383" t="s">
        <v>1335</v>
      </c>
      <c r="D12" s="382" t="s">
        <v>718</v>
      </c>
      <c r="E12" s="382" t="s">
        <v>1222</v>
      </c>
      <c r="F12" s="384" t="s">
        <v>1336</v>
      </c>
      <c r="G12" s="383" t="s">
        <v>1337</v>
      </c>
      <c r="H12" s="384" t="s">
        <v>1338</v>
      </c>
      <c r="I12" s="385" t="s">
        <v>1339</v>
      </c>
      <c r="J12" s="381">
        <v>9822</v>
      </c>
      <c r="K12" s="380">
        <v>0</v>
      </c>
      <c r="L12" s="57"/>
      <c r="M12" s="137"/>
    </row>
    <row r="13" spans="1:13" ht="30">
      <c r="A13" s="57"/>
      <c r="B13" s="376" t="s">
        <v>679</v>
      </c>
      <c r="C13" s="383" t="s">
        <v>1340</v>
      </c>
      <c r="D13" s="377" t="s">
        <v>718</v>
      </c>
      <c r="E13" s="382" t="s">
        <v>1222</v>
      </c>
      <c r="F13" s="386" t="s">
        <v>1341</v>
      </c>
      <c r="G13" s="383" t="s">
        <v>1342</v>
      </c>
      <c r="H13" s="387" t="s">
        <v>1343</v>
      </c>
      <c r="I13" s="385" t="s">
        <v>1344</v>
      </c>
      <c r="J13" s="381">
        <v>3000</v>
      </c>
      <c r="K13" s="380">
        <v>0</v>
      </c>
      <c r="L13" s="57"/>
      <c r="M13" s="137"/>
    </row>
    <row r="14" spans="1:13" ht="30">
      <c r="A14" s="57"/>
      <c r="B14" s="376" t="s">
        <v>689</v>
      </c>
      <c r="C14" s="383" t="s">
        <v>1340</v>
      </c>
      <c r="D14" s="377" t="s">
        <v>718</v>
      </c>
      <c r="E14" s="382" t="s">
        <v>1222</v>
      </c>
      <c r="F14" s="386" t="s">
        <v>1345</v>
      </c>
      <c r="G14" s="383" t="s">
        <v>1346</v>
      </c>
      <c r="H14" s="387" t="s">
        <v>1347</v>
      </c>
      <c r="I14" s="385" t="s">
        <v>1348</v>
      </c>
      <c r="J14" s="381">
        <v>1500</v>
      </c>
      <c r="K14" s="380">
        <v>0</v>
      </c>
      <c r="L14" s="57"/>
    </row>
    <row r="15" spans="1:13" ht="30">
      <c r="A15" s="57"/>
      <c r="B15" s="376" t="s">
        <v>689</v>
      </c>
      <c r="C15" s="383" t="s">
        <v>1349</v>
      </c>
      <c r="D15" s="377" t="s">
        <v>718</v>
      </c>
      <c r="E15" s="382" t="s">
        <v>1222</v>
      </c>
      <c r="F15" s="383" t="s">
        <v>1223</v>
      </c>
      <c r="G15" s="383" t="s">
        <v>1224</v>
      </c>
      <c r="H15" s="383" t="s">
        <v>1225</v>
      </c>
      <c r="I15" s="388" t="s">
        <v>1226</v>
      </c>
      <c r="J15" s="381">
        <v>20759.66</v>
      </c>
      <c r="K15" s="380">
        <v>0</v>
      </c>
      <c r="L15" s="57"/>
    </row>
    <row r="16" spans="1:13" ht="30">
      <c r="A16" s="57"/>
      <c r="B16" s="376" t="s">
        <v>689</v>
      </c>
      <c r="C16" s="383" t="s">
        <v>1350</v>
      </c>
      <c r="D16" s="382" t="s">
        <v>718</v>
      </c>
      <c r="E16" s="382" t="s">
        <v>1222</v>
      </c>
      <c r="F16" s="383" t="s">
        <v>1351</v>
      </c>
      <c r="G16" s="383" t="s">
        <v>1352</v>
      </c>
      <c r="H16" s="383" t="s">
        <v>1353</v>
      </c>
      <c r="I16" s="388" t="s">
        <v>1354</v>
      </c>
      <c r="J16" s="381">
        <v>170.73</v>
      </c>
      <c r="K16" s="380">
        <v>0</v>
      </c>
      <c r="L16" s="57"/>
    </row>
    <row r="17" spans="1:12" ht="30">
      <c r="A17" s="57"/>
      <c r="B17" s="376" t="s">
        <v>707</v>
      </c>
      <c r="C17" s="383" t="s">
        <v>1340</v>
      </c>
      <c r="D17" s="377" t="s">
        <v>718</v>
      </c>
      <c r="E17" s="382" t="s">
        <v>1222</v>
      </c>
      <c r="F17" s="389">
        <v>31110003</v>
      </c>
      <c r="G17" s="386" t="s">
        <v>1355</v>
      </c>
      <c r="H17" s="387" t="s">
        <v>1343</v>
      </c>
      <c r="I17" s="386" t="s">
        <v>1356</v>
      </c>
      <c r="J17" s="381">
        <v>9000</v>
      </c>
      <c r="K17" s="380">
        <v>0</v>
      </c>
      <c r="L17" s="57"/>
    </row>
    <row r="18" spans="1:12" ht="45">
      <c r="A18" s="57"/>
      <c r="B18" s="376" t="s">
        <v>707</v>
      </c>
      <c r="C18" s="383" t="s">
        <v>1357</v>
      </c>
      <c r="D18" s="377" t="s">
        <v>718</v>
      </c>
      <c r="E18" s="382" t="s">
        <v>1222</v>
      </c>
      <c r="F18" s="386" t="s">
        <v>1358</v>
      </c>
      <c r="G18" s="386" t="s">
        <v>1359</v>
      </c>
      <c r="H18" s="386" t="s">
        <v>1360</v>
      </c>
      <c r="I18" s="386" t="s">
        <v>1361</v>
      </c>
      <c r="J18" s="381">
        <v>15340.72</v>
      </c>
      <c r="K18" s="380">
        <v>0</v>
      </c>
      <c r="L18" s="57"/>
    </row>
    <row r="19" spans="1:12" ht="30">
      <c r="A19" s="57"/>
      <c r="B19" s="376" t="s">
        <v>707</v>
      </c>
      <c r="C19" s="383" t="s">
        <v>1362</v>
      </c>
      <c r="D19" s="377" t="s">
        <v>718</v>
      </c>
      <c r="E19" s="382" t="s">
        <v>1222</v>
      </c>
      <c r="F19" s="383"/>
      <c r="G19" s="386" t="s">
        <v>1363</v>
      </c>
      <c r="H19" s="386" t="s">
        <v>1362</v>
      </c>
      <c r="I19" s="386" t="s">
        <v>1364</v>
      </c>
      <c r="J19" s="381">
        <v>1500</v>
      </c>
      <c r="K19" s="380">
        <v>0</v>
      </c>
      <c r="L19" s="57"/>
    </row>
    <row r="20" spans="1:12" ht="45">
      <c r="A20" s="57"/>
      <c r="B20" s="390" t="s">
        <v>1092</v>
      </c>
      <c r="C20" s="387" t="s">
        <v>1365</v>
      </c>
      <c r="D20" s="382" t="s">
        <v>718</v>
      </c>
      <c r="E20" s="382" t="s">
        <v>1222</v>
      </c>
      <c r="F20" s="383" t="s">
        <v>1366</v>
      </c>
      <c r="G20" s="383" t="s">
        <v>1367</v>
      </c>
      <c r="H20" s="387" t="s">
        <v>1368</v>
      </c>
      <c r="I20" s="388" t="s">
        <v>1369</v>
      </c>
      <c r="J20" s="381">
        <v>353936.9</v>
      </c>
      <c r="K20" s="380">
        <v>0</v>
      </c>
      <c r="L20" s="57"/>
    </row>
    <row r="21" spans="1:12" ht="75">
      <c r="A21" s="57"/>
      <c r="B21" s="390" t="s">
        <v>1092</v>
      </c>
      <c r="C21" s="387" t="s">
        <v>1365</v>
      </c>
      <c r="D21" s="382" t="s">
        <v>718</v>
      </c>
      <c r="E21" s="382" t="s">
        <v>1222</v>
      </c>
      <c r="F21" s="391" t="s">
        <v>1370</v>
      </c>
      <c r="G21" s="392" t="s">
        <v>1371</v>
      </c>
      <c r="H21" s="383" t="s">
        <v>1372</v>
      </c>
      <c r="I21" s="383" t="s">
        <v>1373</v>
      </c>
      <c r="J21" s="381">
        <v>14400</v>
      </c>
      <c r="K21" s="380">
        <v>0</v>
      </c>
      <c r="L21" s="57"/>
    </row>
    <row r="22" spans="1:12">
      <c r="A22" s="57"/>
      <c r="B22" s="57"/>
      <c r="C22" s="57"/>
      <c r="D22" s="57"/>
      <c r="E22" s="57"/>
      <c r="F22" s="57"/>
      <c r="G22" s="57"/>
      <c r="H22" s="57"/>
      <c r="I22" s="57"/>
      <c r="J22" s="343"/>
      <c r="K22" s="57"/>
      <c r="L22" s="57"/>
    </row>
  </sheetData>
  <mergeCells count="1">
    <mergeCell ref="A1:M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6" orientation="landscape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F11"/>
  <sheetViews>
    <sheetView zoomScale="59" zoomScaleNormal="59" zoomScaleSheetLayoutView="100" workbookViewId="0">
      <selection activeCell="F4" sqref="F4"/>
    </sheetView>
  </sheetViews>
  <sheetFormatPr defaultRowHeight="15.75"/>
  <cols>
    <col min="1" max="1" width="18.25" customWidth="1"/>
    <col min="2" max="2" width="23.5" customWidth="1"/>
    <col min="3" max="3" width="32.75" customWidth="1"/>
    <col min="4" max="4" width="22" customWidth="1"/>
    <col min="5" max="5" width="15.875" customWidth="1"/>
    <col min="6" max="6" width="29.5" customWidth="1"/>
  </cols>
  <sheetData>
    <row r="1" spans="1:6" ht="21" thickBot="1">
      <c r="A1" s="409" t="s">
        <v>158</v>
      </c>
      <c r="B1" s="409"/>
      <c r="C1" s="409"/>
      <c r="D1" s="409"/>
      <c r="E1" s="409"/>
    </row>
    <row r="2" spans="1:6" s="1" customFormat="1" ht="16.5" thickBot="1">
      <c r="A2" s="345" t="s">
        <v>115</v>
      </c>
      <c r="B2" s="346" t="s">
        <v>116</v>
      </c>
      <c r="C2" s="346" t="s">
        <v>117</v>
      </c>
      <c r="D2" s="346" t="s">
        <v>118</v>
      </c>
      <c r="E2" s="347" t="s">
        <v>119</v>
      </c>
    </row>
    <row r="3" spans="1:6" s="1" customFormat="1">
      <c r="A3" s="348" t="s">
        <v>1374</v>
      </c>
      <c r="B3" s="349" t="s">
        <v>1375</v>
      </c>
      <c r="C3" s="350" t="s">
        <v>1376</v>
      </c>
      <c r="D3" s="348" t="s">
        <v>1377</v>
      </c>
      <c r="E3" s="348">
        <v>2011</v>
      </c>
    </row>
    <row r="4" spans="1:6" s="1" customFormat="1">
      <c r="A4" s="348" t="s">
        <v>1374</v>
      </c>
      <c r="B4" s="349" t="s">
        <v>1375</v>
      </c>
      <c r="C4" s="350" t="s">
        <v>1378</v>
      </c>
      <c r="D4" s="348" t="s">
        <v>1377</v>
      </c>
      <c r="E4" s="348">
        <v>2011</v>
      </c>
      <c r="F4" s="344" t="s">
        <v>1402</v>
      </c>
    </row>
    <row r="5" spans="1:6" s="1" customFormat="1">
      <c r="A5" s="348" t="s">
        <v>1374</v>
      </c>
      <c r="B5" s="349" t="s">
        <v>1375</v>
      </c>
      <c r="C5" s="350" t="s">
        <v>1379</v>
      </c>
      <c r="D5" s="348" t="s">
        <v>1377</v>
      </c>
      <c r="E5" s="348">
        <v>2011</v>
      </c>
    </row>
    <row r="6" spans="1:6" s="1" customFormat="1">
      <c r="A6" s="351" t="s">
        <v>1380</v>
      </c>
      <c r="B6" s="352" t="s">
        <v>1375</v>
      </c>
      <c r="C6" s="353" t="s">
        <v>1381</v>
      </c>
      <c r="D6" s="351" t="s">
        <v>1377</v>
      </c>
      <c r="E6" s="351">
        <v>2011</v>
      </c>
    </row>
    <row r="7" spans="1:6" s="1" customFormat="1">
      <c r="A7" s="351" t="s">
        <v>1380</v>
      </c>
      <c r="B7" s="352" t="s">
        <v>1382</v>
      </c>
      <c r="C7" s="353" t="s">
        <v>1383</v>
      </c>
      <c r="D7" s="351" t="s">
        <v>1384</v>
      </c>
      <c r="E7" s="354">
        <v>40736</v>
      </c>
    </row>
    <row r="8" spans="1:6" s="1" customFormat="1">
      <c r="A8" s="351" t="s">
        <v>1380</v>
      </c>
      <c r="B8" s="352" t="s">
        <v>1382</v>
      </c>
      <c r="C8" s="353" t="s">
        <v>1385</v>
      </c>
      <c r="D8" s="351" t="s">
        <v>1384</v>
      </c>
      <c r="E8" s="354">
        <v>40834</v>
      </c>
    </row>
    <row r="9" spans="1:6">
      <c r="A9" s="355" t="s">
        <v>1380</v>
      </c>
      <c r="B9" s="356" t="s">
        <v>1382</v>
      </c>
      <c r="C9" s="357" t="s">
        <v>1386</v>
      </c>
      <c r="D9" s="355" t="s">
        <v>1384</v>
      </c>
      <c r="E9" s="358" t="s">
        <v>1387</v>
      </c>
    </row>
    <row r="10" spans="1:6">
      <c r="A10" s="355" t="s">
        <v>1388</v>
      </c>
      <c r="B10" s="356" t="s">
        <v>1389</v>
      </c>
      <c r="C10" s="357" t="s">
        <v>1390</v>
      </c>
      <c r="D10" s="355" t="s">
        <v>1384</v>
      </c>
      <c r="E10" s="358" t="s">
        <v>1391</v>
      </c>
    </row>
    <row r="11" spans="1:6">
      <c r="A11" s="359" t="s">
        <v>1388</v>
      </c>
      <c r="B11" s="360" t="s">
        <v>1389</v>
      </c>
      <c r="C11" s="361" t="s">
        <v>1392</v>
      </c>
      <c r="D11" s="362" t="s">
        <v>1393</v>
      </c>
      <c r="E11" s="363">
        <v>40812</v>
      </c>
    </row>
  </sheetData>
  <mergeCells count="1">
    <mergeCell ref="A1:E1"/>
  </mergeCells>
  <phoneticPr fontId="2" type="noConversion"/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/>
  </sheetViews>
  <sheetFormatPr defaultRowHeight="15.75"/>
  <sheetData/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4"/>
  <sheetViews>
    <sheetView zoomScaleSheetLayoutView="140" workbookViewId="0">
      <selection activeCell="E27" sqref="E27"/>
    </sheetView>
  </sheetViews>
  <sheetFormatPr defaultRowHeight="15.75"/>
  <cols>
    <col min="1" max="6" width="10.625" customWidth="1"/>
    <col min="7" max="7" width="11.5" customWidth="1"/>
  </cols>
  <sheetData>
    <row r="1" spans="1:7" ht="20.25">
      <c r="A1" s="409" t="s">
        <v>4</v>
      </c>
      <c r="B1" s="410"/>
      <c r="C1" s="410"/>
      <c r="D1" s="410"/>
      <c r="E1" s="410"/>
      <c r="F1" s="410"/>
      <c r="G1" s="410"/>
    </row>
    <row r="2" spans="1:7" ht="16.5" thickBot="1">
      <c r="A2" s="411" t="s">
        <v>54</v>
      </c>
      <c r="B2" s="411"/>
      <c r="C2" s="411"/>
      <c r="D2" s="411"/>
      <c r="E2" s="411"/>
      <c r="F2" s="411"/>
      <c r="G2" s="411"/>
    </row>
    <row r="3" spans="1:7" ht="16.5" thickBot="1">
      <c r="A3" s="108" t="s">
        <v>48</v>
      </c>
      <c r="B3" s="84">
        <v>2006</v>
      </c>
      <c r="C3" s="84">
        <v>2007</v>
      </c>
      <c r="D3" s="84">
        <v>2008</v>
      </c>
      <c r="E3" s="84">
        <v>2009</v>
      </c>
      <c r="F3" s="84">
        <v>2010</v>
      </c>
      <c r="G3" s="109">
        <v>2011</v>
      </c>
    </row>
    <row r="4" spans="1:7">
      <c r="A4" s="15">
        <v>1</v>
      </c>
      <c r="B4" s="3">
        <v>3117</v>
      </c>
      <c r="C4" s="3">
        <v>3336</v>
      </c>
      <c r="D4">
        <v>3929</v>
      </c>
      <c r="E4" s="3">
        <v>3994</v>
      </c>
      <c r="F4" s="171">
        <v>3873</v>
      </c>
      <c r="G4" s="71">
        <v>3659</v>
      </c>
    </row>
    <row r="5" spans="1:7">
      <c r="A5" s="2">
        <v>2</v>
      </c>
      <c r="B5" s="3">
        <v>1583</v>
      </c>
      <c r="C5" s="3">
        <v>1514</v>
      </c>
      <c r="D5" s="3">
        <v>1089</v>
      </c>
      <c r="E5" s="3">
        <v>1133</v>
      </c>
      <c r="F5" s="171">
        <v>1348</v>
      </c>
      <c r="G5" s="3">
        <v>1464</v>
      </c>
    </row>
    <row r="6" spans="1:7">
      <c r="A6" s="2" t="s">
        <v>3</v>
      </c>
      <c r="B6" s="3">
        <v>1497</v>
      </c>
      <c r="C6" s="3">
        <v>1587</v>
      </c>
      <c r="D6" s="3">
        <v>1792</v>
      </c>
      <c r="E6" s="3">
        <v>1961</v>
      </c>
      <c r="F6" s="171">
        <v>1882</v>
      </c>
      <c r="G6" s="3">
        <v>1993</v>
      </c>
    </row>
    <row r="7" spans="1:7">
      <c r="A7" s="2">
        <v>3</v>
      </c>
      <c r="B7" s="3">
        <v>172</v>
      </c>
      <c r="C7" s="3">
        <v>214</v>
      </c>
      <c r="D7" s="3">
        <v>224</v>
      </c>
      <c r="E7" s="3">
        <v>266</v>
      </c>
      <c r="F7" s="3">
        <v>320</v>
      </c>
      <c r="G7" s="3">
        <v>361</v>
      </c>
    </row>
    <row r="8" spans="1:7">
      <c r="A8" s="121" t="s">
        <v>56</v>
      </c>
      <c r="B8" s="48">
        <f t="shared" ref="B8:G8" si="0">SUM(B4:B7)</f>
        <v>6369</v>
      </c>
      <c r="C8" s="48">
        <f t="shared" si="0"/>
        <v>6651</v>
      </c>
      <c r="D8" s="48">
        <f t="shared" si="0"/>
        <v>7034</v>
      </c>
      <c r="E8" s="48">
        <f t="shared" si="0"/>
        <v>7354</v>
      </c>
      <c r="F8" s="48">
        <f t="shared" si="0"/>
        <v>7423</v>
      </c>
      <c r="G8" s="48">
        <f t="shared" si="0"/>
        <v>7477</v>
      </c>
    </row>
    <row r="9" spans="1:7" ht="16.5" thickBot="1">
      <c r="A9" s="411" t="s">
        <v>55</v>
      </c>
      <c r="B9" s="411"/>
      <c r="C9" s="411"/>
      <c r="D9" s="411"/>
      <c r="E9" s="411"/>
      <c r="F9" s="411"/>
      <c r="G9" s="411"/>
    </row>
    <row r="10" spans="1:7" ht="16.5" thickBot="1">
      <c r="A10" s="108" t="s">
        <v>48</v>
      </c>
      <c r="B10" s="84">
        <v>2006</v>
      </c>
      <c r="C10" s="84">
        <v>2007</v>
      </c>
      <c r="D10" s="84">
        <v>2008</v>
      </c>
      <c r="E10" s="84">
        <v>2009</v>
      </c>
      <c r="F10" s="84">
        <v>2010</v>
      </c>
      <c r="G10" s="109">
        <v>2011</v>
      </c>
    </row>
    <row r="11" spans="1:7">
      <c r="A11" s="15">
        <v>1</v>
      </c>
      <c r="B11" s="3">
        <v>397</v>
      </c>
      <c r="C11" s="3">
        <v>481</v>
      </c>
      <c r="D11" s="3">
        <v>597</v>
      </c>
      <c r="E11" s="3">
        <v>664</v>
      </c>
      <c r="F11" s="3">
        <v>784</v>
      </c>
      <c r="G11" s="71">
        <v>684</v>
      </c>
    </row>
    <row r="12" spans="1:7">
      <c r="A12" s="2">
        <v>2</v>
      </c>
      <c r="B12" s="3">
        <v>196</v>
      </c>
      <c r="C12" s="3">
        <v>127</v>
      </c>
      <c r="D12" s="3">
        <v>179</v>
      </c>
      <c r="E12" s="3">
        <v>225</v>
      </c>
      <c r="F12" s="3">
        <v>239</v>
      </c>
      <c r="G12" s="3">
        <v>260</v>
      </c>
    </row>
    <row r="13" spans="1:7">
      <c r="A13" s="2" t="s">
        <v>3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</row>
    <row r="14" spans="1:7">
      <c r="A14" s="2">
        <v>3</v>
      </c>
      <c r="B14" s="3">
        <v>298</v>
      </c>
      <c r="C14" s="3">
        <v>327</v>
      </c>
      <c r="D14" s="3">
        <v>347</v>
      </c>
      <c r="E14" s="3">
        <v>230</v>
      </c>
      <c r="F14" s="3">
        <v>266</v>
      </c>
      <c r="G14" s="3">
        <v>307</v>
      </c>
    </row>
    <row r="15" spans="1:7">
      <c r="A15" s="121" t="s">
        <v>56</v>
      </c>
      <c r="B15" s="48">
        <f t="shared" ref="B15:G15" si="1">SUM(B11:B14)</f>
        <v>891</v>
      </c>
      <c r="C15" s="48">
        <f t="shared" si="1"/>
        <v>935</v>
      </c>
      <c r="D15" s="48">
        <f t="shared" si="1"/>
        <v>1123</v>
      </c>
      <c r="E15" s="48">
        <f t="shared" si="1"/>
        <v>1119</v>
      </c>
      <c r="F15" s="48">
        <f t="shared" si="1"/>
        <v>1289</v>
      </c>
      <c r="G15" s="48">
        <f t="shared" si="1"/>
        <v>1251</v>
      </c>
    </row>
    <row r="16" spans="1:7" ht="16.5" thickBot="1">
      <c r="A16" s="412" t="s">
        <v>186</v>
      </c>
      <c r="B16" s="412"/>
      <c r="C16" s="412"/>
      <c r="D16" s="412"/>
      <c r="E16" s="412"/>
      <c r="F16" s="412"/>
      <c r="G16" s="412"/>
    </row>
    <row r="17" spans="1:7" ht="16.5" thickBot="1">
      <c r="A17" s="108" t="s">
        <v>58</v>
      </c>
      <c r="B17" s="84">
        <v>2006</v>
      </c>
      <c r="C17" s="84">
        <v>2007</v>
      </c>
      <c r="D17" s="84">
        <v>2008</v>
      </c>
      <c r="E17" s="84">
        <v>2009</v>
      </c>
      <c r="F17" s="84">
        <v>2010</v>
      </c>
      <c r="G17" s="109">
        <v>2011</v>
      </c>
    </row>
    <row r="18" spans="1:7">
      <c r="A18" s="135">
        <v>1</v>
      </c>
      <c r="B18" s="81">
        <f t="shared" ref="B18:G18" si="2">+B11+B4</f>
        <v>3514</v>
      </c>
      <c r="C18" s="81">
        <f t="shared" si="2"/>
        <v>3817</v>
      </c>
      <c r="D18" s="81">
        <f t="shared" si="2"/>
        <v>4526</v>
      </c>
      <c r="E18" s="81">
        <f t="shared" si="2"/>
        <v>4658</v>
      </c>
      <c r="F18" s="81">
        <f t="shared" si="2"/>
        <v>4657</v>
      </c>
      <c r="G18" s="81">
        <f t="shared" si="2"/>
        <v>4343</v>
      </c>
    </row>
    <row r="19" spans="1:7">
      <c r="A19" s="135">
        <v>2</v>
      </c>
      <c r="B19" s="81">
        <f t="shared" ref="B19:G19" si="3">+B12+B5</f>
        <v>1779</v>
      </c>
      <c r="C19" s="81">
        <f t="shared" si="3"/>
        <v>1641</v>
      </c>
      <c r="D19" s="81">
        <f t="shared" si="3"/>
        <v>1268</v>
      </c>
      <c r="E19" s="81">
        <f t="shared" si="3"/>
        <v>1358</v>
      </c>
      <c r="F19" s="81">
        <f t="shared" si="3"/>
        <v>1587</v>
      </c>
      <c r="G19" s="81">
        <f t="shared" si="3"/>
        <v>1724</v>
      </c>
    </row>
    <row r="20" spans="1:7">
      <c r="A20" s="121" t="s">
        <v>3</v>
      </c>
      <c r="B20" s="81">
        <f t="shared" ref="B20:G20" si="4">+B13+B6</f>
        <v>1497</v>
      </c>
      <c r="C20" s="81">
        <f t="shared" si="4"/>
        <v>1587</v>
      </c>
      <c r="D20" s="81">
        <f t="shared" si="4"/>
        <v>1792</v>
      </c>
      <c r="E20" s="81">
        <f t="shared" si="4"/>
        <v>1961</v>
      </c>
      <c r="F20" s="81">
        <f t="shared" si="4"/>
        <v>1882</v>
      </c>
      <c r="G20" s="81">
        <f t="shared" si="4"/>
        <v>1993</v>
      </c>
    </row>
    <row r="21" spans="1:7">
      <c r="A21" s="121">
        <v>3</v>
      </c>
      <c r="B21" s="81">
        <f t="shared" ref="B21:G21" si="5">+B14+B7</f>
        <v>470</v>
      </c>
      <c r="C21" s="81">
        <f t="shared" si="5"/>
        <v>541</v>
      </c>
      <c r="D21" s="81">
        <f t="shared" si="5"/>
        <v>571</v>
      </c>
      <c r="E21" s="81">
        <f t="shared" si="5"/>
        <v>496</v>
      </c>
      <c r="F21" s="81">
        <f t="shared" si="5"/>
        <v>586</v>
      </c>
      <c r="G21" s="81">
        <f t="shared" si="5"/>
        <v>668</v>
      </c>
    </row>
    <row r="22" spans="1:7">
      <c r="A22" s="121" t="s">
        <v>56</v>
      </c>
      <c r="B22" s="48">
        <f t="shared" ref="B22:G22" si="6">SUM(B18:B21)</f>
        <v>7260</v>
      </c>
      <c r="C22" s="48">
        <f t="shared" si="6"/>
        <v>7586</v>
      </c>
      <c r="D22" s="48">
        <f t="shared" si="6"/>
        <v>8157</v>
      </c>
      <c r="E22" s="48">
        <f t="shared" si="6"/>
        <v>8473</v>
      </c>
      <c r="F22" s="48">
        <f t="shared" si="6"/>
        <v>8712</v>
      </c>
      <c r="G22" s="48">
        <f t="shared" si="6"/>
        <v>8728</v>
      </c>
    </row>
    <row r="23" spans="1:7" s="56" customFormat="1">
      <c r="A23" s="55"/>
      <c r="B23" s="55"/>
      <c r="C23" s="55"/>
      <c r="D23" s="55"/>
      <c r="E23" s="55"/>
      <c r="F23" s="55"/>
      <c r="G23" s="55"/>
    </row>
    <row r="24" spans="1:7">
      <c r="A24" t="s">
        <v>57</v>
      </c>
    </row>
  </sheetData>
  <mergeCells count="4">
    <mergeCell ref="A1:G1"/>
    <mergeCell ref="A2:G2"/>
    <mergeCell ref="A9:G9"/>
    <mergeCell ref="A16:G16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0"/>
  <sheetViews>
    <sheetView topLeftCell="A10" zoomScaleSheetLayoutView="130" workbookViewId="0">
      <selection activeCell="G38" sqref="G38"/>
    </sheetView>
  </sheetViews>
  <sheetFormatPr defaultRowHeight="15.75"/>
  <cols>
    <col min="1" max="1" width="17.75" customWidth="1"/>
    <col min="2" max="3" width="10.625" customWidth="1"/>
    <col min="4" max="4" width="9.75" customWidth="1"/>
    <col min="5" max="5" width="10.625" customWidth="1"/>
    <col min="6" max="6" width="10" customWidth="1"/>
    <col min="7" max="7" width="10.625" customWidth="1"/>
  </cols>
  <sheetData>
    <row r="1" spans="1:7" ht="48" customHeight="1" thickBot="1">
      <c r="A1" s="415" t="s">
        <v>174</v>
      </c>
      <c r="B1" s="415"/>
      <c r="C1" s="415"/>
      <c r="D1" s="415"/>
      <c r="E1" s="415"/>
      <c r="F1" s="415"/>
      <c r="G1" s="415"/>
    </row>
    <row r="2" spans="1:7" ht="31.5" customHeight="1">
      <c r="A2" s="407" t="s">
        <v>52</v>
      </c>
      <c r="B2" s="405" t="s">
        <v>59</v>
      </c>
      <c r="C2" s="413" t="s">
        <v>54</v>
      </c>
      <c r="D2" s="414"/>
      <c r="E2" s="413" t="s">
        <v>55</v>
      </c>
      <c r="F2" s="414"/>
      <c r="G2" s="418" t="s">
        <v>56</v>
      </c>
    </row>
    <row r="3" spans="1:7" ht="15.75" customHeight="1">
      <c r="A3" s="416"/>
      <c r="B3" s="417"/>
      <c r="C3" s="8" t="s">
        <v>0</v>
      </c>
      <c r="D3" s="8" t="s">
        <v>1</v>
      </c>
      <c r="E3" s="8" t="s">
        <v>0</v>
      </c>
      <c r="F3" s="8" t="s">
        <v>1</v>
      </c>
      <c r="G3" s="419"/>
    </row>
    <row r="4" spans="1:7">
      <c r="A4" s="16" t="s">
        <v>221</v>
      </c>
      <c r="B4" s="2">
        <v>1</v>
      </c>
      <c r="C4" s="3">
        <v>76</v>
      </c>
      <c r="D4" s="3">
        <v>0</v>
      </c>
      <c r="E4" s="3">
        <v>34</v>
      </c>
      <c r="F4" s="3">
        <v>0</v>
      </c>
      <c r="G4" s="68">
        <f>SUM(C4:F4)</f>
        <v>110</v>
      </c>
    </row>
    <row r="5" spans="1:7">
      <c r="A5" s="138"/>
      <c r="B5" s="2">
        <v>2</v>
      </c>
      <c r="C5" s="3">
        <v>0</v>
      </c>
      <c r="D5" s="3">
        <v>0</v>
      </c>
      <c r="E5" s="3">
        <v>31</v>
      </c>
      <c r="F5" s="3">
        <v>0</v>
      </c>
      <c r="G5" s="68">
        <f t="shared" ref="G5:G38" si="0">SUM(C5:F5)</f>
        <v>31</v>
      </c>
    </row>
    <row r="6" spans="1:7">
      <c r="A6" s="138"/>
      <c r="B6" s="2" t="s">
        <v>3</v>
      </c>
      <c r="C6" s="3">
        <v>254</v>
      </c>
      <c r="D6" s="3">
        <v>20</v>
      </c>
      <c r="E6" s="3">
        <v>0</v>
      </c>
      <c r="F6" s="3">
        <v>0</v>
      </c>
      <c r="G6" s="68">
        <f t="shared" si="0"/>
        <v>274</v>
      </c>
    </row>
    <row r="7" spans="1:7">
      <c r="A7" s="138"/>
      <c r="B7" s="2">
        <v>3</v>
      </c>
      <c r="C7" s="3">
        <v>9</v>
      </c>
      <c r="D7" s="3">
        <v>13</v>
      </c>
      <c r="E7" s="3">
        <v>0</v>
      </c>
      <c r="F7" s="3">
        <v>2</v>
      </c>
      <c r="G7" s="68">
        <f t="shared" si="0"/>
        <v>24</v>
      </c>
    </row>
    <row r="8" spans="1:7">
      <c r="A8" s="396" t="s">
        <v>225</v>
      </c>
      <c r="B8" s="397"/>
      <c r="C8" s="48">
        <f>SUM(C4:C7)</f>
        <v>339</v>
      </c>
      <c r="D8" s="48">
        <f>SUM(D4:D7)</f>
        <v>33</v>
      </c>
      <c r="E8" s="48">
        <f>SUM(E4:E7)</f>
        <v>65</v>
      </c>
      <c r="F8" s="48">
        <f>SUM(F4:F7)</f>
        <v>2</v>
      </c>
      <c r="G8" s="68">
        <f t="shared" si="0"/>
        <v>439</v>
      </c>
    </row>
    <row r="9" spans="1:7">
      <c r="A9" s="54" t="s">
        <v>222</v>
      </c>
      <c r="B9" s="2">
        <v>1</v>
      </c>
      <c r="C9" s="3">
        <v>198</v>
      </c>
      <c r="D9" s="3">
        <v>0</v>
      </c>
      <c r="E9" s="3">
        <v>0</v>
      </c>
      <c r="F9" s="3">
        <v>0</v>
      </c>
      <c r="G9" s="68">
        <f t="shared" si="0"/>
        <v>198</v>
      </c>
    </row>
    <row r="10" spans="1:7">
      <c r="A10" s="138"/>
      <c r="B10" s="2">
        <v>2</v>
      </c>
      <c r="C10" s="3">
        <v>188</v>
      </c>
      <c r="D10" s="3">
        <v>1</v>
      </c>
      <c r="E10" s="3">
        <v>0</v>
      </c>
      <c r="F10" s="3">
        <v>0</v>
      </c>
      <c r="G10" s="68">
        <f t="shared" si="0"/>
        <v>189</v>
      </c>
    </row>
    <row r="11" spans="1:7">
      <c r="A11" s="138"/>
      <c r="B11" s="2" t="s">
        <v>3</v>
      </c>
      <c r="C11" s="3">
        <v>0</v>
      </c>
      <c r="D11" s="3">
        <v>0</v>
      </c>
      <c r="E11" s="3">
        <v>0</v>
      </c>
      <c r="F11" s="3">
        <v>0</v>
      </c>
      <c r="G11" s="68">
        <f t="shared" si="0"/>
        <v>0</v>
      </c>
    </row>
    <row r="12" spans="1:7">
      <c r="A12" s="138"/>
      <c r="B12" s="2">
        <v>3</v>
      </c>
      <c r="C12" s="3">
        <v>17</v>
      </c>
      <c r="D12" s="3">
        <v>0</v>
      </c>
      <c r="E12" s="3">
        <v>7</v>
      </c>
      <c r="F12" s="3"/>
      <c r="G12" s="68">
        <f t="shared" si="0"/>
        <v>24</v>
      </c>
    </row>
    <row r="13" spans="1:7">
      <c r="A13" s="396" t="s">
        <v>223</v>
      </c>
      <c r="B13" s="397"/>
      <c r="C13" s="48">
        <f>SUM(C9:C12)</f>
        <v>403</v>
      </c>
      <c r="D13" s="48">
        <f>SUM(D9:D12)</f>
        <v>1</v>
      </c>
      <c r="E13" s="48">
        <f>SUM(E9:E12)</f>
        <v>7</v>
      </c>
      <c r="F13" s="48">
        <f>SUM(F9:F12)</f>
        <v>0</v>
      </c>
      <c r="G13" s="68">
        <f t="shared" si="0"/>
        <v>411</v>
      </c>
    </row>
    <row r="14" spans="1:7">
      <c r="A14" s="54" t="s">
        <v>224</v>
      </c>
      <c r="B14" s="2">
        <v>1</v>
      </c>
      <c r="C14" s="3">
        <v>242</v>
      </c>
      <c r="D14" s="3">
        <v>0</v>
      </c>
      <c r="E14" s="3">
        <v>68</v>
      </c>
      <c r="F14" s="3">
        <v>0</v>
      </c>
      <c r="G14" s="68">
        <f t="shared" si="0"/>
        <v>310</v>
      </c>
    </row>
    <row r="15" spans="1:7">
      <c r="A15" s="138"/>
      <c r="B15" s="2">
        <v>2</v>
      </c>
      <c r="C15" s="3">
        <v>199</v>
      </c>
      <c r="D15" s="3">
        <v>0</v>
      </c>
      <c r="E15" s="3">
        <v>34</v>
      </c>
      <c r="F15" s="3">
        <v>0</v>
      </c>
      <c r="G15" s="68">
        <f t="shared" si="0"/>
        <v>233</v>
      </c>
    </row>
    <row r="16" spans="1:7">
      <c r="A16" s="138"/>
      <c r="B16" s="2" t="s">
        <v>3</v>
      </c>
      <c r="C16" s="3">
        <v>0</v>
      </c>
      <c r="D16" s="3">
        <v>0</v>
      </c>
      <c r="E16" s="3">
        <v>0</v>
      </c>
      <c r="F16" s="3">
        <v>0</v>
      </c>
      <c r="G16" s="68">
        <f t="shared" si="0"/>
        <v>0</v>
      </c>
    </row>
    <row r="17" spans="1:7">
      <c r="A17" s="138"/>
      <c r="B17" s="2">
        <v>3</v>
      </c>
      <c r="C17" s="3">
        <v>6</v>
      </c>
      <c r="D17" s="3">
        <v>0</v>
      </c>
      <c r="E17" s="3">
        <v>6</v>
      </c>
      <c r="F17" s="3">
        <v>1</v>
      </c>
      <c r="G17" s="68">
        <f t="shared" si="0"/>
        <v>13</v>
      </c>
    </row>
    <row r="18" spans="1:7">
      <c r="A18" s="396" t="s">
        <v>226</v>
      </c>
      <c r="B18" s="397"/>
      <c r="C18" s="48">
        <f>SUM(C14:C17)</f>
        <v>447</v>
      </c>
      <c r="D18" s="48">
        <f>SUM(D14:D17)</f>
        <v>0</v>
      </c>
      <c r="E18" s="48">
        <f>SUM(E14:E17)</f>
        <v>108</v>
      </c>
      <c r="F18" s="48">
        <f>SUM(F14:F17)</f>
        <v>1</v>
      </c>
      <c r="G18" s="68">
        <f t="shared" si="0"/>
        <v>556</v>
      </c>
    </row>
    <row r="19" spans="1:7">
      <c r="A19" s="54" t="s">
        <v>227</v>
      </c>
      <c r="B19" s="2">
        <v>1</v>
      </c>
      <c r="C19" s="3">
        <v>110</v>
      </c>
      <c r="D19" s="3">
        <v>0</v>
      </c>
      <c r="E19" s="3">
        <v>45</v>
      </c>
      <c r="F19" s="3">
        <v>0</v>
      </c>
      <c r="G19" s="68">
        <f t="shared" si="0"/>
        <v>155</v>
      </c>
    </row>
    <row r="20" spans="1:7">
      <c r="A20" s="138"/>
      <c r="B20" s="2">
        <v>2</v>
      </c>
      <c r="C20" s="3">
        <v>121</v>
      </c>
      <c r="D20" s="3">
        <v>0</v>
      </c>
      <c r="E20" s="3">
        <v>45</v>
      </c>
      <c r="F20" s="3">
        <v>0</v>
      </c>
      <c r="G20" s="68">
        <f t="shared" si="0"/>
        <v>166</v>
      </c>
    </row>
    <row r="21" spans="1:7">
      <c r="A21" s="138"/>
      <c r="B21" s="2" t="s">
        <v>3</v>
      </c>
      <c r="C21" s="3">
        <v>0</v>
      </c>
      <c r="D21" s="3">
        <v>0</v>
      </c>
      <c r="E21" s="3">
        <v>0</v>
      </c>
      <c r="F21" s="3">
        <v>0</v>
      </c>
      <c r="G21" s="68">
        <f t="shared" si="0"/>
        <v>0</v>
      </c>
    </row>
    <row r="22" spans="1:7">
      <c r="A22" s="138"/>
      <c r="B22" s="2">
        <v>3</v>
      </c>
      <c r="C22" s="3">
        <v>0</v>
      </c>
      <c r="D22" s="3">
        <v>0</v>
      </c>
      <c r="E22" s="3">
        <v>0</v>
      </c>
      <c r="F22" s="3">
        <v>0</v>
      </c>
      <c r="G22" s="68">
        <f t="shared" si="0"/>
        <v>0</v>
      </c>
    </row>
    <row r="23" spans="1:7">
      <c r="A23" s="396" t="s">
        <v>228</v>
      </c>
      <c r="B23" s="397"/>
      <c r="C23" s="48">
        <f>SUM(C19:C22)</f>
        <v>231</v>
      </c>
      <c r="D23" s="48">
        <f>SUM(D19:D22)</f>
        <v>0</v>
      </c>
      <c r="E23" s="48">
        <f>SUM(E19:E22)</f>
        <v>90</v>
      </c>
      <c r="F23" s="48">
        <f>SUM(F19:F22)</f>
        <v>0</v>
      </c>
      <c r="G23" s="68">
        <f t="shared" si="0"/>
        <v>321</v>
      </c>
    </row>
    <row r="24" spans="1:7">
      <c r="A24" s="139" t="s">
        <v>229</v>
      </c>
      <c r="B24" s="2">
        <v>1</v>
      </c>
      <c r="C24" s="3">
        <v>284</v>
      </c>
      <c r="D24" s="3">
        <v>1</v>
      </c>
      <c r="E24" s="3">
        <v>41</v>
      </c>
      <c r="F24" s="3">
        <v>0</v>
      </c>
      <c r="G24" s="68">
        <f t="shared" si="0"/>
        <v>326</v>
      </c>
    </row>
    <row r="25" spans="1:7">
      <c r="A25" s="138"/>
      <c r="B25" s="2">
        <v>2</v>
      </c>
      <c r="C25" s="3">
        <v>178</v>
      </c>
      <c r="D25" s="3">
        <v>0</v>
      </c>
      <c r="E25" s="3">
        <v>28</v>
      </c>
      <c r="F25" s="3">
        <v>0</v>
      </c>
      <c r="G25" s="68">
        <f t="shared" si="0"/>
        <v>206</v>
      </c>
    </row>
    <row r="26" spans="1:7">
      <c r="A26" s="138"/>
      <c r="B26" s="2" t="s">
        <v>3</v>
      </c>
      <c r="C26" s="3">
        <v>0</v>
      </c>
      <c r="D26" s="3">
        <v>0</v>
      </c>
      <c r="E26" s="3">
        <v>0</v>
      </c>
      <c r="F26" s="3">
        <v>0</v>
      </c>
      <c r="G26" s="68">
        <f t="shared" si="0"/>
        <v>0</v>
      </c>
    </row>
    <row r="27" spans="1:7">
      <c r="A27" s="138"/>
      <c r="B27" s="2">
        <v>3</v>
      </c>
      <c r="C27" s="3">
        <v>5</v>
      </c>
      <c r="D27" s="3">
        <v>1</v>
      </c>
      <c r="E27" s="3">
        <v>0</v>
      </c>
      <c r="F27" s="3">
        <v>0</v>
      </c>
      <c r="G27" s="68">
        <f t="shared" si="0"/>
        <v>6</v>
      </c>
    </row>
    <row r="28" spans="1:7">
      <c r="A28" s="396" t="s">
        <v>230</v>
      </c>
      <c r="B28" s="397"/>
      <c r="C28" s="48">
        <f>SUM(C24:C27)</f>
        <v>467</v>
      </c>
      <c r="D28" s="48">
        <f>SUM(D24:D27)</f>
        <v>2</v>
      </c>
      <c r="E28" s="48">
        <f>SUM(E24:E27)</f>
        <v>69</v>
      </c>
      <c r="F28" s="48">
        <f>SUM(F24:F27)</f>
        <v>0</v>
      </c>
      <c r="G28" s="68">
        <f t="shared" si="0"/>
        <v>538</v>
      </c>
    </row>
    <row r="29" spans="1:7">
      <c r="A29" s="54" t="s">
        <v>231</v>
      </c>
      <c r="B29" s="2">
        <v>1</v>
      </c>
      <c r="C29" s="3">
        <v>66</v>
      </c>
      <c r="D29" s="3">
        <v>0</v>
      </c>
      <c r="E29" s="3">
        <v>0</v>
      </c>
      <c r="F29" s="3">
        <v>0</v>
      </c>
      <c r="G29" s="68">
        <f t="shared" si="0"/>
        <v>66</v>
      </c>
    </row>
    <row r="30" spans="1:7">
      <c r="A30" s="140"/>
      <c r="B30" s="2">
        <v>2</v>
      </c>
      <c r="C30" s="3">
        <v>0</v>
      </c>
      <c r="D30" s="3">
        <v>0</v>
      </c>
      <c r="E30" s="3">
        <v>0</v>
      </c>
      <c r="F30" s="3">
        <v>0</v>
      </c>
      <c r="G30" s="68">
        <f t="shared" si="0"/>
        <v>0</v>
      </c>
    </row>
    <row r="31" spans="1:7">
      <c r="A31" s="140"/>
      <c r="B31" s="2" t="s">
        <v>3</v>
      </c>
      <c r="C31" s="3">
        <v>0</v>
      </c>
      <c r="D31" s="3">
        <v>0</v>
      </c>
      <c r="E31" s="3">
        <v>0</v>
      </c>
      <c r="F31" s="3">
        <v>0</v>
      </c>
      <c r="G31" s="68">
        <f t="shared" si="0"/>
        <v>0</v>
      </c>
    </row>
    <row r="32" spans="1:7">
      <c r="A32" s="141"/>
      <c r="B32" s="2">
        <v>3</v>
      </c>
      <c r="C32" s="3">
        <v>0</v>
      </c>
      <c r="D32" s="3">
        <v>0</v>
      </c>
      <c r="E32" s="3">
        <v>0</v>
      </c>
      <c r="F32" s="3">
        <v>0</v>
      </c>
      <c r="G32" s="68">
        <f t="shared" si="0"/>
        <v>0</v>
      </c>
    </row>
    <row r="33" spans="1:7">
      <c r="A33" s="396" t="s">
        <v>233</v>
      </c>
      <c r="B33" s="397"/>
      <c r="C33" s="48">
        <f>SUM(C29:C32)</f>
        <v>66</v>
      </c>
      <c r="D33" s="48">
        <f>SUM(D29:D32)</f>
        <v>0</v>
      </c>
      <c r="E33" s="48">
        <f>SUM(E29:E32)</f>
        <v>0</v>
      </c>
      <c r="F33" s="48">
        <f>SUM(F29:F32)</f>
        <v>0</v>
      </c>
      <c r="G33" s="68">
        <f t="shared" si="0"/>
        <v>66</v>
      </c>
    </row>
    <row r="34" spans="1:7">
      <c r="A34" s="123" t="s">
        <v>188</v>
      </c>
      <c r="B34" s="121">
        <v>1</v>
      </c>
      <c r="C34" s="48">
        <f t="shared" ref="C34:F38" si="1">+C4+C9+C14+C19+C24+C29</f>
        <v>976</v>
      </c>
      <c r="D34" s="48">
        <f t="shared" si="1"/>
        <v>1</v>
      </c>
      <c r="E34" s="48">
        <f t="shared" si="1"/>
        <v>188</v>
      </c>
      <c r="F34" s="48">
        <f t="shared" si="1"/>
        <v>0</v>
      </c>
      <c r="G34" s="68">
        <f t="shared" si="0"/>
        <v>1165</v>
      </c>
    </row>
    <row r="35" spans="1:7">
      <c r="A35" s="124"/>
      <c r="B35" s="121">
        <v>2</v>
      </c>
      <c r="C35" s="48">
        <f t="shared" si="1"/>
        <v>686</v>
      </c>
      <c r="D35" s="48">
        <f t="shared" si="1"/>
        <v>1</v>
      </c>
      <c r="E35" s="48">
        <f t="shared" si="1"/>
        <v>138</v>
      </c>
      <c r="F35" s="48">
        <f t="shared" si="1"/>
        <v>0</v>
      </c>
      <c r="G35" s="68">
        <f t="shared" si="0"/>
        <v>825</v>
      </c>
    </row>
    <row r="36" spans="1:7">
      <c r="A36" s="124"/>
      <c r="B36" s="121" t="s">
        <v>3</v>
      </c>
      <c r="C36" s="48">
        <f t="shared" si="1"/>
        <v>254</v>
      </c>
      <c r="D36" s="48">
        <f t="shared" si="1"/>
        <v>20</v>
      </c>
      <c r="E36" s="48">
        <f t="shared" si="1"/>
        <v>0</v>
      </c>
      <c r="F36" s="48">
        <f t="shared" si="1"/>
        <v>0</v>
      </c>
      <c r="G36" s="68">
        <f t="shared" si="0"/>
        <v>274</v>
      </c>
    </row>
    <row r="37" spans="1:7">
      <c r="A37" s="125"/>
      <c r="B37" s="121">
        <v>3</v>
      </c>
      <c r="C37" s="48">
        <f t="shared" si="1"/>
        <v>37</v>
      </c>
      <c r="D37" s="48">
        <f t="shared" si="1"/>
        <v>14</v>
      </c>
      <c r="E37" s="48">
        <f t="shared" si="1"/>
        <v>13</v>
      </c>
      <c r="F37" s="48">
        <f t="shared" si="1"/>
        <v>3</v>
      </c>
      <c r="G37" s="68">
        <f t="shared" si="0"/>
        <v>67</v>
      </c>
    </row>
    <row r="38" spans="1:7">
      <c r="A38" s="396" t="s">
        <v>187</v>
      </c>
      <c r="B38" s="397"/>
      <c r="C38" s="48">
        <f t="shared" si="1"/>
        <v>1953</v>
      </c>
      <c r="D38" s="48">
        <f t="shared" si="1"/>
        <v>36</v>
      </c>
      <c r="E38" s="48">
        <f t="shared" si="1"/>
        <v>339</v>
      </c>
      <c r="F38" s="48">
        <f t="shared" si="1"/>
        <v>3</v>
      </c>
      <c r="G38" s="68">
        <f t="shared" si="0"/>
        <v>2331</v>
      </c>
    </row>
    <row r="39" spans="1:7">
      <c r="A39" s="20"/>
    </row>
    <row r="40" spans="1:7">
      <c r="A40" t="s">
        <v>57</v>
      </c>
    </row>
  </sheetData>
  <mergeCells count="13">
    <mergeCell ref="A23:B23"/>
    <mergeCell ref="A28:B28"/>
    <mergeCell ref="A33:B33"/>
    <mergeCell ref="A38:B38"/>
    <mergeCell ref="A8:B8"/>
    <mergeCell ref="A13:B13"/>
    <mergeCell ref="A18:B18"/>
    <mergeCell ref="C2:D2"/>
    <mergeCell ref="E2:F2"/>
    <mergeCell ref="A1:G1"/>
    <mergeCell ref="A2:A3"/>
    <mergeCell ref="B2:B3"/>
    <mergeCell ref="G2:G3"/>
  </mergeCells>
  <phoneticPr fontId="2" type="noConversion"/>
  <pageMargins left="0.75" right="0.75" top="1" bottom="1" header="0.4921259845" footer="0.4921259845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94"/>
  <sheetViews>
    <sheetView zoomScaleSheetLayoutView="100" workbookViewId="0">
      <selection activeCell="M30" sqref="M30"/>
    </sheetView>
  </sheetViews>
  <sheetFormatPr defaultRowHeight="15.75"/>
  <cols>
    <col min="1" max="1" width="25.5" customWidth="1"/>
    <col min="2" max="2" width="8.375" style="1" customWidth="1"/>
    <col min="3" max="3" width="8.625" style="1" customWidth="1"/>
    <col min="4" max="4" width="6.25" style="1" customWidth="1"/>
    <col min="5" max="5" width="6.5" style="1" customWidth="1"/>
    <col min="6" max="6" width="6.625" style="1" customWidth="1"/>
    <col min="7" max="7" width="9.75" customWidth="1"/>
    <col min="8" max="8" width="8.375" customWidth="1"/>
    <col min="9" max="9" width="7.875" customWidth="1"/>
    <col min="10" max="10" width="7" customWidth="1"/>
  </cols>
  <sheetData>
    <row r="1" spans="1:12" ht="46.5" customHeight="1">
      <c r="A1" s="423" t="s">
        <v>128</v>
      </c>
      <c r="B1" s="423"/>
      <c r="C1" s="423"/>
      <c r="D1" s="423"/>
      <c r="E1" s="423"/>
      <c r="F1" s="423"/>
      <c r="G1" s="423"/>
      <c r="H1" s="423"/>
      <c r="I1" s="423"/>
      <c r="J1" s="423"/>
      <c r="L1" s="127">
        <f>IFERROR(H1/G1,0)</f>
        <v>0</v>
      </c>
    </row>
    <row r="2" spans="1:12" ht="16.5" thickBot="1">
      <c r="A2" s="420" t="s">
        <v>54</v>
      </c>
      <c r="B2" s="420"/>
      <c r="C2" s="420"/>
      <c r="D2" s="420"/>
      <c r="E2" s="420"/>
      <c r="F2" s="420"/>
      <c r="G2" s="420"/>
      <c r="H2" s="420"/>
      <c r="I2" s="420"/>
      <c r="J2" s="420"/>
      <c r="K2" s="19"/>
    </row>
    <row r="3" spans="1:12" ht="30.75" thickBot="1">
      <c r="A3" s="72" t="s">
        <v>69</v>
      </c>
      <c r="B3" s="77" t="s">
        <v>60</v>
      </c>
      <c r="C3" s="77" t="s">
        <v>61</v>
      </c>
      <c r="D3" s="78" t="s">
        <v>62</v>
      </c>
      <c r="E3" s="78" t="s">
        <v>63</v>
      </c>
      <c r="F3" s="78" t="s">
        <v>64</v>
      </c>
      <c r="G3" s="79" t="s">
        <v>65</v>
      </c>
      <c r="H3" s="79" t="s">
        <v>66</v>
      </c>
      <c r="I3" s="79" t="s">
        <v>67</v>
      </c>
      <c r="J3" s="80" t="s">
        <v>68</v>
      </c>
    </row>
    <row r="4" spans="1:12" ht="30">
      <c r="A4" s="235" t="s">
        <v>20</v>
      </c>
      <c r="B4" s="236"/>
      <c r="C4" s="236"/>
      <c r="D4" s="236"/>
      <c r="E4" s="236"/>
      <c r="F4" s="236"/>
      <c r="G4" s="193">
        <f>IFERROR(C4/B4,0)</f>
        <v>0</v>
      </c>
      <c r="H4" s="193">
        <f>IFERROR(E4/D4,0)</f>
        <v>0</v>
      </c>
      <c r="I4" s="193">
        <f>IFERROR(F4/E4,0)</f>
        <v>0</v>
      </c>
      <c r="J4" s="193">
        <f>IFERROR(F4/B4,0)</f>
        <v>0</v>
      </c>
      <c r="L4" s="127">
        <f>IFERROR(H4/G4,0)</f>
        <v>0</v>
      </c>
    </row>
    <row r="5" spans="1:12">
      <c r="A5" s="203" t="s">
        <v>21</v>
      </c>
      <c r="B5" s="237">
        <v>650</v>
      </c>
      <c r="C5" s="237">
        <v>1058.5</v>
      </c>
      <c r="D5" s="237">
        <v>976.5</v>
      </c>
      <c r="E5" s="237">
        <v>914</v>
      </c>
      <c r="F5" s="237">
        <v>394.5</v>
      </c>
      <c r="G5" s="193">
        <f t="shared" ref="G5:G31" si="0">IFERROR(C5/B5,0)</f>
        <v>1.6284615384615384</v>
      </c>
      <c r="H5" s="193">
        <f t="shared" ref="H5:H31" si="1">IFERROR(E5/D5,0)</f>
        <v>0.93599590373783925</v>
      </c>
      <c r="I5" s="193">
        <f t="shared" ref="I5:I31" si="2">IFERROR(F5/E5,0)</f>
        <v>0.43161925601750545</v>
      </c>
      <c r="J5" s="193">
        <f t="shared" ref="J5:J31" si="3">IFERROR(F5/B5,0)</f>
        <v>0.6069230769230769</v>
      </c>
    </row>
    <row r="6" spans="1:12">
      <c r="A6" s="203" t="s">
        <v>22</v>
      </c>
      <c r="B6" s="237"/>
      <c r="C6" s="237"/>
      <c r="D6" s="237"/>
      <c r="E6" s="237"/>
      <c r="F6" s="237"/>
      <c r="G6" s="193">
        <f t="shared" si="0"/>
        <v>0</v>
      </c>
      <c r="H6" s="193">
        <f t="shared" si="1"/>
        <v>0</v>
      </c>
      <c r="I6" s="193">
        <f t="shared" si="2"/>
        <v>0</v>
      </c>
      <c r="J6" s="193">
        <f t="shared" si="3"/>
        <v>0</v>
      </c>
    </row>
    <row r="7" spans="1:12">
      <c r="A7" s="203" t="s">
        <v>23</v>
      </c>
      <c r="B7" s="237">
        <v>380</v>
      </c>
      <c r="C7" s="237">
        <v>1827.5</v>
      </c>
      <c r="D7" s="237">
        <v>1694.5</v>
      </c>
      <c r="E7" s="237">
        <v>508</v>
      </c>
      <c r="F7" s="237">
        <v>323</v>
      </c>
      <c r="G7" s="193">
        <f t="shared" si="0"/>
        <v>4.8092105263157894</v>
      </c>
      <c r="H7" s="193">
        <f t="shared" si="1"/>
        <v>0.29979344939510177</v>
      </c>
      <c r="I7" s="193">
        <f t="shared" si="2"/>
        <v>0.63582677165354329</v>
      </c>
      <c r="J7" s="193">
        <f t="shared" si="3"/>
        <v>0.85</v>
      </c>
      <c r="K7" t="s">
        <v>607</v>
      </c>
    </row>
    <row r="8" spans="1:12">
      <c r="A8" s="203" t="s">
        <v>24</v>
      </c>
      <c r="B8" s="237">
        <v>30</v>
      </c>
      <c r="C8" s="237">
        <v>231</v>
      </c>
      <c r="D8" s="237">
        <v>202</v>
      </c>
      <c r="E8" s="237">
        <v>52</v>
      </c>
      <c r="F8" s="237">
        <v>33</v>
      </c>
      <c r="G8" s="193">
        <f t="shared" si="0"/>
        <v>7.7</v>
      </c>
      <c r="H8" s="193">
        <f t="shared" si="1"/>
        <v>0.25742574257425743</v>
      </c>
      <c r="I8" s="193">
        <f t="shared" si="2"/>
        <v>0.63461538461538458</v>
      </c>
      <c r="J8" s="193">
        <f t="shared" si="3"/>
        <v>1.1000000000000001</v>
      </c>
    </row>
    <row r="9" spans="1:12">
      <c r="A9" s="203" t="s">
        <v>25</v>
      </c>
      <c r="B9" s="237"/>
      <c r="C9" s="237"/>
      <c r="D9" s="237"/>
      <c r="E9" s="237"/>
      <c r="F9" s="237"/>
      <c r="G9" s="193">
        <f t="shared" si="0"/>
        <v>0</v>
      </c>
      <c r="H9" s="193">
        <f t="shared" si="1"/>
        <v>0</v>
      </c>
      <c r="I9" s="193">
        <f t="shared" si="2"/>
        <v>0</v>
      </c>
      <c r="J9" s="193">
        <f t="shared" si="3"/>
        <v>0</v>
      </c>
    </row>
    <row r="10" spans="1:12">
      <c r="A10" s="203" t="s">
        <v>26</v>
      </c>
      <c r="B10" s="237">
        <v>200</v>
      </c>
      <c r="C10" s="237">
        <v>646</v>
      </c>
      <c r="D10" s="237">
        <v>609</v>
      </c>
      <c r="E10" s="237">
        <v>221</v>
      </c>
      <c r="F10" s="237">
        <v>175</v>
      </c>
      <c r="G10" s="193">
        <f t="shared" si="0"/>
        <v>3.23</v>
      </c>
      <c r="H10" s="193">
        <f t="shared" si="1"/>
        <v>0.36288998357963875</v>
      </c>
      <c r="I10" s="193">
        <f t="shared" si="2"/>
        <v>0.79185520361990946</v>
      </c>
      <c r="J10" s="193">
        <f t="shared" si="3"/>
        <v>0.875</v>
      </c>
    </row>
    <row r="11" spans="1:12">
      <c r="A11" s="203" t="s">
        <v>27</v>
      </c>
      <c r="B11" s="237">
        <v>390</v>
      </c>
      <c r="C11" s="237">
        <v>826.5</v>
      </c>
      <c r="D11" s="237">
        <v>775.5</v>
      </c>
      <c r="E11" s="237">
        <v>439</v>
      </c>
      <c r="F11" s="237">
        <v>194</v>
      </c>
      <c r="G11" s="193">
        <f t="shared" si="0"/>
        <v>2.1192307692307693</v>
      </c>
      <c r="H11" s="193">
        <f t="shared" si="1"/>
        <v>0.56608639587362997</v>
      </c>
      <c r="I11" s="193">
        <f t="shared" si="2"/>
        <v>0.44191343963553531</v>
      </c>
      <c r="J11" s="193">
        <f t="shared" si="3"/>
        <v>0.49743589743589745</v>
      </c>
    </row>
    <row r="12" spans="1:12">
      <c r="A12" s="203" t="s">
        <v>28</v>
      </c>
      <c r="B12" s="237">
        <v>155</v>
      </c>
      <c r="C12" s="237">
        <v>680.5</v>
      </c>
      <c r="D12" s="237">
        <v>636</v>
      </c>
      <c r="E12" s="237">
        <v>207.5</v>
      </c>
      <c r="F12" s="237">
        <v>66</v>
      </c>
      <c r="G12" s="193">
        <f t="shared" si="0"/>
        <v>4.3903225806451616</v>
      </c>
      <c r="H12" s="193">
        <f t="shared" si="1"/>
        <v>0.32625786163522014</v>
      </c>
      <c r="I12" s="193">
        <f t="shared" si="2"/>
        <v>0.3180722891566265</v>
      </c>
      <c r="J12" s="193">
        <f t="shared" si="3"/>
        <v>0.4258064516129032</v>
      </c>
    </row>
    <row r="13" spans="1:12" ht="30">
      <c r="A13" s="203" t="s">
        <v>29</v>
      </c>
      <c r="B13" s="238">
        <v>30</v>
      </c>
      <c r="C13" s="238">
        <v>91</v>
      </c>
      <c r="D13" s="237">
        <v>85</v>
      </c>
      <c r="E13" s="237">
        <v>40</v>
      </c>
      <c r="F13" s="237">
        <v>18</v>
      </c>
      <c r="G13" s="193">
        <f t="shared" si="0"/>
        <v>3.0333333333333332</v>
      </c>
      <c r="H13" s="193">
        <f t="shared" si="1"/>
        <v>0.47058823529411764</v>
      </c>
      <c r="I13" s="193">
        <f t="shared" si="2"/>
        <v>0.45</v>
      </c>
      <c r="J13" s="193">
        <f t="shared" si="3"/>
        <v>0.6</v>
      </c>
    </row>
    <row r="14" spans="1:12">
      <c r="A14" s="203" t="s">
        <v>30</v>
      </c>
      <c r="B14" s="237"/>
      <c r="C14" s="237"/>
      <c r="D14" s="237"/>
      <c r="E14" s="237"/>
      <c r="F14" s="237"/>
      <c r="G14" s="193">
        <f t="shared" si="0"/>
        <v>0</v>
      </c>
      <c r="H14" s="193">
        <f t="shared" si="1"/>
        <v>0</v>
      </c>
      <c r="I14" s="193">
        <f t="shared" si="2"/>
        <v>0</v>
      </c>
      <c r="J14" s="193">
        <f t="shared" si="3"/>
        <v>0</v>
      </c>
    </row>
    <row r="15" spans="1:12" ht="45">
      <c r="A15" s="203" t="s">
        <v>31</v>
      </c>
      <c r="B15" s="237"/>
      <c r="C15" s="237"/>
      <c r="D15" s="237"/>
      <c r="E15" s="237"/>
      <c r="F15" s="237"/>
      <c r="G15" s="193">
        <f t="shared" si="0"/>
        <v>0</v>
      </c>
      <c r="H15" s="193">
        <f t="shared" si="1"/>
        <v>0</v>
      </c>
      <c r="I15" s="193">
        <f t="shared" si="2"/>
        <v>0</v>
      </c>
      <c r="J15" s="193">
        <f t="shared" si="3"/>
        <v>0</v>
      </c>
    </row>
    <row r="16" spans="1:12">
      <c r="A16" s="203" t="s">
        <v>32</v>
      </c>
      <c r="B16" s="237"/>
      <c r="C16" s="237"/>
      <c r="D16" s="237"/>
      <c r="E16" s="237"/>
      <c r="F16" s="237"/>
      <c r="G16" s="193">
        <f t="shared" si="0"/>
        <v>0</v>
      </c>
      <c r="H16" s="193">
        <f t="shared" si="1"/>
        <v>0</v>
      </c>
      <c r="I16" s="193">
        <f t="shared" si="2"/>
        <v>0</v>
      </c>
      <c r="J16" s="193">
        <f t="shared" si="3"/>
        <v>0</v>
      </c>
    </row>
    <row r="17" spans="1:10">
      <c r="A17" s="203" t="s">
        <v>33</v>
      </c>
      <c r="B17" s="237"/>
      <c r="C17" s="237"/>
      <c r="D17" s="237"/>
      <c r="E17" s="237"/>
      <c r="F17" s="237"/>
      <c r="G17" s="193">
        <f t="shared" si="0"/>
        <v>0</v>
      </c>
      <c r="H17" s="193">
        <f t="shared" si="1"/>
        <v>0</v>
      </c>
      <c r="I17" s="193">
        <f t="shared" si="2"/>
        <v>0</v>
      </c>
      <c r="J17" s="193">
        <f t="shared" si="3"/>
        <v>0</v>
      </c>
    </row>
    <row r="18" spans="1:10">
      <c r="A18" s="203" t="s">
        <v>34</v>
      </c>
      <c r="B18" s="237"/>
      <c r="C18" s="237"/>
      <c r="D18" s="237"/>
      <c r="E18" s="237"/>
      <c r="F18" s="237"/>
      <c r="G18" s="193">
        <f t="shared" si="0"/>
        <v>0</v>
      </c>
      <c r="H18" s="193">
        <f t="shared" si="1"/>
        <v>0</v>
      </c>
      <c r="I18" s="193">
        <f t="shared" si="2"/>
        <v>0</v>
      </c>
      <c r="J18" s="193">
        <f t="shared" si="3"/>
        <v>0</v>
      </c>
    </row>
    <row r="19" spans="1:10">
      <c r="A19" s="203" t="s">
        <v>35</v>
      </c>
      <c r="B19" s="237"/>
      <c r="C19" s="237"/>
      <c r="D19" s="237"/>
      <c r="E19" s="237"/>
      <c r="F19" s="237"/>
      <c r="G19" s="193">
        <f t="shared" si="0"/>
        <v>0</v>
      </c>
      <c r="H19" s="193">
        <f t="shared" si="1"/>
        <v>0</v>
      </c>
      <c r="I19" s="193">
        <f t="shared" si="2"/>
        <v>0</v>
      </c>
      <c r="J19" s="193">
        <f t="shared" si="3"/>
        <v>0</v>
      </c>
    </row>
    <row r="20" spans="1:10">
      <c r="A20" s="203" t="s">
        <v>36</v>
      </c>
      <c r="B20" s="237">
        <v>400</v>
      </c>
      <c r="C20" s="237">
        <v>1295</v>
      </c>
      <c r="D20" s="237">
        <v>1139</v>
      </c>
      <c r="E20" s="237">
        <v>546</v>
      </c>
      <c r="F20" s="237">
        <v>335</v>
      </c>
      <c r="G20" s="193">
        <f t="shared" si="0"/>
        <v>3.2374999999999998</v>
      </c>
      <c r="H20" s="193">
        <f t="shared" si="1"/>
        <v>0.47936786654960489</v>
      </c>
      <c r="I20" s="193">
        <f t="shared" si="2"/>
        <v>0.61355311355311359</v>
      </c>
      <c r="J20" s="193">
        <f t="shared" si="3"/>
        <v>0.83750000000000002</v>
      </c>
    </row>
    <row r="21" spans="1:10">
      <c r="A21" s="203" t="s">
        <v>37</v>
      </c>
      <c r="B21" s="237">
        <v>100</v>
      </c>
      <c r="C21" s="237">
        <v>622</v>
      </c>
      <c r="D21" s="237">
        <v>523</v>
      </c>
      <c r="E21" s="237">
        <v>100</v>
      </c>
      <c r="F21" s="237">
        <v>73</v>
      </c>
      <c r="G21" s="193">
        <f t="shared" si="0"/>
        <v>6.22</v>
      </c>
      <c r="H21" s="193">
        <f t="shared" si="1"/>
        <v>0.19120458891013384</v>
      </c>
      <c r="I21" s="193">
        <f t="shared" si="2"/>
        <v>0.73</v>
      </c>
      <c r="J21" s="193">
        <f t="shared" si="3"/>
        <v>0.73</v>
      </c>
    </row>
    <row r="22" spans="1:10">
      <c r="A22" s="203" t="s">
        <v>38</v>
      </c>
      <c r="B22" s="237"/>
      <c r="C22" s="237"/>
      <c r="D22" s="237"/>
      <c r="E22" s="237"/>
      <c r="F22" s="237"/>
      <c r="G22" s="193">
        <f t="shared" si="0"/>
        <v>0</v>
      </c>
      <c r="H22" s="193">
        <f t="shared" si="1"/>
        <v>0</v>
      </c>
      <c r="I22" s="193">
        <f t="shared" si="2"/>
        <v>0</v>
      </c>
      <c r="J22" s="193">
        <f t="shared" si="3"/>
        <v>0</v>
      </c>
    </row>
    <row r="23" spans="1:10">
      <c r="A23" s="203" t="s">
        <v>39</v>
      </c>
      <c r="B23" s="237">
        <v>45</v>
      </c>
      <c r="C23" s="237">
        <v>179</v>
      </c>
      <c r="D23" s="237">
        <v>157</v>
      </c>
      <c r="E23" s="237">
        <v>59</v>
      </c>
      <c r="F23" s="237">
        <v>37</v>
      </c>
      <c r="G23" s="193">
        <f t="shared" si="0"/>
        <v>3.9777777777777779</v>
      </c>
      <c r="H23" s="193">
        <f t="shared" si="1"/>
        <v>0.37579617834394907</v>
      </c>
      <c r="I23" s="193">
        <f t="shared" si="2"/>
        <v>0.6271186440677966</v>
      </c>
      <c r="J23" s="193">
        <f t="shared" si="3"/>
        <v>0.82222222222222219</v>
      </c>
    </row>
    <row r="24" spans="1:10">
      <c r="A24" s="203" t="s">
        <v>40</v>
      </c>
      <c r="B24" s="237">
        <v>60</v>
      </c>
      <c r="C24" s="237">
        <v>88</v>
      </c>
      <c r="D24" s="237">
        <v>83</v>
      </c>
      <c r="E24" s="237">
        <v>60</v>
      </c>
      <c r="F24" s="237">
        <v>58</v>
      </c>
      <c r="G24" s="193">
        <f t="shared" si="0"/>
        <v>1.4666666666666666</v>
      </c>
      <c r="H24" s="193">
        <f t="shared" si="1"/>
        <v>0.72289156626506024</v>
      </c>
      <c r="I24" s="193">
        <f t="shared" si="2"/>
        <v>0.96666666666666667</v>
      </c>
      <c r="J24" s="193">
        <f t="shared" si="3"/>
        <v>0.96666666666666667</v>
      </c>
    </row>
    <row r="25" spans="1:10">
      <c r="A25" s="203" t="s">
        <v>41</v>
      </c>
      <c r="B25" s="237"/>
      <c r="C25" s="237"/>
      <c r="D25" s="237"/>
      <c r="E25" s="237"/>
      <c r="F25" s="237"/>
      <c r="G25" s="193">
        <f t="shared" si="0"/>
        <v>0</v>
      </c>
      <c r="H25" s="193">
        <f t="shared" si="1"/>
        <v>0</v>
      </c>
      <c r="I25" s="193">
        <f t="shared" si="2"/>
        <v>0</v>
      </c>
      <c r="J25" s="193">
        <f t="shared" si="3"/>
        <v>0</v>
      </c>
    </row>
    <row r="26" spans="1:10">
      <c r="A26" s="203" t="s">
        <v>42</v>
      </c>
      <c r="B26" s="237"/>
      <c r="C26" s="237"/>
      <c r="D26" s="237"/>
      <c r="E26" s="237"/>
      <c r="F26" s="237"/>
      <c r="G26" s="193">
        <f t="shared" si="0"/>
        <v>0</v>
      </c>
      <c r="H26" s="193">
        <f t="shared" si="1"/>
        <v>0</v>
      </c>
      <c r="I26" s="193">
        <f t="shared" si="2"/>
        <v>0</v>
      </c>
      <c r="J26" s="193">
        <f t="shared" si="3"/>
        <v>0</v>
      </c>
    </row>
    <row r="27" spans="1:10">
      <c r="A27" s="203" t="s">
        <v>43</v>
      </c>
      <c r="B27" s="237"/>
      <c r="C27" s="237"/>
      <c r="D27" s="237"/>
      <c r="E27" s="237"/>
      <c r="F27" s="237"/>
      <c r="G27" s="193">
        <f t="shared" si="0"/>
        <v>0</v>
      </c>
      <c r="H27" s="193">
        <f t="shared" si="1"/>
        <v>0</v>
      </c>
      <c r="I27" s="193">
        <f t="shared" si="2"/>
        <v>0</v>
      </c>
      <c r="J27" s="193">
        <f t="shared" si="3"/>
        <v>0</v>
      </c>
    </row>
    <row r="28" spans="1:10">
      <c r="A28" s="203" t="s">
        <v>44</v>
      </c>
      <c r="B28" s="237"/>
      <c r="C28" s="237"/>
      <c r="D28" s="237"/>
      <c r="E28" s="237"/>
      <c r="F28" s="237"/>
      <c r="G28" s="193">
        <f t="shared" si="0"/>
        <v>0</v>
      </c>
      <c r="H28" s="193">
        <f t="shared" si="1"/>
        <v>0</v>
      </c>
      <c r="I28" s="193">
        <f t="shared" si="2"/>
        <v>0</v>
      </c>
      <c r="J28" s="193">
        <f t="shared" si="3"/>
        <v>0</v>
      </c>
    </row>
    <row r="29" spans="1:10">
      <c r="A29" s="203" t="s">
        <v>45</v>
      </c>
      <c r="B29" s="237">
        <v>130</v>
      </c>
      <c r="C29" s="237">
        <v>194</v>
      </c>
      <c r="D29" s="237">
        <v>175</v>
      </c>
      <c r="E29" s="237">
        <v>101.5</v>
      </c>
      <c r="F29" s="237">
        <v>41</v>
      </c>
      <c r="G29" s="193">
        <f t="shared" si="0"/>
        <v>1.4923076923076923</v>
      </c>
      <c r="H29" s="193">
        <f t="shared" si="1"/>
        <v>0.57999999999999996</v>
      </c>
      <c r="I29" s="193">
        <f t="shared" si="2"/>
        <v>0.4039408866995074</v>
      </c>
      <c r="J29" s="193">
        <f t="shared" si="3"/>
        <v>0.31538461538461537</v>
      </c>
    </row>
    <row r="30" spans="1:10" ht="30">
      <c r="A30" s="238" t="s">
        <v>46</v>
      </c>
      <c r="B30" s="237">
        <v>120</v>
      </c>
      <c r="C30" s="237">
        <v>165</v>
      </c>
      <c r="D30" s="237">
        <v>150.5</v>
      </c>
      <c r="E30" s="237">
        <v>90.5</v>
      </c>
      <c r="F30" s="237">
        <v>48.5</v>
      </c>
      <c r="G30" s="193">
        <f t="shared" si="0"/>
        <v>1.375</v>
      </c>
      <c r="H30" s="193">
        <f t="shared" si="1"/>
        <v>0.6013289036544851</v>
      </c>
      <c r="I30" s="193">
        <f t="shared" si="2"/>
        <v>0.53591160220994472</v>
      </c>
      <c r="J30" s="193">
        <f t="shared" si="3"/>
        <v>0.40416666666666667</v>
      </c>
    </row>
    <row r="31" spans="1:10">
      <c r="A31" s="126" t="s">
        <v>56</v>
      </c>
      <c r="B31" s="194">
        <f>+SUM(B4:B30)</f>
        <v>2690</v>
      </c>
      <c r="C31" s="194">
        <f>+SUM(C4:C30)</f>
        <v>7904</v>
      </c>
      <c r="D31" s="194">
        <f>+SUM(D4:D30)</f>
        <v>7206</v>
      </c>
      <c r="E31" s="194">
        <f>+SUM(E4:E30)</f>
        <v>3338.5</v>
      </c>
      <c r="F31" s="194">
        <f>+SUM(F4:F30)</f>
        <v>1796</v>
      </c>
      <c r="G31" s="193">
        <f t="shared" si="0"/>
        <v>2.9382899628252788</v>
      </c>
      <c r="H31" s="193">
        <f t="shared" si="1"/>
        <v>0.46329447682486818</v>
      </c>
      <c r="I31" s="193">
        <f t="shared" si="2"/>
        <v>0.53796615246368129</v>
      </c>
      <c r="J31" s="193">
        <f t="shared" si="3"/>
        <v>0.66765799256505576</v>
      </c>
    </row>
    <row r="32" spans="1:10">
      <c r="A32" s="38"/>
      <c r="B32" s="38"/>
      <c r="C32" s="38"/>
      <c r="D32" s="38"/>
      <c r="E32" s="38"/>
      <c r="F32" s="38"/>
      <c r="G32" s="39"/>
      <c r="H32" s="39"/>
      <c r="J32" s="39"/>
    </row>
    <row r="33" spans="1:12" ht="16.5" thickBot="1">
      <c r="A33" s="421" t="s">
        <v>55</v>
      </c>
      <c r="B33" s="422"/>
      <c r="C33" s="422"/>
      <c r="D33" s="422"/>
      <c r="E33" s="422"/>
      <c r="F33" s="422"/>
      <c r="G33" s="422"/>
      <c r="H33" s="422"/>
      <c r="I33" s="422"/>
      <c r="J33" s="422"/>
    </row>
    <row r="34" spans="1:12" ht="32.25" thickBot="1">
      <c r="A34" s="72" t="s">
        <v>69</v>
      </c>
      <c r="B34" s="73" t="s">
        <v>60</v>
      </c>
      <c r="C34" s="73" t="s">
        <v>61</v>
      </c>
      <c r="D34" s="74" t="s">
        <v>62</v>
      </c>
      <c r="E34" s="74" t="s">
        <v>63</v>
      </c>
      <c r="F34" s="74" t="s">
        <v>64</v>
      </c>
      <c r="G34" s="75" t="s">
        <v>65</v>
      </c>
      <c r="H34" s="75" t="s">
        <v>66</v>
      </c>
      <c r="I34" s="75" t="s">
        <v>67</v>
      </c>
      <c r="J34" s="76" t="s">
        <v>68</v>
      </c>
    </row>
    <row r="35" spans="1:12" ht="31.5">
      <c r="A35" s="70" t="s">
        <v>20</v>
      </c>
      <c r="B35" s="15"/>
      <c r="C35" s="15"/>
      <c r="D35" s="15"/>
      <c r="E35" s="15"/>
      <c r="F35" s="15"/>
      <c r="G35" s="127">
        <f>IFERROR(C35/B35,0)</f>
        <v>0</v>
      </c>
      <c r="H35" s="127">
        <f>IFERROR(E35/D35,0)</f>
        <v>0</v>
      </c>
      <c r="I35" s="127">
        <f>IFERROR(F35/E35,0)</f>
        <v>0</v>
      </c>
      <c r="J35" s="127">
        <f>IFERROR(F35/B35,0)</f>
        <v>0</v>
      </c>
      <c r="L35" s="373"/>
    </row>
    <row r="36" spans="1:12">
      <c r="A36" s="173" t="s">
        <v>21</v>
      </c>
      <c r="B36" s="207">
        <v>60</v>
      </c>
      <c r="C36" s="207">
        <v>40</v>
      </c>
      <c r="D36" s="207">
        <v>37</v>
      </c>
      <c r="E36" s="207">
        <v>37</v>
      </c>
      <c r="F36" s="207">
        <v>26</v>
      </c>
      <c r="G36" s="127">
        <f t="shared" ref="G36:G62" si="4">IFERROR(C36/B36,0)</f>
        <v>0.66666666666666663</v>
      </c>
      <c r="H36" s="127">
        <f t="shared" ref="H36:H62" si="5">IFERROR(E36/D36,0)</f>
        <v>1</v>
      </c>
      <c r="I36" s="127">
        <f t="shared" ref="I36:I62" si="6">IFERROR(F36/E36,0)</f>
        <v>0.70270270270270274</v>
      </c>
      <c r="J36" s="127">
        <f t="shared" ref="J36:J62" si="7">IFERROR(F36/B36,0)</f>
        <v>0.43333333333333335</v>
      </c>
    </row>
    <row r="37" spans="1:12">
      <c r="A37" s="173" t="s">
        <v>22</v>
      </c>
      <c r="B37" s="207"/>
      <c r="C37" s="207"/>
      <c r="D37" s="207"/>
      <c r="E37" s="207"/>
      <c r="F37" s="207"/>
      <c r="G37" s="127">
        <f t="shared" si="4"/>
        <v>0</v>
      </c>
      <c r="H37" s="127">
        <f t="shared" si="5"/>
        <v>0</v>
      </c>
      <c r="I37" s="127">
        <f t="shared" si="6"/>
        <v>0</v>
      </c>
      <c r="J37" s="127">
        <f t="shared" si="7"/>
        <v>0</v>
      </c>
    </row>
    <row r="38" spans="1:12" ht="31.5">
      <c r="A38" s="173" t="s">
        <v>23</v>
      </c>
      <c r="B38" s="207">
        <v>140</v>
      </c>
      <c r="C38" s="207">
        <v>224</v>
      </c>
      <c r="D38" s="207">
        <v>193</v>
      </c>
      <c r="E38" s="207">
        <v>178</v>
      </c>
      <c r="F38" s="207">
        <v>112</v>
      </c>
      <c r="G38" s="127">
        <f t="shared" si="4"/>
        <v>1.6</v>
      </c>
      <c r="H38" s="127">
        <f t="shared" si="5"/>
        <v>0.92227979274611394</v>
      </c>
      <c r="I38" s="127">
        <f t="shared" si="6"/>
        <v>0.6292134831460674</v>
      </c>
      <c r="J38" s="127">
        <f t="shared" si="7"/>
        <v>0.8</v>
      </c>
      <c r="K38" t="s">
        <v>608</v>
      </c>
    </row>
    <row r="39" spans="1:12">
      <c r="A39" s="173" t="s">
        <v>24</v>
      </c>
      <c r="B39" s="207">
        <v>30</v>
      </c>
      <c r="C39" s="207">
        <v>46</v>
      </c>
      <c r="D39" s="207">
        <v>35</v>
      </c>
      <c r="E39" s="207">
        <v>35</v>
      </c>
      <c r="F39" s="207">
        <v>29</v>
      </c>
      <c r="G39" s="127">
        <f t="shared" si="4"/>
        <v>1.5333333333333334</v>
      </c>
      <c r="H39" s="127">
        <f t="shared" si="5"/>
        <v>1</v>
      </c>
      <c r="I39" s="127">
        <f t="shared" si="6"/>
        <v>0.82857142857142863</v>
      </c>
      <c r="J39" s="127">
        <f t="shared" si="7"/>
        <v>0.96666666666666667</v>
      </c>
    </row>
    <row r="40" spans="1:12" ht="19.5" customHeight="1">
      <c r="A40" s="173" t="s">
        <v>25</v>
      </c>
      <c r="B40" s="207"/>
      <c r="C40" s="207"/>
      <c r="D40" s="207"/>
      <c r="E40" s="207"/>
      <c r="F40" s="207"/>
      <c r="G40" s="127">
        <f t="shared" si="4"/>
        <v>0</v>
      </c>
      <c r="H40" s="127">
        <f t="shared" si="5"/>
        <v>0</v>
      </c>
      <c r="I40" s="127">
        <f t="shared" si="6"/>
        <v>0</v>
      </c>
      <c r="J40" s="127">
        <f t="shared" si="7"/>
        <v>0</v>
      </c>
    </row>
    <row r="41" spans="1:12" ht="18" customHeight="1">
      <c r="A41" s="173" t="s">
        <v>26</v>
      </c>
      <c r="B41" s="207">
        <v>50</v>
      </c>
      <c r="C41" s="207">
        <v>205</v>
      </c>
      <c r="D41" s="207">
        <v>124</v>
      </c>
      <c r="E41" s="207">
        <v>60</v>
      </c>
      <c r="F41" s="207">
        <v>40</v>
      </c>
      <c r="G41" s="127">
        <f t="shared" si="4"/>
        <v>4.0999999999999996</v>
      </c>
      <c r="H41" s="127">
        <f t="shared" si="5"/>
        <v>0.4838709677419355</v>
      </c>
      <c r="I41" s="127">
        <f t="shared" si="6"/>
        <v>0.66666666666666663</v>
      </c>
      <c r="J41" s="127">
        <f t="shared" si="7"/>
        <v>0.8</v>
      </c>
    </row>
    <row r="42" spans="1:12" ht="17.25" customHeight="1">
      <c r="A42" s="173" t="s">
        <v>27</v>
      </c>
      <c r="B42" s="207"/>
      <c r="C42" s="207"/>
      <c r="D42" s="207"/>
      <c r="E42" s="207"/>
      <c r="F42" s="207"/>
      <c r="G42" s="127">
        <f t="shared" si="4"/>
        <v>0</v>
      </c>
      <c r="H42" s="127">
        <f t="shared" si="5"/>
        <v>0</v>
      </c>
      <c r="I42" s="127">
        <f t="shared" si="6"/>
        <v>0</v>
      </c>
      <c r="J42" s="127">
        <f t="shared" si="7"/>
        <v>0</v>
      </c>
    </row>
    <row r="43" spans="1:12" ht="17.25" customHeight="1">
      <c r="A43" s="173" t="s">
        <v>28</v>
      </c>
      <c r="B43" s="2"/>
      <c r="C43" s="2"/>
      <c r="D43" s="2"/>
      <c r="E43" s="2"/>
      <c r="F43" s="2"/>
      <c r="G43" s="127">
        <f t="shared" si="4"/>
        <v>0</v>
      </c>
      <c r="H43" s="127">
        <f t="shared" si="5"/>
        <v>0</v>
      </c>
      <c r="I43" s="127">
        <f t="shared" si="6"/>
        <v>0</v>
      </c>
      <c r="J43" s="127">
        <f t="shared" si="7"/>
        <v>0</v>
      </c>
    </row>
    <row r="44" spans="1:12" ht="31.5">
      <c r="A44" s="23" t="s">
        <v>29</v>
      </c>
      <c r="B44" s="36"/>
      <c r="C44" s="36"/>
      <c r="D44" s="2"/>
      <c r="E44" s="2"/>
      <c r="F44" s="2"/>
      <c r="G44" s="127">
        <f t="shared" si="4"/>
        <v>0</v>
      </c>
      <c r="H44" s="127">
        <f t="shared" si="5"/>
        <v>0</v>
      </c>
      <c r="I44" s="127">
        <f t="shared" si="6"/>
        <v>0</v>
      </c>
      <c r="J44" s="127">
        <f t="shared" si="7"/>
        <v>0</v>
      </c>
    </row>
    <row r="45" spans="1:12">
      <c r="A45" s="23" t="s">
        <v>30</v>
      </c>
      <c r="B45" s="2"/>
      <c r="C45" s="2"/>
      <c r="D45" s="2"/>
      <c r="E45" s="2"/>
      <c r="F45" s="2"/>
      <c r="G45" s="127">
        <f t="shared" si="4"/>
        <v>0</v>
      </c>
      <c r="H45" s="127">
        <f t="shared" si="5"/>
        <v>0</v>
      </c>
      <c r="I45" s="127">
        <f t="shared" si="6"/>
        <v>0</v>
      </c>
      <c r="J45" s="127">
        <f t="shared" si="7"/>
        <v>0</v>
      </c>
    </row>
    <row r="46" spans="1:12" ht="47.25">
      <c r="A46" s="23" t="s">
        <v>31</v>
      </c>
      <c r="B46" s="2"/>
      <c r="C46" s="2"/>
      <c r="D46" s="2"/>
      <c r="E46" s="2"/>
      <c r="F46" s="2"/>
      <c r="G46" s="127">
        <f t="shared" si="4"/>
        <v>0</v>
      </c>
      <c r="H46" s="127">
        <f t="shared" si="5"/>
        <v>0</v>
      </c>
      <c r="I46" s="127">
        <f t="shared" si="6"/>
        <v>0</v>
      </c>
      <c r="J46" s="127">
        <f t="shared" si="7"/>
        <v>0</v>
      </c>
    </row>
    <row r="47" spans="1:12">
      <c r="A47" s="23" t="s">
        <v>32</v>
      </c>
      <c r="B47" s="2"/>
      <c r="C47" s="2"/>
      <c r="D47" s="2"/>
      <c r="E47" s="2"/>
      <c r="F47" s="2"/>
      <c r="G47" s="127">
        <f t="shared" si="4"/>
        <v>0</v>
      </c>
      <c r="H47" s="127">
        <f t="shared" si="5"/>
        <v>0</v>
      </c>
      <c r="I47" s="127">
        <f t="shared" si="6"/>
        <v>0</v>
      </c>
      <c r="J47" s="127">
        <f t="shared" si="7"/>
        <v>0</v>
      </c>
    </row>
    <row r="48" spans="1:12">
      <c r="A48" s="23" t="s">
        <v>33</v>
      </c>
      <c r="B48" s="2"/>
      <c r="C48" s="2"/>
      <c r="D48" s="2"/>
      <c r="E48" s="2"/>
      <c r="F48" s="2"/>
      <c r="G48" s="127">
        <f t="shared" si="4"/>
        <v>0</v>
      </c>
      <c r="H48" s="127">
        <f t="shared" si="5"/>
        <v>0</v>
      </c>
      <c r="I48" s="127">
        <f t="shared" si="6"/>
        <v>0</v>
      </c>
      <c r="J48" s="127">
        <f t="shared" si="7"/>
        <v>0</v>
      </c>
    </row>
    <row r="49" spans="1:10" ht="18.75" customHeight="1">
      <c r="A49" s="23" t="s">
        <v>34</v>
      </c>
      <c r="B49" s="2"/>
      <c r="C49" s="2"/>
      <c r="D49" s="2"/>
      <c r="E49" s="2"/>
      <c r="F49" s="2"/>
      <c r="G49" s="127">
        <f t="shared" si="4"/>
        <v>0</v>
      </c>
      <c r="H49" s="127">
        <f t="shared" si="5"/>
        <v>0</v>
      </c>
      <c r="I49" s="127">
        <f t="shared" si="6"/>
        <v>0</v>
      </c>
      <c r="J49" s="127">
        <f t="shared" si="7"/>
        <v>0</v>
      </c>
    </row>
    <row r="50" spans="1:10" ht="17.25" customHeight="1">
      <c r="A50" s="23" t="s">
        <v>35</v>
      </c>
      <c r="B50" s="2"/>
      <c r="C50" s="2"/>
      <c r="D50" s="2"/>
      <c r="E50" s="2"/>
      <c r="F50" s="2"/>
      <c r="G50" s="127">
        <f t="shared" si="4"/>
        <v>0</v>
      </c>
      <c r="H50" s="127">
        <f t="shared" si="5"/>
        <v>0</v>
      </c>
      <c r="I50" s="127">
        <f t="shared" si="6"/>
        <v>0</v>
      </c>
      <c r="J50" s="127">
        <f t="shared" si="7"/>
        <v>0</v>
      </c>
    </row>
    <row r="51" spans="1:10" ht="18" customHeight="1">
      <c r="A51" s="23" t="s">
        <v>36</v>
      </c>
      <c r="B51" s="2"/>
      <c r="C51" s="2"/>
      <c r="D51" s="2"/>
      <c r="E51" s="2"/>
      <c r="F51" s="2"/>
      <c r="G51" s="127">
        <f t="shared" si="4"/>
        <v>0</v>
      </c>
      <c r="H51" s="127">
        <f t="shared" si="5"/>
        <v>0</v>
      </c>
      <c r="I51" s="127">
        <f t="shared" si="6"/>
        <v>0</v>
      </c>
      <c r="J51" s="127">
        <f t="shared" si="7"/>
        <v>0</v>
      </c>
    </row>
    <row r="52" spans="1:10" ht="16.5" customHeight="1">
      <c r="A52" s="23" t="s">
        <v>37</v>
      </c>
      <c r="B52" s="2"/>
      <c r="C52" s="2"/>
      <c r="D52" s="2"/>
      <c r="E52" s="2"/>
      <c r="F52" s="2"/>
      <c r="G52" s="127">
        <f t="shared" si="4"/>
        <v>0</v>
      </c>
      <c r="H52" s="127">
        <f t="shared" si="5"/>
        <v>0</v>
      </c>
      <c r="I52" s="127">
        <f t="shared" si="6"/>
        <v>0</v>
      </c>
      <c r="J52" s="127">
        <f t="shared" si="7"/>
        <v>0</v>
      </c>
    </row>
    <row r="53" spans="1:10">
      <c r="A53" s="23" t="s">
        <v>38</v>
      </c>
      <c r="B53" s="2"/>
      <c r="C53" s="2"/>
      <c r="D53" s="2"/>
      <c r="E53" s="2"/>
      <c r="F53" s="2"/>
      <c r="G53" s="127">
        <f t="shared" si="4"/>
        <v>0</v>
      </c>
      <c r="H53" s="127">
        <f t="shared" si="5"/>
        <v>0</v>
      </c>
      <c r="I53" s="127">
        <f t="shared" si="6"/>
        <v>0</v>
      </c>
      <c r="J53" s="127">
        <f t="shared" si="7"/>
        <v>0</v>
      </c>
    </row>
    <row r="54" spans="1:10" ht="19.5" customHeight="1">
      <c r="A54" s="23" t="s">
        <v>39</v>
      </c>
      <c r="B54" s="2"/>
      <c r="C54" s="2"/>
      <c r="D54" s="2"/>
      <c r="E54" s="2"/>
      <c r="F54" s="2"/>
      <c r="G54" s="127">
        <f t="shared" si="4"/>
        <v>0</v>
      </c>
      <c r="H54" s="127">
        <f t="shared" si="5"/>
        <v>0</v>
      </c>
      <c r="I54" s="127">
        <f t="shared" si="6"/>
        <v>0</v>
      </c>
      <c r="J54" s="127">
        <f t="shared" si="7"/>
        <v>0</v>
      </c>
    </row>
    <row r="55" spans="1:10" ht="18.75" customHeight="1">
      <c r="A55" s="23" t="s">
        <v>40</v>
      </c>
      <c r="B55" s="222">
        <v>60</v>
      </c>
      <c r="C55" s="222">
        <v>88</v>
      </c>
      <c r="D55" s="222">
        <v>83</v>
      </c>
      <c r="E55" s="222">
        <v>60</v>
      </c>
      <c r="F55" s="222">
        <v>58</v>
      </c>
      <c r="G55" s="127">
        <f t="shared" si="4"/>
        <v>1.4666666666666666</v>
      </c>
      <c r="H55" s="127">
        <f t="shared" si="5"/>
        <v>0.72289156626506024</v>
      </c>
      <c r="I55" s="127">
        <f t="shared" si="6"/>
        <v>0.96666666666666667</v>
      </c>
      <c r="J55" s="127">
        <f t="shared" si="7"/>
        <v>0.96666666666666667</v>
      </c>
    </row>
    <row r="56" spans="1:10" ht="17.25" customHeight="1">
      <c r="A56" s="23" t="s">
        <v>41</v>
      </c>
      <c r="B56" s="2"/>
      <c r="C56" s="2"/>
      <c r="D56" s="2"/>
      <c r="E56" s="2"/>
      <c r="F56" s="2"/>
      <c r="G56" s="127">
        <f t="shared" si="4"/>
        <v>0</v>
      </c>
      <c r="H56" s="127">
        <f t="shared" si="5"/>
        <v>0</v>
      </c>
      <c r="I56" s="127">
        <f t="shared" si="6"/>
        <v>0</v>
      </c>
      <c r="J56" s="127">
        <f t="shared" si="7"/>
        <v>0</v>
      </c>
    </row>
    <row r="57" spans="1:10" ht="16.5" customHeight="1">
      <c r="A57" s="23" t="s">
        <v>42</v>
      </c>
      <c r="B57" s="2"/>
      <c r="C57" s="2"/>
      <c r="D57" s="2"/>
      <c r="E57" s="2"/>
      <c r="F57" s="2"/>
      <c r="G57" s="127">
        <f t="shared" si="4"/>
        <v>0</v>
      </c>
      <c r="H57" s="127">
        <f t="shared" si="5"/>
        <v>0</v>
      </c>
      <c r="I57" s="127">
        <f t="shared" si="6"/>
        <v>0</v>
      </c>
      <c r="J57" s="127">
        <f t="shared" si="7"/>
        <v>0</v>
      </c>
    </row>
    <row r="58" spans="1:10" ht="17.25" customHeight="1">
      <c r="A58" s="23" t="s">
        <v>43</v>
      </c>
      <c r="B58" s="2"/>
      <c r="C58" s="2"/>
      <c r="D58" s="2"/>
      <c r="E58" s="2"/>
      <c r="F58" s="2"/>
      <c r="G58" s="127">
        <f t="shared" si="4"/>
        <v>0</v>
      </c>
      <c r="H58" s="127">
        <f t="shared" si="5"/>
        <v>0</v>
      </c>
      <c r="I58" s="127">
        <f t="shared" si="6"/>
        <v>0</v>
      </c>
      <c r="J58" s="127">
        <f t="shared" si="7"/>
        <v>0</v>
      </c>
    </row>
    <row r="59" spans="1:10">
      <c r="A59" s="23" t="s">
        <v>44</v>
      </c>
      <c r="B59" s="2"/>
      <c r="C59" s="2"/>
      <c r="D59" s="2"/>
      <c r="E59" s="2"/>
      <c r="F59" s="2"/>
      <c r="G59" s="127">
        <f t="shared" si="4"/>
        <v>0</v>
      </c>
      <c r="H59" s="127">
        <f t="shared" si="5"/>
        <v>0</v>
      </c>
      <c r="I59" s="127">
        <f t="shared" si="6"/>
        <v>0</v>
      </c>
      <c r="J59" s="127">
        <f t="shared" si="7"/>
        <v>0</v>
      </c>
    </row>
    <row r="60" spans="1:10">
      <c r="A60" s="23" t="s">
        <v>45</v>
      </c>
      <c r="B60" s="2"/>
      <c r="C60" s="2"/>
      <c r="D60" s="2"/>
      <c r="E60" s="2"/>
      <c r="F60" s="2"/>
      <c r="G60" s="127">
        <f t="shared" si="4"/>
        <v>0</v>
      </c>
      <c r="H60" s="127">
        <f t="shared" si="5"/>
        <v>0</v>
      </c>
      <c r="I60" s="127">
        <f t="shared" si="6"/>
        <v>0</v>
      </c>
      <c r="J60" s="127">
        <f t="shared" si="7"/>
        <v>0</v>
      </c>
    </row>
    <row r="61" spans="1:10" ht="31.5">
      <c r="A61" s="36" t="s">
        <v>46</v>
      </c>
      <c r="B61" s="2">
        <v>10</v>
      </c>
      <c r="C61" s="2">
        <v>12</v>
      </c>
      <c r="D61" s="2">
        <v>12</v>
      </c>
      <c r="E61" s="2">
        <v>9</v>
      </c>
      <c r="F61" s="2">
        <v>7</v>
      </c>
      <c r="G61" s="127">
        <f t="shared" si="4"/>
        <v>1.2</v>
      </c>
      <c r="H61" s="127">
        <f t="shared" si="5"/>
        <v>0.75</v>
      </c>
      <c r="I61" s="127">
        <f t="shared" si="6"/>
        <v>0.77777777777777779</v>
      </c>
      <c r="J61" s="127">
        <f t="shared" si="7"/>
        <v>0.7</v>
      </c>
    </row>
    <row r="62" spans="1:10" ht="17.25" customHeight="1">
      <c r="A62" s="126" t="s">
        <v>56</v>
      </c>
      <c r="B62" s="194">
        <f>+SUM(B35:B61)</f>
        <v>350</v>
      </c>
      <c r="C62" s="194">
        <f>+SUM(C35:C61)</f>
        <v>615</v>
      </c>
      <c r="D62" s="194">
        <f>+SUM(D35:D61)</f>
        <v>484</v>
      </c>
      <c r="E62" s="194">
        <f>+SUM(E35:E61)</f>
        <v>379</v>
      </c>
      <c r="F62" s="194">
        <f>+SUM(F35:F61)</f>
        <v>272</v>
      </c>
      <c r="G62" s="127">
        <f t="shared" si="4"/>
        <v>1.7571428571428571</v>
      </c>
      <c r="H62" s="127">
        <f t="shared" si="5"/>
        <v>0.78305785123966942</v>
      </c>
      <c r="I62" s="127">
        <f t="shared" si="6"/>
        <v>0.71767810026385226</v>
      </c>
      <c r="J62" s="127">
        <f t="shared" si="7"/>
        <v>0.77714285714285714</v>
      </c>
    </row>
    <row r="64" spans="1:10" ht="16.5" thickBot="1">
      <c r="A64" s="111" t="s">
        <v>136</v>
      </c>
      <c r="B64" s="8"/>
      <c r="C64" s="8"/>
      <c r="D64" s="8"/>
      <c r="E64" s="8"/>
    </row>
    <row r="65" spans="1:9" ht="95.25" thickBot="1">
      <c r="A65" s="82" t="s">
        <v>69</v>
      </c>
      <c r="B65" s="83" t="s">
        <v>61</v>
      </c>
      <c r="C65" s="84" t="s">
        <v>62</v>
      </c>
      <c r="D65" s="84" t="s">
        <v>63</v>
      </c>
      <c r="E65" s="84" t="s">
        <v>64</v>
      </c>
      <c r="F65" s="85" t="s">
        <v>160</v>
      </c>
      <c r="G65" s="85" t="s">
        <v>161</v>
      </c>
      <c r="H65" s="85" t="s">
        <v>162</v>
      </c>
      <c r="I65" s="86" t="s">
        <v>163</v>
      </c>
    </row>
    <row r="66" spans="1:9" ht="31.5">
      <c r="A66" s="70" t="s">
        <v>20</v>
      </c>
      <c r="B66" s="239"/>
      <c r="C66" s="239"/>
      <c r="D66" s="239"/>
      <c r="E66" s="239"/>
      <c r="F66" s="204">
        <f>+IFERROR(B66/(C4+C35),0)*100</f>
        <v>0</v>
      </c>
      <c r="G66" s="129">
        <f>+IFERROR(C66/(D4+D35),0)*100</f>
        <v>0</v>
      </c>
      <c r="H66" s="129">
        <f>+IFERROR(D66/(E4+E35),0)*100</f>
        <v>0</v>
      </c>
      <c r="I66" s="129">
        <f>+IFERROR(E66/(F4+F35),0)*100</f>
        <v>0</v>
      </c>
    </row>
    <row r="67" spans="1:9">
      <c r="A67" s="23" t="s">
        <v>21</v>
      </c>
      <c r="B67" s="207">
        <v>3</v>
      </c>
      <c r="C67" s="207">
        <v>1</v>
      </c>
      <c r="D67" s="207">
        <v>1</v>
      </c>
      <c r="E67" s="207">
        <v>1</v>
      </c>
      <c r="F67" s="204">
        <f t="shared" ref="F67:F93" si="8">+IFERROR(B67/(C5+C36),0)*100</f>
        <v>0.27309968138370505</v>
      </c>
      <c r="G67" s="129">
        <f t="shared" ref="G67:G93" si="9">+IFERROR(C67/(D5+D36),0)*100</f>
        <v>9.8667982239763211E-2</v>
      </c>
      <c r="H67" s="129">
        <f t="shared" ref="H67:H93" si="10">+IFERROR(D67/(E5+E36),0)*100</f>
        <v>0.10515247108307045</v>
      </c>
      <c r="I67" s="129">
        <f t="shared" ref="I67:I93" si="11">+IFERROR(E67/(F5+F36),0)*100</f>
        <v>0.23781212841854932</v>
      </c>
    </row>
    <row r="68" spans="1:9">
      <c r="A68" s="23" t="s">
        <v>22</v>
      </c>
      <c r="B68" s="207"/>
      <c r="C68" s="207"/>
      <c r="D68" s="207"/>
      <c r="E68" s="207"/>
      <c r="F68" s="204">
        <f t="shared" si="8"/>
        <v>0</v>
      </c>
      <c r="G68" s="129">
        <f t="shared" si="9"/>
        <v>0</v>
      </c>
      <c r="H68" s="129">
        <f t="shared" si="10"/>
        <v>0</v>
      </c>
      <c r="I68" s="129">
        <f t="shared" si="11"/>
        <v>0</v>
      </c>
    </row>
    <row r="69" spans="1:9" ht="31.5">
      <c r="A69" s="23" t="s">
        <v>23</v>
      </c>
      <c r="B69" s="207">
        <v>1</v>
      </c>
      <c r="C69" s="207">
        <v>1</v>
      </c>
      <c r="D69" s="207">
        <v>1</v>
      </c>
      <c r="E69" s="207">
        <v>1</v>
      </c>
      <c r="F69" s="204">
        <f t="shared" si="8"/>
        <v>4.8744820862783332E-2</v>
      </c>
      <c r="G69" s="129">
        <f t="shared" si="9"/>
        <v>5.2980132450331126E-2</v>
      </c>
      <c r="H69" s="129">
        <f t="shared" si="10"/>
        <v>0.1457725947521866</v>
      </c>
      <c r="I69" s="129">
        <f t="shared" si="11"/>
        <v>0.22988505747126436</v>
      </c>
    </row>
    <row r="70" spans="1:9">
      <c r="A70" s="23" t="s">
        <v>24</v>
      </c>
      <c r="B70" s="207"/>
      <c r="C70" s="207"/>
      <c r="D70" s="207"/>
      <c r="E70" s="207"/>
      <c r="F70" s="204">
        <f t="shared" si="8"/>
        <v>0</v>
      </c>
      <c r="G70" s="129">
        <f t="shared" si="9"/>
        <v>0</v>
      </c>
      <c r="H70" s="129">
        <f t="shared" si="10"/>
        <v>0</v>
      </c>
      <c r="I70" s="129">
        <f t="shared" si="11"/>
        <v>0</v>
      </c>
    </row>
    <row r="71" spans="1:9">
      <c r="A71" s="23" t="s">
        <v>25</v>
      </c>
      <c r="B71" s="207"/>
      <c r="C71" s="207"/>
      <c r="D71" s="207"/>
      <c r="E71" s="207"/>
      <c r="F71" s="204">
        <f t="shared" si="8"/>
        <v>0</v>
      </c>
      <c r="G71" s="129">
        <f t="shared" si="9"/>
        <v>0</v>
      </c>
      <c r="H71" s="129">
        <f t="shared" si="10"/>
        <v>0</v>
      </c>
      <c r="I71" s="129">
        <f t="shared" si="11"/>
        <v>0</v>
      </c>
    </row>
    <row r="72" spans="1:9">
      <c r="A72" s="23" t="s">
        <v>26</v>
      </c>
      <c r="B72" s="207"/>
      <c r="C72" s="207"/>
      <c r="D72" s="207"/>
      <c r="E72" s="207"/>
      <c r="F72" s="204">
        <f t="shared" si="8"/>
        <v>0</v>
      </c>
      <c r="G72" s="129">
        <f t="shared" si="9"/>
        <v>0</v>
      </c>
      <c r="H72" s="129">
        <f t="shared" si="10"/>
        <v>0</v>
      </c>
      <c r="I72" s="129">
        <f t="shared" si="11"/>
        <v>0</v>
      </c>
    </row>
    <row r="73" spans="1:9">
      <c r="A73" s="23" t="s">
        <v>27</v>
      </c>
      <c r="B73" s="207"/>
      <c r="C73" s="207"/>
      <c r="D73" s="207"/>
      <c r="E73" s="207"/>
      <c r="F73" s="204">
        <f t="shared" si="8"/>
        <v>0</v>
      </c>
      <c r="G73" s="129">
        <f t="shared" si="9"/>
        <v>0</v>
      </c>
      <c r="H73" s="129">
        <f t="shared" si="10"/>
        <v>0</v>
      </c>
      <c r="I73" s="129">
        <f t="shared" si="11"/>
        <v>0</v>
      </c>
    </row>
    <row r="74" spans="1:9">
      <c r="A74" s="23" t="s">
        <v>28</v>
      </c>
      <c r="B74" s="207">
        <v>2</v>
      </c>
      <c r="C74" s="207">
        <v>2</v>
      </c>
      <c r="D74" s="207">
        <v>1</v>
      </c>
      <c r="E74" s="207">
        <v>1</v>
      </c>
      <c r="F74" s="204">
        <f t="shared" si="8"/>
        <v>0.29390154298310062</v>
      </c>
      <c r="G74" s="129">
        <f t="shared" si="9"/>
        <v>0.31446540880503149</v>
      </c>
      <c r="H74" s="129">
        <f t="shared" si="10"/>
        <v>0.48192771084337355</v>
      </c>
      <c r="I74" s="129">
        <f t="shared" si="11"/>
        <v>1.5151515151515151</v>
      </c>
    </row>
    <row r="75" spans="1:9" ht="31.5">
      <c r="A75" s="23" t="s">
        <v>29</v>
      </c>
      <c r="B75" s="207">
        <v>1</v>
      </c>
      <c r="C75" s="207">
        <v>1</v>
      </c>
      <c r="D75" s="207">
        <v>1</v>
      </c>
      <c r="E75" s="207">
        <v>0</v>
      </c>
      <c r="F75" s="204">
        <f t="shared" si="8"/>
        <v>1.098901098901099</v>
      </c>
      <c r="G75" s="129">
        <f t="shared" si="9"/>
        <v>1.1764705882352942</v>
      </c>
      <c r="H75" s="129">
        <f t="shared" si="10"/>
        <v>2.5</v>
      </c>
      <c r="I75" s="129">
        <f t="shared" si="11"/>
        <v>0</v>
      </c>
    </row>
    <row r="76" spans="1:9">
      <c r="A76" s="23" t="s">
        <v>30</v>
      </c>
      <c r="B76" s="207"/>
      <c r="C76" s="207"/>
      <c r="D76" s="207"/>
      <c r="E76" s="207"/>
      <c r="F76" s="204">
        <f t="shared" si="8"/>
        <v>0</v>
      </c>
      <c r="G76" s="129">
        <f t="shared" si="9"/>
        <v>0</v>
      </c>
      <c r="H76" s="129">
        <f t="shared" si="10"/>
        <v>0</v>
      </c>
      <c r="I76" s="129">
        <f t="shared" si="11"/>
        <v>0</v>
      </c>
    </row>
    <row r="77" spans="1:9" ht="47.25">
      <c r="A77" s="23" t="s">
        <v>31</v>
      </c>
      <c r="B77" s="207"/>
      <c r="C77" s="207"/>
      <c r="D77" s="207"/>
      <c r="E77" s="207"/>
      <c r="F77" s="204">
        <f t="shared" si="8"/>
        <v>0</v>
      </c>
      <c r="G77" s="129">
        <f t="shared" si="9"/>
        <v>0</v>
      </c>
      <c r="H77" s="129">
        <f t="shared" si="10"/>
        <v>0</v>
      </c>
      <c r="I77" s="129">
        <f t="shared" si="11"/>
        <v>0</v>
      </c>
    </row>
    <row r="78" spans="1:9">
      <c r="A78" s="23" t="s">
        <v>32</v>
      </c>
      <c r="B78" s="207"/>
      <c r="C78" s="207"/>
      <c r="D78" s="207"/>
      <c r="E78" s="207"/>
      <c r="F78" s="204">
        <f t="shared" si="8"/>
        <v>0</v>
      </c>
      <c r="G78" s="129">
        <f t="shared" si="9"/>
        <v>0</v>
      </c>
      <c r="H78" s="129">
        <f t="shared" si="10"/>
        <v>0</v>
      </c>
      <c r="I78" s="129">
        <f t="shared" si="11"/>
        <v>0</v>
      </c>
    </row>
    <row r="79" spans="1:9">
      <c r="A79" s="23" t="s">
        <v>33</v>
      </c>
      <c r="B79" s="207"/>
      <c r="C79" s="207"/>
      <c r="D79" s="207"/>
      <c r="E79" s="207"/>
      <c r="F79" s="204">
        <f t="shared" si="8"/>
        <v>0</v>
      </c>
      <c r="G79" s="129">
        <f t="shared" si="9"/>
        <v>0</v>
      </c>
      <c r="H79" s="129">
        <f t="shared" si="10"/>
        <v>0</v>
      </c>
      <c r="I79" s="129">
        <f t="shared" si="11"/>
        <v>0</v>
      </c>
    </row>
    <row r="80" spans="1:9">
      <c r="A80" s="23" t="s">
        <v>34</v>
      </c>
      <c r="B80" s="207"/>
      <c r="C80" s="207"/>
      <c r="D80" s="207"/>
      <c r="E80" s="207"/>
      <c r="F80" s="204">
        <f t="shared" si="8"/>
        <v>0</v>
      </c>
      <c r="G80" s="129">
        <f t="shared" si="9"/>
        <v>0</v>
      </c>
      <c r="H80" s="129">
        <f t="shared" si="10"/>
        <v>0</v>
      </c>
      <c r="I80" s="129">
        <f t="shared" si="11"/>
        <v>0</v>
      </c>
    </row>
    <row r="81" spans="1:9">
      <c r="A81" s="23" t="s">
        <v>35</v>
      </c>
      <c r="B81" s="207"/>
      <c r="C81" s="207"/>
      <c r="D81" s="207"/>
      <c r="E81" s="207"/>
      <c r="F81" s="204">
        <f t="shared" si="8"/>
        <v>0</v>
      </c>
      <c r="G81" s="129">
        <f t="shared" si="9"/>
        <v>0</v>
      </c>
      <c r="H81" s="129">
        <f t="shared" si="10"/>
        <v>0</v>
      </c>
      <c r="I81" s="129">
        <f t="shared" si="11"/>
        <v>0</v>
      </c>
    </row>
    <row r="82" spans="1:9">
      <c r="A82" s="23" t="s">
        <v>36</v>
      </c>
      <c r="B82" s="207">
        <v>189</v>
      </c>
      <c r="C82" s="207">
        <v>160</v>
      </c>
      <c r="D82" s="207">
        <v>159</v>
      </c>
      <c r="E82" s="207">
        <v>122</v>
      </c>
      <c r="F82" s="204">
        <f t="shared" si="8"/>
        <v>14.594594594594595</v>
      </c>
      <c r="G82" s="129">
        <f t="shared" si="9"/>
        <v>14.047410008779632</v>
      </c>
      <c r="H82" s="129">
        <f t="shared" si="10"/>
        <v>29.120879120879124</v>
      </c>
      <c r="I82" s="129">
        <f t="shared" si="11"/>
        <v>36.417910447761194</v>
      </c>
    </row>
    <row r="83" spans="1:9">
      <c r="A83" s="23" t="s">
        <v>37</v>
      </c>
      <c r="B83" s="207">
        <v>48</v>
      </c>
      <c r="C83" s="207">
        <v>37</v>
      </c>
      <c r="D83" s="207">
        <v>35</v>
      </c>
      <c r="E83" s="207">
        <v>24</v>
      </c>
      <c r="F83" s="204">
        <f t="shared" si="8"/>
        <v>7.7170418006430879</v>
      </c>
      <c r="G83" s="129">
        <f t="shared" si="9"/>
        <v>7.0745697896749515</v>
      </c>
      <c r="H83" s="129">
        <f t="shared" si="10"/>
        <v>35</v>
      </c>
      <c r="I83" s="129">
        <f t="shared" si="11"/>
        <v>32.87671232876712</v>
      </c>
    </row>
    <row r="84" spans="1:9">
      <c r="A84" s="23" t="s">
        <v>38</v>
      </c>
      <c r="B84" s="207"/>
      <c r="C84" s="207"/>
      <c r="D84" s="207"/>
      <c r="E84" s="207"/>
      <c r="F84" s="204">
        <f t="shared" si="8"/>
        <v>0</v>
      </c>
      <c r="G84" s="129">
        <f t="shared" si="9"/>
        <v>0</v>
      </c>
      <c r="H84" s="129">
        <f t="shared" si="10"/>
        <v>0</v>
      </c>
      <c r="I84" s="129">
        <f t="shared" si="11"/>
        <v>0</v>
      </c>
    </row>
    <row r="85" spans="1:9">
      <c r="A85" s="23" t="s">
        <v>39</v>
      </c>
      <c r="B85" s="2"/>
      <c r="C85" s="2"/>
      <c r="D85" s="2"/>
      <c r="E85" s="2"/>
      <c r="F85" s="204">
        <f t="shared" si="8"/>
        <v>0</v>
      </c>
      <c r="G85" s="129">
        <f t="shared" si="9"/>
        <v>0</v>
      </c>
      <c r="H85" s="129">
        <f t="shared" si="10"/>
        <v>0</v>
      </c>
      <c r="I85" s="129">
        <f t="shared" si="11"/>
        <v>0</v>
      </c>
    </row>
    <row r="86" spans="1:9">
      <c r="A86" s="23" t="s">
        <v>40</v>
      </c>
      <c r="B86" s="2"/>
      <c r="C86" s="2"/>
      <c r="D86" s="2"/>
      <c r="E86" s="2"/>
      <c r="F86" s="204">
        <f t="shared" si="8"/>
        <v>0</v>
      </c>
      <c r="G86" s="129">
        <f t="shared" si="9"/>
        <v>0</v>
      </c>
      <c r="H86" s="129">
        <f t="shared" si="10"/>
        <v>0</v>
      </c>
      <c r="I86" s="129">
        <f t="shared" si="11"/>
        <v>0</v>
      </c>
    </row>
    <row r="87" spans="1:9">
      <c r="A87" s="23" t="s">
        <v>41</v>
      </c>
      <c r="B87" s="2"/>
      <c r="C87" s="2"/>
      <c r="D87" s="2"/>
      <c r="E87" s="2"/>
      <c r="F87" s="204">
        <f t="shared" si="8"/>
        <v>0</v>
      </c>
      <c r="G87" s="129">
        <f t="shared" si="9"/>
        <v>0</v>
      </c>
      <c r="H87" s="129">
        <f t="shared" si="10"/>
        <v>0</v>
      </c>
      <c r="I87" s="129">
        <f t="shared" si="11"/>
        <v>0</v>
      </c>
    </row>
    <row r="88" spans="1:9">
      <c r="A88" s="23" t="s">
        <v>42</v>
      </c>
      <c r="B88" s="2"/>
      <c r="C88" s="2"/>
      <c r="D88" s="2"/>
      <c r="E88" s="2"/>
      <c r="F88" s="204">
        <f t="shared" si="8"/>
        <v>0</v>
      </c>
      <c r="G88" s="129">
        <f t="shared" si="9"/>
        <v>0</v>
      </c>
      <c r="H88" s="129">
        <f t="shared" si="10"/>
        <v>0</v>
      </c>
      <c r="I88" s="129">
        <f t="shared" si="11"/>
        <v>0</v>
      </c>
    </row>
    <row r="89" spans="1:9">
      <c r="A89" s="23" t="s">
        <v>43</v>
      </c>
      <c r="B89" s="2"/>
      <c r="C89" s="2"/>
      <c r="D89" s="2"/>
      <c r="E89" s="2"/>
      <c r="F89" s="204">
        <f t="shared" si="8"/>
        <v>0</v>
      </c>
      <c r="G89" s="129">
        <f t="shared" si="9"/>
        <v>0</v>
      </c>
      <c r="H89" s="129">
        <f t="shared" si="10"/>
        <v>0</v>
      </c>
      <c r="I89" s="129">
        <f t="shared" si="11"/>
        <v>0</v>
      </c>
    </row>
    <row r="90" spans="1:9">
      <c r="A90" s="23" t="s">
        <v>44</v>
      </c>
      <c r="B90" s="2"/>
      <c r="C90" s="2"/>
      <c r="D90" s="2"/>
      <c r="E90" s="2"/>
      <c r="F90" s="204">
        <f t="shared" si="8"/>
        <v>0</v>
      </c>
      <c r="G90" s="129">
        <f t="shared" si="9"/>
        <v>0</v>
      </c>
      <c r="H90" s="129">
        <f t="shared" si="10"/>
        <v>0</v>
      </c>
      <c r="I90" s="129">
        <f t="shared" si="11"/>
        <v>0</v>
      </c>
    </row>
    <row r="91" spans="1:9">
      <c r="A91" s="23" t="s">
        <v>45</v>
      </c>
      <c r="B91" s="2"/>
      <c r="C91" s="2"/>
      <c r="D91" s="2"/>
      <c r="E91" s="2"/>
      <c r="F91" s="204">
        <f t="shared" si="8"/>
        <v>0</v>
      </c>
      <c r="G91" s="129">
        <f t="shared" si="9"/>
        <v>0</v>
      </c>
      <c r="H91" s="129">
        <f t="shared" si="10"/>
        <v>0</v>
      </c>
      <c r="I91" s="129">
        <f t="shared" si="11"/>
        <v>0</v>
      </c>
    </row>
    <row r="92" spans="1:9" ht="31.5">
      <c r="A92" s="36" t="s">
        <v>46</v>
      </c>
      <c r="B92" s="2"/>
      <c r="C92" s="2"/>
      <c r="D92" s="2"/>
      <c r="E92" s="2"/>
      <c r="F92" s="204">
        <f t="shared" si="8"/>
        <v>0</v>
      </c>
      <c r="G92" s="129">
        <f t="shared" si="9"/>
        <v>0</v>
      </c>
      <c r="H92" s="129">
        <f t="shared" si="10"/>
        <v>0</v>
      </c>
      <c r="I92" s="129">
        <f t="shared" si="11"/>
        <v>0</v>
      </c>
    </row>
    <row r="93" spans="1:9">
      <c r="A93" s="126" t="s">
        <v>56</v>
      </c>
      <c r="B93" s="194">
        <f>+SUM(B66:B92)</f>
        <v>244</v>
      </c>
      <c r="C93" s="194">
        <f>+SUM(C66:C92)</f>
        <v>202</v>
      </c>
      <c r="D93" s="194">
        <f>+SUM(D66:D92)</f>
        <v>198</v>
      </c>
      <c r="E93" s="194">
        <f>+SUM(E66:E92)</f>
        <v>149</v>
      </c>
      <c r="F93" s="204">
        <f t="shared" si="8"/>
        <v>2.8641859373165865</v>
      </c>
      <c r="G93" s="129">
        <f t="shared" si="9"/>
        <v>2.6267880364109231</v>
      </c>
      <c r="H93" s="129">
        <f t="shared" si="10"/>
        <v>5.3261600537995966</v>
      </c>
      <c r="I93" s="129">
        <f t="shared" si="11"/>
        <v>7.2050290135396517</v>
      </c>
    </row>
    <row r="94" spans="1:9">
      <c r="A94" s="28"/>
      <c r="B94" s="13"/>
      <c r="C94" s="13"/>
      <c r="D94" s="13"/>
      <c r="I94" s="9"/>
    </row>
  </sheetData>
  <mergeCells count="3">
    <mergeCell ref="A2:J2"/>
    <mergeCell ref="A33:J33"/>
    <mergeCell ref="A1:J1"/>
  </mergeCells>
  <phoneticPr fontId="2" type="noConversion"/>
  <pageMargins left="0.75" right="0.75" top="0.17" bottom="0.17" header="0.17" footer="0.17"/>
  <pageSetup paperSize="9" scale="96" orientation="landscape" r:id="rId1"/>
  <headerFooter alignWithMargins="0"/>
  <rowBreaks count="1" manualBreakCount="1">
    <brk id="3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M132"/>
  <sheetViews>
    <sheetView topLeftCell="A31" zoomScaleSheetLayoutView="100" workbookViewId="0">
      <selection activeCell="C80" sqref="C80"/>
    </sheetView>
  </sheetViews>
  <sheetFormatPr defaultRowHeight="15.75"/>
  <cols>
    <col min="1" max="1" width="24.125" customWidth="1"/>
    <col min="2" max="6" width="10.625" style="14" customWidth="1"/>
    <col min="7" max="10" width="10.625" customWidth="1"/>
  </cols>
  <sheetData>
    <row r="1" spans="1:13" ht="20.25">
      <c r="A1" s="409" t="s">
        <v>129</v>
      </c>
      <c r="B1" s="409"/>
      <c r="C1" s="409"/>
      <c r="D1" s="409"/>
      <c r="E1" s="409"/>
      <c r="F1" s="409"/>
      <c r="G1" s="409"/>
      <c r="H1" s="409"/>
      <c r="I1" s="409"/>
      <c r="J1" s="409"/>
    </row>
    <row r="2" spans="1:13" ht="16.5" thickBot="1">
      <c r="A2" s="421" t="s">
        <v>54</v>
      </c>
      <c r="B2" s="421"/>
      <c r="C2" s="421"/>
      <c r="D2" s="421"/>
      <c r="E2" s="421"/>
      <c r="F2" s="421"/>
      <c r="G2" s="421"/>
      <c r="H2" s="421"/>
      <c r="I2" s="421"/>
      <c r="J2" s="427"/>
      <c r="K2" s="9"/>
      <c r="L2" s="9"/>
      <c r="M2" s="9"/>
    </row>
    <row r="3" spans="1:13" ht="32.25" thickBot="1">
      <c r="A3" s="72" t="s">
        <v>69</v>
      </c>
      <c r="B3" s="195" t="s">
        <v>60</v>
      </c>
      <c r="C3" s="195" t="s">
        <v>61</v>
      </c>
      <c r="D3" s="196" t="s">
        <v>62</v>
      </c>
      <c r="E3" s="196" t="s">
        <v>63</v>
      </c>
      <c r="F3" s="196" t="s">
        <v>64</v>
      </c>
      <c r="G3" s="75" t="s">
        <v>65</v>
      </c>
      <c r="H3" s="75" t="s">
        <v>66</v>
      </c>
      <c r="I3" s="75" t="s">
        <v>67</v>
      </c>
      <c r="J3" s="220" t="s">
        <v>68</v>
      </c>
      <c r="K3" s="9"/>
      <c r="L3" s="210"/>
      <c r="M3" s="9"/>
    </row>
    <row r="4" spans="1:13" ht="31.5">
      <c r="A4" s="70" t="s">
        <v>20</v>
      </c>
      <c r="B4" s="240">
        <v>375</v>
      </c>
      <c r="C4" s="240">
        <v>147.5</v>
      </c>
      <c r="D4" s="240">
        <v>127</v>
      </c>
      <c r="E4" s="240">
        <v>110</v>
      </c>
      <c r="F4" s="240">
        <v>101</v>
      </c>
      <c r="G4" s="128">
        <f>IFERROR(C4/B4,0)</f>
        <v>0.39333333333333331</v>
      </c>
      <c r="H4" s="128">
        <f>IFERROR(E4/D4,0)</f>
        <v>0.86614173228346458</v>
      </c>
      <c r="I4" s="128">
        <f>IFERROR(F4/E4,0)</f>
        <v>0.91818181818181821</v>
      </c>
      <c r="J4" s="221">
        <f>IFERROR(F4/B4,0)</f>
        <v>0.26933333333333331</v>
      </c>
      <c r="K4" s="9"/>
      <c r="L4" s="9"/>
      <c r="M4" s="9"/>
    </row>
    <row r="5" spans="1:13">
      <c r="A5" s="23" t="s">
        <v>21</v>
      </c>
      <c r="B5" s="166">
        <v>120</v>
      </c>
      <c r="C5" s="166">
        <v>102</v>
      </c>
      <c r="D5" s="166">
        <v>102</v>
      </c>
      <c r="E5" s="166">
        <v>72</v>
      </c>
      <c r="F5" s="166">
        <v>65</v>
      </c>
      <c r="G5" s="128">
        <f t="shared" ref="G5:G31" si="0">IFERROR(C5/B5,0)</f>
        <v>0.85</v>
      </c>
      <c r="H5" s="128">
        <f t="shared" ref="H5:H31" si="1">IFERROR(E5/D5,0)</f>
        <v>0.70588235294117652</v>
      </c>
      <c r="I5" s="128">
        <f t="shared" ref="I5:I31" si="2">IFERROR(F5/E5,0)</f>
        <v>0.90277777777777779</v>
      </c>
      <c r="J5" s="128">
        <f t="shared" ref="J5:J31" si="3">IFERROR(F5/B5,0)</f>
        <v>0.54166666666666663</v>
      </c>
    </row>
    <row r="6" spans="1:13">
      <c r="A6" s="23" t="s">
        <v>22</v>
      </c>
      <c r="B6" s="241"/>
      <c r="C6" s="241"/>
      <c r="D6" s="241"/>
      <c r="E6" s="241"/>
      <c r="F6" s="241"/>
      <c r="G6" s="128">
        <f t="shared" si="0"/>
        <v>0</v>
      </c>
      <c r="H6" s="128">
        <f t="shared" si="1"/>
        <v>0</v>
      </c>
      <c r="I6" s="128">
        <f t="shared" si="2"/>
        <v>0</v>
      </c>
      <c r="J6" s="128">
        <f t="shared" si="3"/>
        <v>0</v>
      </c>
    </row>
    <row r="7" spans="1:13" ht="31.5">
      <c r="A7" s="23" t="s">
        <v>23</v>
      </c>
      <c r="B7" s="166">
        <v>317</v>
      </c>
      <c r="C7" s="166">
        <v>361</v>
      </c>
      <c r="D7" s="166">
        <v>348</v>
      </c>
      <c r="E7" s="166">
        <v>239</v>
      </c>
      <c r="F7" s="166">
        <v>213</v>
      </c>
      <c r="G7" s="128">
        <f t="shared" si="0"/>
        <v>1.138801261829653</v>
      </c>
      <c r="H7" s="128">
        <f t="shared" si="1"/>
        <v>0.68678160919540232</v>
      </c>
      <c r="I7" s="128">
        <f t="shared" si="2"/>
        <v>0.89121338912133896</v>
      </c>
      <c r="J7" s="128">
        <f t="shared" si="3"/>
        <v>0.67192429022082023</v>
      </c>
      <c r="K7" s="20"/>
    </row>
    <row r="8" spans="1:13">
      <c r="A8" s="23" t="s">
        <v>24</v>
      </c>
      <c r="B8" s="166">
        <v>30</v>
      </c>
      <c r="C8" s="166">
        <v>40</v>
      </c>
      <c r="D8" s="166"/>
      <c r="E8" s="166">
        <v>31</v>
      </c>
      <c r="F8" s="166">
        <v>30</v>
      </c>
      <c r="G8" s="128">
        <f t="shared" si="0"/>
        <v>1.3333333333333333</v>
      </c>
      <c r="H8" s="128">
        <f t="shared" si="1"/>
        <v>0</v>
      </c>
      <c r="I8" s="128">
        <f t="shared" si="2"/>
        <v>0.967741935483871</v>
      </c>
      <c r="J8" s="128">
        <f t="shared" si="3"/>
        <v>1</v>
      </c>
    </row>
    <row r="9" spans="1:13">
      <c r="A9" s="23" t="s">
        <v>25</v>
      </c>
      <c r="B9" s="241"/>
      <c r="C9" s="241"/>
      <c r="D9" s="241"/>
      <c r="E9" s="241"/>
      <c r="F9" s="241"/>
      <c r="G9" s="128">
        <f t="shared" si="0"/>
        <v>0</v>
      </c>
      <c r="H9" s="128">
        <f t="shared" si="1"/>
        <v>0</v>
      </c>
      <c r="I9" s="128">
        <f t="shared" si="2"/>
        <v>0</v>
      </c>
      <c r="J9" s="128">
        <f t="shared" si="3"/>
        <v>0</v>
      </c>
    </row>
    <row r="10" spans="1:13">
      <c r="A10" s="23" t="s">
        <v>26</v>
      </c>
      <c r="B10" s="166">
        <v>260</v>
      </c>
      <c r="C10" s="166">
        <v>242</v>
      </c>
      <c r="D10" s="166">
        <v>242</v>
      </c>
      <c r="E10" s="166">
        <v>242</v>
      </c>
      <c r="F10" s="166">
        <v>242</v>
      </c>
      <c r="G10" s="128">
        <f t="shared" si="0"/>
        <v>0.93076923076923079</v>
      </c>
      <c r="H10" s="128">
        <f t="shared" si="1"/>
        <v>1</v>
      </c>
      <c r="I10" s="128">
        <f t="shared" si="2"/>
        <v>1</v>
      </c>
      <c r="J10" s="128">
        <f t="shared" si="3"/>
        <v>0.93076923076923079</v>
      </c>
    </row>
    <row r="11" spans="1:13">
      <c r="A11" s="23" t="s">
        <v>27</v>
      </c>
      <c r="B11" s="241">
        <v>110</v>
      </c>
      <c r="C11" s="241">
        <v>53</v>
      </c>
      <c r="D11" s="241">
        <v>53</v>
      </c>
      <c r="E11" s="241">
        <v>53</v>
      </c>
      <c r="F11" s="241">
        <v>52</v>
      </c>
      <c r="G11" s="128">
        <f t="shared" si="0"/>
        <v>0.48181818181818181</v>
      </c>
      <c r="H11" s="128">
        <f t="shared" si="1"/>
        <v>1</v>
      </c>
      <c r="I11" s="128">
        <f t="shared" si="2"/>
        <v>0.98113207547169812</v>
      </c>
      <c r="J11" s="128">
        <f t="shared" si="3"/>
        <v>0.47272727272727272</v>
      </c>
    </row>
    <row r="12" spans="1:13">
      <c r="A12" s="23" t="s">
        <v>28</v>
      </c>
      <c r="B12" s="241">
        <v>55</v>
      </c>
      <c r="C12" s="241">
        <v>43</v>
      </c>
      <c r="D12" s="241">
        <v>42</v>
      </c>
      <c r="E12" s="241">
        <v>42</v>
      </c>
      <c r="F12" s="241">
        <v>36</v>
      </c>
      <c r="G12" s="128">
        <f t="shared" si="0"/>
        <v>0.78181818181818186</v>
      </c>
      <c r="H12" s="128">
        <f t="shared" si="1"/>
        <v>1</v>
      </c>
      <c r="I12" s="128">
        <f t="shared" si="2"/>
        <v>0.8571428571428571</v>
      </c>
      <c r="J12" s="128">
        <f t="shared" si="3"/>
        <v>0.65454545454545454</v>
      </c>
    </row>
    <row r="13" spans="1:13" ht="31.5">
      <c r="A13" s="23" t="s">
        <v>29</v>
      </c>
      <c r="B13" s="242">
        <v>20</v>
      </c>
      <c r="C13" s="242">
        <v>14</v>
      </c>
      <c r="D13" s="241">
        <v>14</v>
      </c>
      <c r="E13" s="241">
        <v>13</v>
      </c>
      <c r="F13" s="241">
        <v>13</v>
      </c>
      <c r="G13" s="128">
        <f t="shared" si="0"/>
        <v>0.7</v>
      </c>
      <c r="H13" s="128">
        <f t="shared" si="1"/>
        <v>0.9285714285714286</v>
      </c>
      <c r="I13" s="128">
        <f t="shared" si="2"/>
        <v>1</v>
      </c>
      <c r="J13" s="128">
        <f t="shared" si="3"/>
        <v>0.65</v>
      </c>
    </row>
    <row r="14" spans="1:13">
      <c r="A14" s="23" t="s">
        <v>30</v>
      </c>
      <c r="B14" s="241"/>
      <c r="C14" s="241"/>
      <c r="D14" s="241"/>
      <c r="E14" s="241"/>
      <c r="F14" s="241"/>
      <c r="G14" s="128">
        <f t="shared" si="0"/>
        <v>0</v>
      </c>
      <c r="H14" s="128">
        <f t="shared" si="1"/>
        <v>0</v>
      </c>
      <c r="I14" s="128">
        <f t="shared" si="2"/>
        <v>0</v>
      </c>
      <c r="J14" s="128">
        <f t="shared" si="3"/>
        <v>0</v>
      </c>
    </row>
    <row r="15" spans="1:13" ht="47.25">
      <c r="A15" s="23" t="s">
        <v>31</v>
      </c>
      <c r="B15" s="166"/>
      <c r="C15" s="166"/>
      <c r="D15" s="166"/>
      <c r="E15" s="166"/>
      <c r="F15" s="166"/>
      <c r="G15" s="128">
        <f t="shared" si="0"/>
        <v>0</v>
      </c>
      <c r="H15" s="128">
        <f t="shared" si="1"/>
        <v>0</v>
      </c>
      <c r="I15" s="128">
        <f t="shared" si="2"/>
        <v>0</v>
      </c>
      <c r="J15" s="128">
        <f t="shared" si="3"/>
        <v>0</v>
      </c>
    </row>
    <row r="16" spans="1:13">
      <c r="A16" s="23" t="s">
        <v>32</v>
      </c>
      <c r="B16" s="241"/>
      <c r="C16" s="241"/>
      <c r="D16" s="241"/>
      <c r="E16" s="241"/>
      <c r="F16" s="241"/>
      <c r="G16" s="128">
        <f t="shared" si="0"/>
        <v>0</v>
      </c>
      <c r="H16" s="128">
        <f t="shared" si="1"/>
        <v>0</v>
      </c>
      <c r="I16" s="128">
        <f t="shared" si="2"/>
        <v>0</v>
      </c>
      <c r="J16" s="128">
        <f t="shared" si="3"/>
        <v>0</v>
      </c>
    </row>
    <row r="17" spans="1:11">
      <c r="A17" s="23" t="s">
        <v>33</v>
      </c>
      <c r="B17" s="241"/>
      <c r="C17" s="241"/>
      <c r="D17" s="241"/>
      <c r="E17" s="241"/>
      <c r="F17" s="241"/>
      <c r="G17" s="128">
        <f t="shared" si="0"/>
        <v>0</v>
      </c>
      <c r="H17" s="128">
        <f t="shared" si="1"/>
        <v>0</v>
      </c>
      <c r="I17" s="128">
        <f t="shared" si="2"/>
        <v>0</v>
      </c>
      <c r="J17" s="128">
        <f t="shared" si="3"/>
        <v>0</v>
      </c>
    </row>
    <row r="18" spans="1:11">
      <c r="A18" s="23" t="s">
        <v>34</v>
      </c>
      <c r="B18" s="241"/>
      <c r="C18" s="241"/>
      <c r="D18" s="241"/>
      <c r="E18" s="241"/>
      <c r="F18" s="241"/>
      <c r="G18" s="128">
        <f t="shared" si="0"/>
        <v>0</v>
      </c>
      <c r="H18" s="128">
        <f t="shared" si="1"/>
        <v>0</v>
      </c>
      <c r="I18" s="128">
        <f t="shared" si="2"/>
        <v>0</v>
      </c>
      <c r="J18" s="128">
        <f t="shared" si="3"/>
        <v>0</v>
      </c>
    </row>
    <row r="19" spans="1:11">
      <c r="A19" s="23" t="s">
        <v>35</v>
      </c>
      <c r="B19" s="241"/>
      <c r="C19" s="241"/>
      <c r="D19" s="241"/>
      <c r="E19" s="241"/>
      <c r="F19" s="241"/>
      <c r="G19" s="128">
        <f t="shared" si="0"/>
        <v>0</v>
      </c>
      <c r="H19" s="128">
        <f t="shared" si="1"/>
        <v>0</v>
      </c>
      <c r="I19" s="128">
        <f t="shared" si="2"/>
        <v>0</v>
      </c>
      <c r="J19" s="128">
        <f t="shared" si="3"/>
        <v>0</v>
      </c>
    </row>
    <row r="20" spans="1:11">
      <c r="A20" s="23" t="s">
        <v>36</v>
      </c>
      <c r="B20" s="241"/>
      <c r="C20" s="241"/>
      <c r="D20" s="241"/>
      <c r="E20" s="241"/>
      <c r="F20" s="241"/>
      <c r="G20" s="128">
        <f t="shared" si="0"/>
        <v>0</v>
      </c>
      <c r="H20" s="128">
        <f t="shared" si="1"/>
        <v>0</v>
      </c>
      <c r="I20" s="128">
        <f t="shared" si="2"/>
        <v>0</v>
      </c>
      <c r="J20" s="128">
        <f t="shared" si="3"/>
        <v>0</v>
      </c>
    </row>
    <row r="21" spans="1:11">
      <c r="A21" s="23" t="s">
        <v>37</v>
      </c>
      <c r="B21" s="241"/>
      <c r="C21" s="241"/>
      <c r="D21" s="241"/>
      <c r="E21" s="241"/>
      <c r="F21" s="241"/>
      <c r="G21" s="128">
        <f t="shared" si="0"/>
        <v>0</v>
      </c>
      <c r="H21" s="128">
        <f t="shared" si="1"/>
        <v>0</v>
      </c>
      <c r="I21" s="128">
        <f t="shared" si="2"/>
        <v>0</v>
      </c>
      <c r="J21" s="128">
        <f t="shared" si="3"/>
        <v>0</v>
      </c>
    </row>
    <row r="22" spans="1:11">
      <c r="A22" s="23" t="s">
        <v>38</v>
      </c>
      <c r="B22" s="241"/>
      <c r="C22" s="241"/>
      <c r="D22" s="241"/>
      <c r="E22" s="241"/>
      <c r="F22" s="241"/>
      <c r="G22" s="128">
        <f t="shared" si="0"/>
        <v>0</v>
      </c>
      <c r="H22" s="128">
        <f t="shared" si="1"/>
        <v>0</v>
      </c>
      <c r="I22" s="128">
        <f t="shared" si="2"/>
        <v>0</v>
      </c>
      <c r="J22" s="128">
        <f t="shared" si="3"/>
        <v>0</v>
      </c>
      <c r="K22" s="9"/>
    </row>
    <row r="23" spans="1:11">
      <c r="A23" s="23" t="s">
        <v>39</v>
      </c>
      <c r="B23" s="166">
        <v>45</v>
      </c>
      <c r="C23" s="166">
        <v>84</v>
      </c>
      <c r="D23" s="166">
        <v>68</v>
      </c>
      <c r="E23" s="166">
        <v>50</v>
      </c>
      <c r="F23" s="166">
        <v>44</v>
      </c>
      <c r="G23" s="128">
        <f t="shared" si="0"/>
        <v>1.8666666666666667</v>
      </c>
      <c r="H23" s="128">
        <f t="shared" si="1"/>
        <v>0.73529411764705888</v>
      </c>
      <c r="I23" s="128">
        <f t="shared" si="2"/>
        <v>0.88</v>
      </c>
      <c r="J23" s="128">
        <f t="shared" si="3"/>
        <v>0.97777777777777775</v>
      </c>
      <c r="K23" s="9"/>
    </row>
    <row r="24" spans="1:11">
      <c r="A24" s="23" t="s">
        <v>40</v>
      </c>
      <c r="B24" s="17"/>
      <c r="C24" s="17"/>
      <c r="D24" s="17"/>
      <c r="E24" s="17"/>
      <c r="F24" s="17"/>
      <c r="G24" s="128">
        <f t="shared" si="0"/>
        <v>0</v>
      </c>
      <c r="H24" s="128">
        <f t="shared" si="1"/>
        <v>0</v>
      </c>
      <c r="I24" s="128">
        <f t="shared" si="2"/>
        <v>0</v>
      </c>
      <c r="J24" s="128">
        <f t="shared" si="3"/>
        <v>0</v>
      </c>
      <c r="K24" s="9"/>
    </row>
    <row r="25" spans="1:11">
      <c r="A25" s="23" t="s">
        <v>41</v>
      </c>
      <c r="B25" s="17"/>
      <c r="C25" s="17"/>
      <c r="D25" s="17"/>
      <c r="E25" s="17"/>
      <c r="F25" s="17"/>
      <c r="G25" s="128">
        <f t="shared" si="0"/>
        <v>0</v>
      </c>
      <c r="H25" s="128">
        <f t="shared" si="1"/>
        <v>0</v>
      </c>
      <c r="I25" s="128">
        <f t="shared" si="2"/>
        <v>0</v>
      </c>
      <c r="J25" s="128">
        <f t="shared" si="3"/>
        <v>0</v>
      </c>
      <c r="K25" s="9"/>
    </row>
    <row r="26" spans="1:11">
      <c r="A26" s="23" t="s">
        <v>42</v>
      </c>
      <c r="B26" s="17"/>
      <c r="C26" s="17"/>
      <c r="D26" s="17"/>
      <c r="E26" s="17"/>
      <c r="F26" s="17"/>
      <c r="G26" s="128">
        <f t="shared" si="0"/>
        <v>0</v>
      </c>
      <c r="H26" s="128">
        <f t="shared" si="1"/>
        <v>0</v>
      </c>
      <c r="I26" s="128">
        <f t="shared" si="2"/>
        <v>0</v>
      </c>
      <c r="J26" s="128">
        <f t="shared" si="3"/>
        <v>0</v>
      </c>
      <c r="K26" s="9"/>
    </row>
    <row r="27" spans="1:11">
      <c r="A27" s="23" t="s">
        <v>43</v>
      </c>
      <c r="B27" s="17"/>
      <c r="C27" s="17"/>
      <c r="D27" s="17"/>
      <c r="E27" s="17"/>
      <c r="F27" s="17"/>
      <c r="G27" s="128">
        <f t="shared" si="0"/>
        <v>0</v>
      </c>
      <c r="H27" s="128">
        <f t="shared" si="1"/>
        <v>0</v>
      </c>
      <c r="I27" s="128">
        <f t="shared" si="2"/>
        <v>0</v>
      </c>
      <c r="J27" s="128">
        <f t="shared" si="3"/>
        <v>0</v>
      </c>
      <c r="K27" s="9"/>
    </row>
    <row r="28" spans="1:11">
      <c r="A28" s="23" t="s">
        <v>44</v>
      </c>
      <c r="B28" s="17"/>
      <c r="C28" s="17"/>
      <c r="D28" s="17"/>
      <c r="E28" s="17"/>
      <c r="F28" s="17"/>
      <c r="G28" s="128">
        <f t="shared" si="0"/>
        <v>0</v>
      </c>
      <c r="H28" s="128">
        <f t="shared" si="1"/>
        <v>0</v>
      </c>
      <c r="I28" s="128">
        <f t="shared" si="2"/>
        <v>0</v>
      </c>
      <c r="J28" s="128">
        <f t="shared" si="3"/>
        <v>0</v>
      </c>
      <c r="K28" s="9"/>
    </row>
    <row r="29" spans="1:11">
      <c r="A29" s="23" t="s">
        <v>45</v>
      </c>
      <c r="B29" s="17">
        <v>30</v>
      </c>
      <c r="C29" s="17">
        <v>13</v>
      </c>
      <c r="D29" s="17">
        <v>13</v>
      </c>
      <c r="E29" s="17">
        <v>13</v>
      </c>
      <c r="F29" s="17">
        <v>12</v>
      </c>
      <c r="G29" s="128">
        <f t="shared" si="0"/>
        <v>0.43333333333333335</v>
      </c>
      <c r="H29" s="128">
        <f t="shared" si="1"/>
        <v>1</v>
      </c>
      <c r="I29" s="128">
        <f t="shared" si="2"/>
        <v>0.92307692307692313</v>
      </c>
      <c r="J29" s="128">
        <f t="shared" si="3"/>
        <v>0.4</v>
      </c>
      <c r="K29" s="9"/>
    </row>
    <row r="30" spans="1:11" ht="31.5">
      <c r="A30" s="36" t="s">
        <v>46</v>
      </c>
      <c r="B30" s="17">
        <v>40</v>
      </c>
      <c r="C30" s="17">
        <v>25</v>
      </c>
      <c r="D30" s="17">
        <v>24</v>
      </c>
      <c r="E30" s="17">
        <v>24</v>
      </c>
      <c r="F30" s="17">
        <v>21</v>
      </c>
      <c r="G30" s="128">
        <f t="shared" si="0"/>
        <v>0.625</v>
      </c>
      <c r="H30" s="128">
        <f t="shared" si="1"/>
        <v>1</v>
      </c>
      <c r="I30" s="128">
        <f t="shared" si="2"/>
        <v>0.875</v>
      </c>
      <c r="J30" s="128">
        <f t="shared" si="3"/>
        <v>0.52500000000000002</v>
      </c>
    </row>
    <row r="31" spans="1:11">
      <c r="A31" s="126" t="s">
        <v>56</v>
      </c>
      <c r="B31" s="131">
        <f>SUM(B4:B30)</f>
        <v>1402</v>
      </c>
      <c r="C31" s="131">
        <f>SUM(C4:C30)</f>
        <v>1124.5</v>
      </c>
      <c r="D31" s="131">
        <f>SUM(D4:D30)</f>
        <v>1033</v>
      </c>
      <c r="E31" s="131">
        <f>SUM(E4:E30)</f>
        <v>889</v>
      </c>
      <c r="F31" s="131">
        <f>SUM(F4:F30)</f>
        <v>829</v>
      </c>
      <c r="G31" s="128">
        <f t="shared" si="0"/>
        <v>0.80206847360912981</v>
      </c>
      <c r="H31" s="128">
        <f t="shared" si="1"/>
        <v>0.86060019361084217</v>
      </c>
      <c r="I31" s="128">
        <f t="shared" si="2"/>
        <v>0.93250843644544434</v>
      </c>
      <c r="J31" s="128">
        <f t="shared" si="3"/>
        <v>0.59129814550641935</v>
      </c>
    </row>
    <row r="32" spans="1:11">
      <c r="A32" s="13"/>
      <c r="B32" s="19"/>
      <c r="C32" s="19"/>
      <c r="D32" s="19"/>
      <c r="E32" s="19"/>
      <c r="F32" s="19"/>
      <c r="G32" s="9"/>
      <c r="H32" s="9"/>
      <c r="J32" s="9"/>
    </row>
    <row r="33" spans="1:11" ht="16.5" thickBot="1">
      <c r="A33" s="421" t="s">
        <v>55</v>
      </c>
      <c r="B33" s="422"/>
      <c r="C33" s="422"/>
      <c r="D33" s="422"/>
      <c r="E33" s="422"/>
      <c r="F33" s="422"/>
      <c r="G33" s="422"/>
      <c r="H33" s="422"/>
      <c r="I33" s="422"/>
      <c r="J33" s="422"/>
    </row>
    <row r="34" spans="1:11" ht="32.25" thickBot="1">
      <c r="A34" s="72" t="s">
        <v>69</v>
      </c>
      <c r="B34" s="195" t="s">
        <v>60</v>
      </c>
      <c r="C34" s="195" t="s">
        <v>61</v>
      </c>
      <c r="D34" s="196" t="s">
        <v>62</v>
      </c>
      <c r="E34" s="196" t="s">
        <v>63</v>
      </c>
      <c r="F34" s="196" t="s">
        <v>64</v>
      </c>
      <c r="G34" s="87" t="s">
        <v>65</v>
      </c>
      <c r="H34" s="87" t="s">
        <v>66</v>
      </c>
      <c r="I34" s="87" t="s">
        <v>67</v>
      </c>
      <c r="J34" s="88" t="s">
        <v>68</v>
      </c>
    </row>
    <row r="35" spans="1:11" ht="31.5">
      <c r="A35" s="70" t="s">
        <v>20</v>
      </c>
      <c r="B35" s="93"/>
      <c r="C35" s="93"/>
      <c r="D35" s="93"/>
      <c r="E35" s="93"/>
      <c r="F35" s="93"/>
      <c r="G35" s="127">
        <f>IFERROR(C35/B35,0)</f>
        <v>0</v>
      </c>
      <c r="H35" s="127">
        <f>IFERROR(E35/D35,0)</f>
        <v>0</v>
      </c>
      <c r="I35" s="127">
        <f>IFERROR(F35/E35,0)</f>
        <v>0</v>
      </c>
      <c r="J35" s="127">
        <f>IFERROR(F35/B35,0)</f>
        <v>0</v>
      </c>
    </row>
    <row r="36" spans="1:11">
      <c r="A36" s="23" t="s">
        <v>21</v>
      </c>
      <c r="B36" s="17">
        <v>30</v>
      </c>
      <c r="C36" s="17">
        <v>18</v>
      </c>
      <c r="D36" s="17">
        <v>18</v>
      </c>
      <c r="E36" s="17">
        <v>0</v>
      </c>
      <c r="F36" s="17">
        <v>0</v>
      </c>
      <c r="G36" s="127">
        <f t="shared" ref="G36:G62" si="4">IFERROR(C36/B36,0)</f>
        <v>0.6</v>
      </c>
      <c r="H36" s="127">
        <f t="shared" ref="H36:H62" si="5">IFERROR(E36/D36,0)</f>
        <v>0</v>
      </c>
      <c r="I36" s="127">
        <f t="shared" ref="I36:I62" si="6">IFERROR(F36/E36,0)</f>
        <v>0</v>
      </c>
      <c r="J36" s="127">
        <f t="shared" ref="J36:J62" si="7">IFERROR(F36/B36,0)</f>
        <v>0</v>
      </c>
    </row>
    <row r="37" spans="1:11">
      <c r="A37" s="23" t="s">
        <v>22</v>
      </c>
      <c r="B37" s="241"/>
      <c r="C37" s="241"/>
      <c r="D37" s="241"/>
      <c r="E37" s="241"/>
      <c r="F37" s="241"/>
      <c r="G37" s="127">
        <f t="shared" si="4"/>
        <v>0</v>
      </c>
      <c r="H37" s="127">
        <f t="shared" si="5"/>
        <v>0</v>
      </c>
      <c r="I37" s="127">
        <f t="shared" si="6"/>
        <v>0</v>
      </c>
      <c r="J37" s="127">
        <f t="shared" si="7"/>
        <v>0</v>
      </c>
    </row>
    <row r="38" spans="1:11" ht="31.5">
      <c r="A38" s="23" t="s">
        <v>23</v>
      </c>
      <c r="B38" s="166">
        <v>150</v>
      </c>
      <c r="C38" s="166">
        <v>149</v>
      </c>
      <c r="D38" s="166">
        <v>141</v>
      </c>
      <c r="E38" s="166">
        <v>113</v>
      </c>
      <c r="F38" s="166">
        <v>87</v>
      </c>
      <c r="G38" s="127">
        <f t="shared" si="4"/>
        <v>0.99333333333333329</v>
      </c>
      <c r="H38" s="127">
        <f t="shared" si="5"/>
        <v>0.8014184397163121</v>
      </c>
      <c r="I38" s="127">
        <f t="shared" si="6"/>
        <v>0.76991150442477874</v>
      </c>
      <c r="J38" s="127">
        <f t="shared" si="7"/>
        <v>0.57999999999999996</v>
      </c>
      <c r="K38" s="20"/>
    </row>
    <row r="39" spans="1:11">
      <c r="A39" s="23" t="s">
        <v>24</v>
      </c>
      <c r="B39" s="166">
        <v>50</v>
      </c>
      <c r="C39" s="166">
        <v>37</v>
      </c>
      <c r="D39" s="166">
        <v>37</v>
      </c>
      <c r="E39" s="166">
        <v>17</v>
      </c>
      <c r="F39" s="166">
        <v>6</v>
      </c>
      <c r="G39" s="127">
        <f t="shared" si="4"/>
        <v>0.74</v>
      </c>
      <c r="H39" s="127">
        <f t="shared" si="5"/>
        <v>0.45945945945945948</v>
      </c>
      <c r="I39" s="127">
        <f t="shared" si="6"/>
        <v>0.35294117647058826</v>
      </c>
      <c r="J39" s="127">
        <f t="shared" si="7"/>
        <v>0.12</v>
      </c>
    </row>
    <row r="40" spans="1:11">
      <c r="A40" s="23" t="s">
        <v>25</v>
      </c>
      <c r="B40" s="241"/>
      <c r="C40" s="241"/>
      <c r="D40" s="241"/>
      <c r="E40" s="241"/>
      <c r="F40" s="241"/>
      <c r="G40" s="127">
        <f t="shared" si="4"/>
        <v>0</v>
      </c>
      <c r="H40" s="127">
        <f t="shared" si="5"/>
        <v>0</v>
      </c>
      <c r="I40" s="127">
        <f t="shared" si="6"/>
        <v>0</v>
      </c>
      <c r="J40" s="127">
        <f t="shared" si="7"/>
        <v>0</v>
      </c>
    </row>
    <row r="41" spans="1:11">
      <c r="A41" s="23" t="s">
        <v>26</v>
      </c>
      <c r="B41" s="166">
        <v>80</v>
      </c>
      <c r="C41" s="166">
        <v>65</v>
      </c>
      <c r="D41" s="166">
        <v>65</v>
      </c>
      <c r="E41" s="166">
        <v>65</v>
      </c>
      <c r="F41" s="166">
        <v>65</v>
      </c>
      <c r="G41" s="127">
        <f t="shared" si="4"/>
        <v>0.8125</v>
      </c>
      <c r="H41" s="127">
        <f t="shared" si="5"/>
        <v>1</v>
      </c>
      <c r="I41" s="127">
        <f t="shared" si="6"/>
        <v>1</v>
      </c>
      <c r="J41" s="127">
        <f t="shared" si="7"/>
        <v>0.8125</v>
      </c>
    </row>
    <row r="42" spans="1:11">
      <c r="A42" s="23" t="s">
        <v>27</v>
      </c>
      <c r="B42" s="241"/>
      <c r="C42" s="241"/>
      <c r="D42" s="241"/>
      <c r="E42" s="241"/>
      <c r="F42" s="241"/>
      <c r="G42" s="127">
        <f t="shared" si="4"/>
        <v>0</v>
      </c>
      <c r="H42" s="127">
        <f t="shared" si="5"/>
        <v>0</v>
      </c>
      <c r="I42" s="127">
        <f t="shared" si="6"/>
        <v>0</v>
      </c>
      <c r="J42" s="127">
        <f t="shared" si="7"/>
        <v>0</v>
      </c>
    </row>
    <row r="43" spans="1:11">
      <c r="A43" s="23" t="s">
        <v>28</v>
      </c>
      <c r="B43" s="17"/>
      <c r="C43" s="17"/>
      <c r="D43" s="17"/>
      <c r="E43" s="17"/>
      <c r="F43" s="17"/>
      <c r="G43" s="127">
        <f t="shared" si="4"/>
        <v>0</v>
      </c>
      <c r="H43" s="127">
        <f t="shared" si="5"/>
        <v>0</v>
      </c>
      <c r="I43" s="127">
        <f t="shared" si="6"/>
        <v>0</v>
      </c>
      <c r="J43" s="127">
        <f t="shared" si="7"/>
        <v>0</v>
      </c>
    </row>
    <row r="44" spans="1:11" ht="31.5">
      <c r="A44" s="23" t="s">
        <v>29</v>
      </c>
      <c r="B44" s="197"/>
      <c r="C44" s="197"/>
      <c r="D44" s="17"/>
      <c r="E44" s="17"/>
      <c r="F44" s="17"/>
      <c r="G44" s="127">
        <f t="shared" si="4"/>
        <v>0</v>
      </c>
      <c r="H44" s="127">
        <f t="shared" si="5"/>
        <v>0</v>
      </c>
      <c r="I44" s="127">
        <f t="shared" si="6"/>
        <v>0</v>
      </c>
      <c r="J44" s="127">
        <f t="shared" si="7"/>
        <v>0</v>
      </c>
    </row>
    <row r="45" spans="1:11">
      <c r="A45" s="23" t="s">
        <v>30</v>
      </c>
      <c r="B45" s="3"/>
      <c r="C45" s="3"/>
      <c r="D45" s="3"/>
      <c r="E45" s="3"/>
      <c r="F45" s="3"/>
      <c r="G45" s="127">
        <f t="shared" si="4"/>
        <v>0</v>
      </c>
      <c r="H45" s="127">
        <f t="shared" si="5"/>
        <v>0</v>
      </c>
      <c r="I45" s="127">
        <f t="shared" si="6"/>
        <v>0</v>
      </c>
      <c r="J45" s="127">
        <f t="shared" si="7"/>
        <v>0</v>
      </c>
    </row>
    <row r="46" spans="1:11" ht="47.25">
      <c r="A46" s="23" t="s">
        <v>31</v>
      </c>
      <c r="B46" s="3"/>
      <c r="C46" s="3"/>
      <c r="D46" s="3"/>
      <c r="E46" s="3"/>
      <c r="F46" s="3"/>
      <c r="G46" s="127">
        <f t="shared" si="4"/>
        <v>0</v>
      </c>
      <c r="H46" s="127">
        <f t="shared" si="5"/>
        <v>0</v>
      </c>
      <c r="I46" s="127">
        <f t="shared" si="6"/>
        <v>0</v>
      </c>
      <c r="J46" s="127">
        <f t="shared" si="7"/>
        <v>0</v>
      </c>
    </row>
    <row r="47" spans="1:11">
      <c r="A47" s="23" t="s">
        <v>32</v>
      </c>
      <c r="B47" s="17"/>
      <c r="C47" s="17"/>
      <c r="D47" s="17"/>
      <c r="E47" s="17"/>
      <c r="F47" s="17"/>
      <c r="G47" s="127">
        <f t="shared" si="4"/>
        <v>0</v>
      </c>
      <c r="H47" s="127">
        <f t="shared" si="5"/>
        <v>0</v>
      </c>
      <c r="I47" s="127">
        <f t="shared" si="6"/>
        <v>0</v>
      </c>
      <c r="J47" s="127">
        <f t="shared" si="7"/>
        <v>0</v>
      </c>
    </row>
    <row r="48" spans="1:11">
      <c r="A48" s="23" t="s">
        <v>33</v>
      </c>
      <c r="B48" s="17"/>
      <c r="C48" s="17"/>
      <c r="D48" s="17"/>
      <c r="E48" s="17"/>
      <c r="F48" s="17"/>
      <c r="G48" s="127">
        <f t="shared" si="4"/>
        <v>0</v>
      </c>
      <c r="H48" s="127">
        <f t="shared" si="5"/>
        <v>0</v>
      </c>
      <c r="I48" s="127">
        <f t="shared" si="6"/>
        <v>0</v>
      </c>
      <c r="J48" s="127">
        <f t="shared" si="7"/>
        <v>0</v>
      </c>
    </row>
    <row r="49" spans="1:10">
      <c r="A49" s="23" t="s">
        <v>34</v>
      </c>
      <c r="B49" s="17"/>
      <c r="C49" s="17"/>
      <c r="D49" s="17"/>
      <c r="E49" s="17"/>
      <c r="F49" s="17"/>
      <c r="G49" s="127">
        <f t="shared" si="4"/>
        <v>0</v>
      </c>
      <c r="H49" s="127">
        <f t="shared" si="5"/>
        <v>0</v>
      </c>
      <c r="I49" s="127">
        <f t="shared" si="6"/>
        <v>0</v>
      </c>
      <c r="J49" s="127">
        <f t="shared" si="7"/>
        <v>0</v>
      </c>
    </row>
    <row r="50" spans="1:10">
      <c r="A50" s="23" t="s">
        <v>35</v>
      </c>
      <c r="B50" s="17"/>
      <c r="C50" s="17"/>
      <c r="D50" s="17"/>
      <c r="E50" s="17"/>
      <c r="F50" s="17"/>
      <c r="G50" s="127">
        <f t="shared" si="4"/>
        <v>0</v>
      </c>
      <c r="H50" s="127">
        <f t="shared" si="5"/>
        <v>0</v>
      </c>
      <c r="I50" s="127">
        <f t="shared" si="6"/>
        <v>0</v>
      </c>
      <c r="J50" s="127">
        <f t="shared" si="7"/>
        <v>0</v>
      </c>
    </row>
    <row r="51" spans="1:10">
      <c r="A51" s="23" t="s">
        <v>36</v>
      </c>
      <c r="B51" s="17"/>
      <c r="C51" s="17"/>
      <c r="D51" s="17"/>
      <c r="E51" s="17"/>
      <c r="F51" s="17"/>
      <c r="G51" s="127">
        <f t="shared" si="4"/>
        <v>0</v>
      </c>
      <c r="H51" s="127">
        <f t="shared" si="5"/>
        <v>0</v>
      </c>
      <c r="I51" s="127">
        <f t="shared" si="6"/>
        <v>0</v>
      </c>
      <c r="J51" s="127">
        <f t="shared" si="7"/>
        <v>0</v>
      </c>
    </row>
    <row r="52" spans="1:10">
      <c r="A52" s="23" t="s">
        <v>37</v>
      </c>
      <c r="B52" s="17"/>
      <c r="C52" s="17"/>
      <c r="D52" s="17"/>
      <c r="E52" s="17"/>
      <c r="F52" s="17"/>
      <c r="G52" s="127">
        <f t="shared" si="4"/>
        <v>0</v>
      </c>
      <c r="H52" s="127">
        <f t="shared" si="5"/>
        <v>0</v>
      </c>
      <c r="I52" s="127">
        <f t="shared" si="6"/>
        <v>0</v>
      </c>
      <c r="J52" s="127">
        <f t="shared" si="7"/>
        <v>0</v>
      </c>
    </row>
    <row r="53" spans="1:10">
      <c r="A53" s="23" t="s">
        <v>38</v>
      </c>
      <c r="B53" s="17"/>
      <c r="C53" s="17"/>
      <c r="D53" s="17"/>
      <c r="E53" s="17"/>
      <c r="F53" s="17"/>
      <c r="G53" s="127">
        <f t="shared" si="4"/>
        <v>0</v>
      </c>
      <c r="H53" s="127">
        <f t="shared" si="5"/>
        <v>0</v>
      </c>
      <c r="I53" s="127">
        <f t="shared" si="6"/>
        <v>0</v>
      </c>
      <c r="J53" s="127">
        <f t="shared" si="7"/>
        <v>0</v>
      </c>
    </row>
    <row r="54" spans="1:10">
      <c r="A54" s="23" t="s">
        <v>39</v>
      </c>
      <c r="B54" s="17"/>
      <c r="C54" s="17"/>
      <c r="D54" s="17"/>
      <c r="E54" s="17"/>
      <c r="F54" s="17"/>
      <c r="G54" s="127">
        <f t="shared" si="4"/>
        <v>0</v>
      </c>
      <c r="H54" s="127">
        <f t="shared" si="5"/>
        <v>0</v>
      </c>
      <c r="I54" s="127">
        <f t="shared" si="6"/>
        <v>0</v>
      </c>
      <c r="J54" s="127">
        <f t="shared" si="7"/>
        <v>0</v>
      </c>
    </row>
    <row r="55" spans="1:10">
      <c r="A55" s="23" t="s">
        <v>40</v>
      </c>
      <c r="B55" s="17"/>
      <c r="C55" s="17"/>
      <c r="D55" s="17"/>
      <c r="E55" s="17"/>
      <c r="F55" s="17"/>
      <c r="G55" s="127">
        <f t="shared" si="4"/>
        <v>0</v>
      </c>
      <c r="H55" s="127">
        <f t="shared" si="5"/>
        <v>0</v>
      </c>
      <c r="I55" s="127">
        <f t="shared" si="6"/>
        <v>0</v>
      </c>
      <c r="J55" s="127">
        <f t="shared" si="7"/>
        <v>0</v>
      </c>
    </row>
    <row r="56" spans="1:10">
      <c r="A56" s="23" t="s">
        <v>41</v>
      </c>
      <c r="B56" s="17"/>
      <c r="C56" s="17"/>
      <c r="D56" s="17"/>
      <c r="E56" s="17"/>
      <c r="F56" s="17"/>
      <c r="G56" s="127">
        <f t="shared" si="4"/>
        <v>0</v>
      </c>
      <c r="H56" s="127">
        <f t="shared" si="5"/>
        <v>0</v>
      </c>
      <c r="I56" s="127">
        <f t="shared" si="6"/>
        <v>0</v>
      </c>
      <c r="J56" s="127">
        <f t="shared" si="7"/>
        <v>0</v>
      </c>
    </row>
    <row r="57" spans="1:10">
      <c r="A57" s="23" t="s">
        <v>42</v>
      </c>
      <c r="B57" s="17"/>
      <c r="C57" s="17"/>
      <c r="D57" s="17"/>
      <c r="E57" s="17"/>
      <c r="F57" s="17"/>
      <c r="G57" s="127">
        <f t="shared" si="4"/>
        <v>0</v>
      </c>
      <c r="H57" s="127">
        <f t="shared" si="5"/>
        <v>0</v>
      </c>
      <c r="I57" s="127">
        <f t="shared" si="6"/>
        <v>0</v>
      </c>
      <c r="J57" s="127">
        <f t="shared" si="7"/>
        <v>0</v>
      </c>
    </row>
    <row r="58" spans="1:10">
      <c r="A58" s="23" t="s">
        <v>43</v>
      </c>
      <c r="B58" s="17"/>
      <c r="C58" s="17"/>
      <c r="D58" s="17"/>
      <c r="E58" s="17"/>
      <c r="F58" s="17"/>
      <c r="G58" s="127">
        <f t="shared" si="4"/>
        <v>0</v>
      </c>
      <c r="H58" s="127">
        <f t="shared" si="5"/>
        <v>0</v>
      </c>
      <c r="I58" s="127">
        <f t="shared" si="6"/>
        <v>0</v>
      </c>
      <c r="J58" s="127">
        <f t="shared" si="7"/>
        <v>0</v>
      </c>
    </row>
    <row r="59" spans="1:10">
      <c r="A59" s="23" t="s">
        <v>44</v>
      </c>
      <c r="B59" s="17"/>
      <c r="C59" s="17"/>
      <c r="D59" s="17"/>
      <c r="E59" s="17"/>
      <c r="F59" s="17"/>
      <c r="G59" s="127">
        <f t="shared" si="4"/>
        <v>0</v>
      </c>
      <c r="H59" s="127">
        <f t="shared" si="5"/>
        <v>0</v>
      </c>
      <c r="I59" s="127">
        <f t="shared" si="6"/>
        <v>0</v>
      </c>
      <c r="J59" s="127">
        <f t="shared" si="7"/>
        <v>0</v>
      </c>
    </row>
    <row r="60" spans="1:10">
      <c r="A60" s="23" t="s">
        <v>45</v>
      </c>
      <c r="B60" s="17"/>
      <c r="C60" s="17"/>
      <c r="D60" s="17"/>
      <c r="E60" s="17"/>
      <c r="F60" s="17"/>
      <c r="G60" s="127">
        <f t="shared" si="4"/>
        <v>0</v>
      </c>
      <c r="H60" s="127">
        <f t="shared" si="5"/>
        <v>0</v>
      </c>
      <c r="I60" s="127">
        <f t="shared" si="6"/>
        <v>0</v>
      </c>
      <c r="J60" s="127">
        <f t="shared" si="7"/>
        <v>0</v>
      </c>
    </row>
    <row r="61" spans="1:10" ht="31.5">
      <c r="A61" s="36" t="s">
        <v>46</v>
      </c>
      <c r="B61" s="17"/>
      <c r="C61" s="17"/>
      <c r="D61" s="17"/>
      <c r="E61" s="17"/>
      <c r="F61" s="17"/>
      <c r="G61" s="127">
        <f t="shared" si="4"/>
        <v>0</v>
      </c>
      <c r="H61" s="127">
        <f t="shared" si="5"/>
        <v>0</v>
      </c>
      <c r="I61" s="127">
        <f t="shared" si="6"/>
        <v>0</v>
      </c>
      <c r="J61" s="127">
        <f t="shared" si="7"/>
        <v>0</v>
      </c>
    </row>
    <row r="62" spans="1:10">
      <c r="A62" s="126" t="s">
        <v>56</v>
      </c>
      <c r="B62" s="131">
        <f>SUM(B35:B61)</f>
        <v>310</v>
      </c>
      <c r="C62" s="131">
        <f>SUM(C35:C61)</f>
        <v>269</v>
      </c>
      <c r="D62" s="131">
        <f>SUM(D35:D61)</f>
        <v>261</v>
      </c>
      <c r="E62" s="131">
        <f>SUM(E35:E61)</f>
        <v>195</v>
      </c>
      <c r="F62" s="131">
        <f>SUM(F35:F61)</f>
        <v>158</v>
      </c>
      <c r="G62" s="127">
        <f t="shared" si="4"/>
        <v>0.86774193548387102</v>
      </c>
      <c r="H62" s="127">
        <f t="shared" si="5"/>
        <v>0.74712643678160917</v>
      </c>
      <c r="I62" s="127">
        <f t="shared" si="6"/>
        <v>0.81025641025641026</v>
      </c>
      <c r="J62" s="127">
        <f t="shared" si="7"/>
        <v>0.50967741935483868</v>
      </c>
    </row>
    <row r="63" spans="1:10">
      <c r="J63" s="9"/>
    </row>
    <row r="64" spans="1:10" ht="16.5" thickBot="1">
      <c r="A64" s="424" t="s">
        <v>130</v>
      </c>
      <c r="B64" s="425"/>
      <c r="C64" s="425"/>
      <c r="D64" s="425"/>
      <c r="E64" s="426"/>
    </row>
    <row r="65" spans="1:9" ht="63.75" thickBot="1">
      <c r="A65" s="82" t="s">
        <v>69</v>
      </c>
      <c r="B65" s="198" t="s">
        <v>61</v>
      </c>
      <c r="C65" s="199" t="s">
        <v>62</v>
      </c>
      <c r="D65" s="199" t="s">
        <v>63</v>
      </c>
      <c r="E65" s="199" t="s">
        <v>64</v>
      </c>
      <c r="F65" s="200" t="s">
        <v>160</v>
      </c>
      <c r="G65" s="85" t="s">
        <v>161</v>
      </c>
      <c r="H65" s="85" t="s">
        <v>162</v>
      </c>
      <c r="I65" s="86" t="s">
        <v>163</v>
      </c>
    </row>
    <row r="66" spans="1:9" ht="31.5">
      <c r="A66" s="70" t="s">
        <v>20</v>
      </c>
      <c r="B66" s="240">
        <v>133</v>
      </c>
      <c r="C66" s="240">
        <v>125</v>
      </c>
      <c r="D66" s="240">
        <v>87.5</v>
      </c>
      <c r="E66" s="240">
        <v>86.5</v>
      </c>
      <c r="F66" s="132">
        <f>+IFERROR(B66/(C4+C35),0)*100</f>
        <v>90.169491525423723</v>
      </c>
      <c r="G66" s="130">
        <f>+IFERROR(C66/(D4+D35),0)*100</f>
        <v>98.425196850393704</v>
      </c>
      <c r="H66" s="130">
        <f>+IFERROR(D66/(E4+E35),0)*100</f>
        <v>79.545454545454547</v>
      </c>
      <c r="I66" s="130">
        <f>+IFERROR(E66/(F4+F35),0)*100</f>
        <v>85.643564356435647</v>
      </c>
    </row>
    <row r="67" spans="1:9">
      <c r="A67" s="23" t="s">
        <v>21</v>
      </c>
      <c r="B67" s="166">
        <v>77</v>
      </c>
      <c r="C67" s="166">
        <v>77</v>
      </c>
      <c r="D67" s="166">
        <v>70</v>
      </c>
      <c r="E67" s="166">
        <v>65</v>
      </c>
      <c r="F67" s="132">
        <f t="shared" ref="F67:F93" si="8">+IFERROR(B67/(C5+C36),0)*100</f>
        <v>64.166666666666671</v>
      </c>
      <c r="G67" s="130">
        <f t="shared" ref="G67:G93" si="9">+IFERROR(C67/(D5+D36),0)*100</f>
        <v>64.166666666666671</v>
      </c>
      <c r="H67" s="130">
        <f t="shared" ref="H67:H93" si="10">+IFERROR(D67/(E5+E36),0)*100</f>
        <v>97.222222222222214</v>
      </c>
      <c r="I67" s="130">
        <f t="shared" ref="I67:I93" si="11">+IFERROR(E67/(F5+F36),0)*100</f>
        <v>100</v>
      </c>
    </row>
    <row r="68" spans="1:9">
      <c r="A68" s="23" t="s">
        <v>22</v>
      </c>
      <c r="B68" s="241"/>
      <c r="C68" s="241"/>
      <c r="D68" s="241"/>
      <c r="E68" s="241"/>
      <c r="F68" s="132">
        <f t="shared" si="8"/>
        <v>0</v>
      </c>
      <c r="G68" s="130">
        <f t="shared" si="9"/>
        <v>0</v>
      </c>
      <c r="H68" s="130">
        <f t="shared" si="10"/>
        <v>0</v>
      </c>
      <c r="I68" s="130">
        <f t="shared" si="11"/>
        <v>0</v>
      </c>
    </row>
    <row r="69" spans="1:9" ht="31.5">
      <c r="A69" s="23" t="s">
        <v>23</v>
      </c>
      <c r="B69" s="166">
        <v>331</v>
      </c>
      <c r="C69" s="166">
        <v>318</v>
      </c>
      <c r="D69" s="166">
        <v>313</v>
      </c>
      <c r="E69" s="166">
        <v>303</v>
      </c>
      <c r="F69" s="132">
        <f t="shared" si="8"/>
        <v>64.901960784313729</v>
      </c>
      <c r="G69" s="130">
        <f t="shared" si="9"/>
        <v>65.030674846625772</v>
      </c>
      <c r="H69" s="130">
        <f t="shared" si="10"/>
        <v>88.920454545454547</v>
      </c>
      <c r="I69" s="130">
        <f t="shared" si="11"/>
        <v>101</v>
      </c>
    </row>
    <row r="70" spans="1:9">
      <c r="A70" s="23" t="s">
        <v>24</v>
      </c>
      <c r="B70" s="166">
        <v>30</v>
      </c>
      <c r="C70" s="166">
        <v>30</v>
      </c>
      <c r="D70" s="166">
        <v>30</v>
      </c>
      <c r="E70" s="166">
        <v>30</v>
      </c>
      <c r="F70" s="132">
        <f t="shared" si="8"/>
        <v>38.961038961038966</v>
      </c>
      <c r="G70" s="130">
        <f t="shared" si="9"/>
        <v>81.081081081081081</v>
      </c>
      <c r="H70" s="130">
        <f t="shared" si="10"/>
        <v>62.5</v>
      </c>
      <c r="I70" s="130">
        <f t="shared" si="11"/>
        <v>83.333333333333343</v>
      </c>
    </row>
    <row r="71" spans="1:9">
      <c r="A71" s="23" t="s">
        <v>25</v>
      </c>
      <c r="B71" s="241"/>
      <c r="C71" s="241"/>
      <c r="D71" s="241"/>
      <c r="E71" s="241"/>
      <c r="F71" s="132">
        <f t="shared" si="8"/>
        <v>0</v>
      </c>
      <c r="G71" s="130">
        <f t="shared" si="9"/>
        <v>0</v>
      </c>
      <c r="H71" s="130">
        <f t="shared" si="10"/>
        <v>0</v>
      </c>
      <c r="I71" s="130">
        <f t="shared" si="11"/>
        <v>0</v>
      </c>
    </row>
    <row r="72" spans="1:9">
      <c r="A72" s="23" t="s">
        <v>26</v>
      </c>
      <c r="B72" s="166">
        <v>307</v>
      </c>
      <c r="C72" s="166">
        <v>307</v>
      </c>
      <c r="D72" s="166">
        <v>307</v>
      </c>
      <c r="E72" s="166">
        <v>307</v>
      </c>
      <c r="F72" s="132">
        <f t="shared" si="8"/>
        <v>100</v>
      </c>
      <c r="G72" s="130">
        <f t="shared" si="9"/>
        <v>100</v>
      </c>
      <c r="H72" s="130">
        <f t="shared" si="10"/>
        <v>100</v>
      </c>
      <c r="I72" s="130">
        <f t="shared" si="11"/>
        <v>100</v>
      </c>
    </row>
    <row r="73" spans="1:9">
      <c r="A73" s="23" t="s">
        <v>27</v>
      </c>
      <c r="B73" s="241">
        <v>49</v>
      </c>
      <c r="C73" s="241">
        <v>49</v>
      </c>
      <c r="D73" s="241">
        <v>49</v>
      </c>
      <c r="E73" s="241">
        <v>48</v>
      </c>
      <c r="F73" s="132">
        <f t="shared" si="8"/>
        <v>92.452830188679243</v>
      </c>
      <c r="G73" s="130">
        <f t="shared" si="9"/>
        <v>92.452830188679243</v>
      </c>
      <c r="H73" s="130">
        <f t="shared" si="10"/>
        <v>92.452830188679243</v>
      </c>
      <c r="I73" s="130">
        <f t="shared" si="11"/>
        <v>92.307692307692307</v>
      </c>
    </row>
    <row r="74" spans="1:9">
      <c r="A74" s="23" t="s">
        <v>28</v>
      </c>
      <c r="B74" s="242">
        <v>36</v>
      </c>
      <c r="C74" s="241">
        <v>35</v>
      </c>
      <c r="D74" s="241">
        <v>35</v>
      </c>
      <c r="E74" s="241">
        <v>29</v>
      </c>
      <c r="F74" s="132">
        <f t="shared" si="8"/>
        <v>83.720930232558146</v>
      </c>
      <c r="G74" s="130">
        <f t="shared" si="9"/>
        <v>83.333333333333343</v>
      </c>
      <c r="H74" s="130">
        <f t="shared" si="10"/>
        <v>83.333333333333343</v>
      </c>
      <c r="I74" s="130">
        <f t="shared" si="11"/>
        <v>80.555555555555557</v>
      </c>
    </row>
    <row r="75" spans="1:9" ht="31.5">
      <c r="A75" s="23" t="s">
        <v>29</v>
      </c>
      <c r="B75" s="241">
        <v>13</v>
      </c>
      <c r="C75" s="241">
        <v>13</v>
      </c>
      <c r="D75" s="241">
        <v>13</v>
      </c>
      <c r="E75" s="241">
        <v>13</v>
      </c>
      <c r="F75" s="132">
        <f t="shared" si="8"/>
        <v>92.857142857142861</v>
      </c>
      <c r="G75" s="130">
        <f t="shared" si="9"/>
        <v>92.857142857142861</v>
      </c>
      <c r="H75" s="130">
        <f t="shared" si="10"/>
        <v>100</v>
      </c>
      <c r="I75" s="130">
        <f t="shared" si="11"/>
        <v>100</v>
      </c>
    </row>
    <row r="76" spans="1:9">
      <c r="A76" s="23" t="s">
        <v>30</v>
      </c>
      <c r="B76" s="241"/>
      <c r="C76" s="241"/>
      <c r="D76" s="241"/>
      <c r="E76" s="241"/>
      <c r="F76" s="132">
        <f t="shared" si="8"/>
        <v>0</v>
      </c>
      <c r="G76" s="130">
        <f t="shared" si="9"/>
        <v>0</v>
      </c>
      <c r="H76" s="130">
        <f t="shared" si="10"/>
        <v>0</v>
      </c>
      <c r="I76" s="130">
        <f t="shared" si="11"/>
        <v>0</v>
      </c>
    </row>
    <row r="77" spans="1:9" ht="47.25">
      <c r="A77" s="23" t="s">
        <v>31</v>
      </c>
      <c r="B77" s="166"/>
      <c r="C77" s="166"/>
      <c r="D77" s="166"/>
      <c r="E77" s="166"/>
      <c r="F77" s="132">
        <f t="shared" si="8"/>
        <v>0</v>
      </c>
      <c r="G77" s="130">
        <f t="shared" si="9"/>
        <v>0</v>
      </c>
      <c r="H77" s="130">
        <f t="shared" si="10"/>
        <v>0</v>
      </c>
      <c r="I77" s="130">
        <f t="shared" si="11"/>
        <v>0</v>
      </c>
    </row>
    <row r="78" spans="1:9">
      <c r="A78" s="23" t="s">
        <v>32</v>
      </c>
      <c r="B78" s="241"/>
      <c r="C78" s="241"/>
      <c r="D78" s="241"/>
      <c r="E78" s="241"/>
      <c r="F78" s="132">
        <f t="shared" si="8"/>
        <v>0</v>
      </c>
      <c r="G78" s="130">
        <f t="shared" si="9"/>
        <v>0</v>
      </c>
      <c r="H78" s="130">
        <f t="shared" si="10"/>
        <v>0</v>
      </c>
      <c r="I78" s="130">
        <f t="shared" si="11"/>
        <v>0</v>
      </c>
    </row>
    <row r="79" spans="1:9">
      <c r="A79" s="23" t="s">
        <v>33</v>
      </c>
      <c r="B79" s="241"/>
      <c r="C79" s="241"/>
      <c r="D79" s="241"/>
      <c r="E79" s="241"/>
      <c r="F79" s="132">
        <f t="shared" si="8"/>
        <v>0</v>
      </c>
      <c r="G79" s="130">
        <f t="shared" si="9"/>
        <v>0</v>
      </c>
      <c r="H79" s="130">
        <f t="shared" si="10"/>
        <v>0</v>
      </c>
      <c r="I79" s="130">
        <f t="shared" si="11"/>
        <v>0</v>
      </c>
    </row>
    <row r="80" spans="1:9">
      <c r="A80" s="23" t="s">
        <v>34</v>
      </c>
      <c r="B80" s="241"/>
      <c r="C80" s="241"/>
      <c r="D80" s="241"/>
      <c r="E80" s="241"/>
      <c r="F80" s="132">
        <f t="shared" si="8"/>
        <v>0</v>
      </c>
      <c r="G80" s="130">
        <f t="shared" si="9"/>
        <v>0</v>
      </c>
      <c r="H80" s="130">
        <f t="shared" si="10"/>
        <v>0</v>
      </c>
      <c r="I80" s="130">
        <f t="shared" si="11"/>
        <v>0</v>
      </c>
    </row>
    <row r="81" spans="1:11">
      <c r="A81" s="23" t="s">
        <v>35</v>
      </c>
      <c r="B81" s="241"/>
      <c r="C81" s="241"/>
      <c r="D81" s="241"/>
      <c r="E81" s="241"/>
      <c r="F81" s="132">
        <f t="shared" si="8"/>
        <v>0</v>
      </c>
      <c r="G81" s="130">
        <f t="shared" si="9"/>
        <v>0</v>
      </c>
      <c r="H81" s="130">
        <f t="shared" si="10"/>
        <v>0</v>
      </c>
      <c r="I81" s="130">
        <f t="shared" si="11"/>
        <v>0</v>
      </c>
    </row>
    <row r="82" spans="1:11">
      <c r="A82" s="23" t="s">
        <v>36</v>
      </c>
      <c r="B82" s="241"/>
      <c r="C82" s="241"/>
      <c r="D82" s="241"/>
      <c r="E82" s="241"/>
      <c r="F82" s="132">
        <f t="shared" si="8"/>
        <v>0</v>
      </c>
      <c r="G82" s="130">
        <f t="shared" si="9"/>
        <v>0</v>
      </c>
      <c r="H82" s="130">
        <f t="shared" si="10"/>
        <v>0</v>
      </c>
      <c r="I82" s="130">
        <f t="shared" si="11"/>
        <v>0</v>
      </c>
    </row>
    <row r="83" spans="1:11">
      <c r="A83" s="23" t="s">
        <v>37</v>
      </c>
      <c r="B83" s="241"/>
      <c r="C83" s="241"/>
      <c r="D83" s="241"/>
      <c r="E83" s="241"/>
      <c r="F83" s="132">
        <f t="shared" si="8"/>
        <v>0</v>
      </c>
      <c r="G83" s="130">
        <f t="shared" si="9"/>
        <v>0</v>
      </c>
      <c r="H83" s="130">
        <f t="shared" si="10"/>
        <v>0</v>
      </c>
      <c r="I83" s="130">
        <f t="shared" si="11"/>
        <v>0</v>
      </c>
    </row>
    <row r="84" spans="1:11">
      <c r="A84" s="23" t="s">
        <v>38</v>
      </c>
      <c r="B84" s="241"/>
      <c r="C84" s="241"/>
      <c r="D84" s="241"/>
      <c r="E84" s="241"/>
      <c r="F84" s="132">
        <f t="shared" si="8"/>
        <v>0</v>
      </c>
      <c r="G84" s="130">
        <f t="shared" si="9"/>
        <v>0</v>
      </c>
      <c r="H84" s="130">
        <f t="shared" si="10"/>
        <v>0</v>
      </c>
      <c r="I84" s="130">
        <f t="shared" si="11"/>
        <v>0</v>
      </c>
    </row>
    <row r="85" spans="1:11">
      <c r="A85" s="23" t="s">
        <v>39</v>
      </c>
      <c r="B85" s="166">
        <v>68</v>
      </c>
      <c r="C85" s="166">
        <v>52</v>
      </c>
      <c r="D85" s="166">
        <v>37</v>
      </c>
      <c r="E85" s="166">
        <v>33</v>
      </c>
      <c r="F85" s="132">
        <f t="shared" si="8"/>
        <v>80.952380952380949</v>
      </c>
      <c r="G85" s="130">
        <f t="shared" si="9"/>
        <v>76.470588235294116</v>
      </c>
      <c r="H85" s="130">
        <f t="shared" si="10"/>
        <v>74</v>
      </c>
      <c r="I85" s="130">
        <f t="shared" si="11"/>
        <v>75</v>
      </c>
    </row>
    <row r="86" spans="1:11">
      <c r="A86" s="23" t="s">
        <v>40</v>
      </c>
      <c r="B86" s="17"/>
      <c r="C86" s="17"/>
      <c r="D86" s="17"/>
      <c r="E86" s="17"/>
      <c r="F86" s="132">
        <f t="shared" si="8"/>
        <v>0</v>
      </c>
      <c r="G86" s="130">
        <f t="shared" si="9"/>
        <v>0</v>
      </c>
      <c r="H86" s="130">
        <f t="shared" si="10"/>
        <v>0</v>
      </c>
      <c r="I86" s="130">
        <f t="shared" si="11"/>
        <v>0</v>
      </c>
    </row>
    <row r="87" spans="1:11">
      <c r="A87" s="23" t="s">
        <v>41</v>
      </c>
      <c r="B87" s="17"/>
      <c r="C87" s="17"/>
      <c r="D87" s="17"/>
      <c r="E87" s="17"/>
      <c r="F87" s="132">
        <f t="shared" si="8"/>
        <v>0</v>
      </c>
      <c r="G87" s="130">
        <f t="shared" si="9"/>
        <v>0</v>
      </c>
      <c r="H87" s="130">
        <f t="shared" si="10"/>
        <v>0</v>
      </c>
      <c r="I87" s="130">
        <f t="shared" si="11"/>
        <v>0</v>
      </c>
    </row>
    <row r="88" spans="1:11">
      <c r="A88" s="23" t="s">
        <v>42</v>
      </c>
      <c r="B88" s="17"/>
      <c r="C88" s="17"/>
      <c r="D88" s="17"/>
      <c r="E88" s="17"/>
      <c r="F88" s="132">
        <f t="shared" si="8"/>
        <v>0</v>
      </c>
      <c r="G88" s="130">
        <f t="shared" si="9"/>
        <v>0</v>
      </c>
      <c r="H88" s="130">
        <f t="shared" si="10"/>
        <v>0</v>
      </c>
      <c r="I88" s="130">
        <f t="shared" si="11"/>
        <v>0</v>
      </c>
    </row>
    <row r="89" spans="1:11">
      <c r="A89" s="23" t="s">
        <v>43</v>
      </c>
      <c r="B89" s="17"/>
      <c r="C89" s="17"/>
      <c r="D89" s="17"/>
      <c r="E89" s="17"/>
      <c r="F89" s="132">
        <f t="shared" si="8"/>
        <v>0</v>
      </c>
      <c r="G89" s="130">
        <f t="shared" si="9"/>
        <v>0</v>
      </c>
      <c r="H89" s="130">
        <f t="shared" si="10"/>
        <v>0</v>
      </c>
      <c r="I89" s="130">
        <f t="shared" si="11"/>
        <v>0</v>
      </c>
    </row>
    <row r="90" spans="1:11">
      <c r="A90" s="23" t="s">
        <v>44</v>
      </c>
      <c r="B90" s="17"/>
      <c r="C90" s="17"/>
      <c r="D90" s="17"/>
      <c r="E90" s="17"/>
      <c r="F90" s="132">
        <f t="shared" si="8"/>
        <v>0</v>
      </c>
      <c r="G90" s="130">
        <f t="shared" si="9"/>
        <v>0</v>
      </c>
      <c r="H90" s="130">
        <f t="shared" si="10"/>
        <v>0</v>
      </c>
      <c r="I90" s="130">
        <f t="shared" si="11"/>
        <v>0</v>
      </c>
    </row>
    <row r="91" spans="1:11">
      <c r="A91" s="23" t="s">
        <v>45</v>
      </c>
      <c r="B91" s="17">
        <v>13</v>
      </c>
      <c r="C91" s="17">
        <v>13</v>
      </c>
      <c r="D91" s="17">
        <v>13</v>
      </c>
      <c r="E91" s="17">
        <v>12</v>
      </c>
      <c r="F91" s="132">
        <f t="shared" si="8"/>
        <v>100</v>
      </c>
      <c r="G91" s="130">
        <f t="shared" si="9"/>
        <v>100</v>
      </c>
      <c r="H91" s="130">
        <f t="shared" si="10"/>
        <v>100</v>
      </c>
      <c r="I91" s="130">
        <f t="shared" si="11"/>
        <v>100</v>
      </c>
    </row>
    <row r="92" spans="1:11" ht="31.5">
      <c r="A92" s="36" t="s">
        <v>46</v>
      </c>
      <c r="B92" s="17">
        <v>19</v>
      </c>
      <c r="C92" s="17">
        <v>18</v>
      </c>
      <c r="D92" s="17">
        <v>18</v>
      </c>
      <c r="E92" s="17">
        <v>17</v>
      </c>
      <c r="F92" s="132">
        <f t="shared" si="8"/>
        <v>76</v>
      </c>
      <c r="G92" s="130">
        <f t="shared" si="9"/>
        <v>75</v>
      </c>
      <c r="H92" s="130">
        <f t="shared" si="10"/>
        <v>75</v>
      </c>
      <c r="I92" s="130">
        <f t="shared" si="11"/>
        <v>80.952380952380949</v>
      </c>
    </row>
    <row r="93" spans="1:11">
      <c r="A93" s="126" t="s">
        <v>56</v>
      </c>
      <c r="B93" s="131">
        <f>SUM(B66:B92)</f>
        <v>1076</v>
      </c>
      <c r="C93" s="131">
        <f>SUM(C66:C92)</f>
        <v>1037</v>
      </c>
      <c r="D93" s="131">
        <f>SUM(D66:D92)</f>
        <v>972.5</v>
      </c>
      <c r="E93" s="131">
        <f>SUM(E66:E92)</f>
        <v>943.5</v>
      </c>
      <c r="F93" s="132">
        <f t="shared" si="8"/>
        <v>77.215644061715111</v>
      </c>
      <c r="G93" s="130">
        <f t="shared" si="9"/>
        <v>80.139103554868626</v>
      </c>
      <c r="H93" s="130">
        <f t="shared" si="10"/>
        <v>89.714022140221402</v>
      </c>
      <c r="I93" s="130">
        <f t="shared" si="11"/>
        <v>95.59270516717325</v>
      </c>
    </row>
    <row r="94" spans="1:11">
      <c r="A94" s="28"/>
      <c r="B94" s="19"/>
      <c r="C94" s="19"/>
      <c r="E94" s="19"/>
      <c r="I94" s="9"/>
    </row>
    <row r="95" spans="1:11" ht="16.5" thickBot="1">
      <c r="A95" s="111" t="s">
        <v>131</v>
      </c>
      <c r="B95" s="202"/>
      <c r="C95" s="202"/>
      <c r="D95" s="202"/>
      <c r="E95" s="202"/>
    </row>
    <row r="96" spans="1:11" ht="63.75" thickBot="1">
      <c r="A96" s="82" t="s">
        <v>69</v>
      </c>
      <c r="B96" s="198" t="s">
        <v>61</v>
      </c>
      <c r="C96" s="199" t="s">
        <v>62</v>
      </c>
      <c r="D96" s="199" t="s">
        <v>63</v>
      </c>
      <c r="E96" s="199" t="s">
        <v>64</v>
      </c>
      <c r="F96" s="200" t="s">
        <v>160</v>
      </c>
      <c r="G96" s="85" t="s">
        <v>161</v>
      </c>
      <c r="H96" s="85" t="s">
        <v>162</v>
      </c>
      <c r="I96" s="86" t="s">
        <v>163</v>
      </c>
      <c r="K96" s="148"/>
    </row>
    <row r="97" spans="1:11" ht="31.5">
      <c r="A97" s="70" t="s">
        <v>20</v>
      </c>
      <c r="B97" s="93"/>
      <c r="C97" s="93"/>
      <c r="D97" s="93"/>
      <c r="E97" s="93"/>
      <c r="F97" s="201">
        <f t="shared" ref="F97:F124" si="12">+IFERROR(B97/(C4+C35),0)*100</f>
        <v>0</v>
      </c>
      <c r="G97" s="129">
        <f t="shared" ref="G97:G124" si="13">+IFERROR(C97/(D4+D35),0)*100</f>
        <v>0</v>
      </c>
      <c r="H97" s="129">
        <f t="shared" ref="H97:H124" si="14">+IFERROR(D97/(E4+E35),0)*100</f>
        <v>0</v>
      </c>
      <c r="I97" s="129">
        <f t="shared" ref="I97:I124" si="15">+IFERROR(E97/(F4+F35),0)*100</f>
        <v>0</v>
      </c>
      <c r="K97" s="219"/>
    </row>
    <row r="98" spans="1:11">
      <c r="A98" s="23" t="s">
        <v>21</v>
      </c>
      <c r="B98" s="17"/>
      <c r="C98" s="17"/>
      <c r="D98" s="17"/>
      <c r="E98" s="17"/>
      <c r="F98" s="201">
        <f t="shared" si="12"/>
        <v>0</v>
      </c>
      <c r="G98" s="129">
        <f t="shared" si="13"/>
        <v>0</v>
      </c>
      <c r="H98" s="129">
        <f t="shared" si="14"/>
        <v>0</v>
      </c>
      <c r="I98" s="129">
        <f t="shared" si="15"/>
        <v>0</v>
      </c>
      <c r="K98" s="148"/>
    </row>
    <row r="99" spans="1:11">
      <c r="A99" s="23" t="s">
        <v>22</v>
      </c>
      <c r="B99" s="17"/>
      <c r="C99" s="17"/>
      <c r="D99" s="17"/>
      <c r="E99" s="17"/>
      <c r="F99" s="201">
        <f t="shared" si="12"/>
        <v>0</v>
      </c>
      <c r="G99" s="129">
        <f t="shared" si="13"/>
        <v>0</v>
      </c>
      <c r="H99" s="129">
        <f t="shared" si="14"/>
        <v>0</v>
      </c>
      <c r="I99" s="129">
        <f t="shared" si="15"/>
        <v>0</v>
      </c>
      <c r="K99" s="148"/>
    </row>
    <row r="100" spans="1:11" ht="31.5">
      <c r="A100" s="23" t="s">
        <v>23</v>
      </c>
      <c r="B100" s="3">
        <v>5</v>
      </c>
      <c r="C100" s="3"/>
      <c r="D100" s="3">
        <v>4</v>
      </c>
      <c r="E100" s="3">
        <v>2</v>
      </c>
      <c r="F100" s="201">
        <f t="shared" si="12"/>
        <v>0.98039215686274506</v>
      </c>
      <c r="G100" s="129">
        <f t="shared" si="13"/>
        <v>0</v>
      </c>
      <c r="H100" s="129">
        <f t="shared" si="14"/>
        <v>1.1363636363636365</v>
      </c>
      <c r="I100" s="129">
        <f t="shared" si="15"/>
        <v>0.66666666666666674</v>
      </c>
    </row>
    <row r="101" spans="1:11">
      <c r="A101" s="23" t="s">
        <v>24</v>
      </c>
      <c r="B101" s="17"/>
      <c r="C101" s="17"/>
      <c r="D101" s="17"/>
      <c r="E101" s="17"/>
      <c r="F101" s="201">
        <f t="shared" si="12"/>
        <v>0</v>
      </c>
      <c r="G101" s="129">
        <f t="shared" si="13"/>
        <v>0</v>
      </c>
      <c r="H101" s="129">
        <f t="shared" si="14"/>
        <v>0</v>
      </c>
      <c r="I101" s="129">
        <f t="shared" si="15"/>
        <v>0</v>
      </c>
    </row>
    <row r="102" spans="1:11">
      <c r="A102" s="23" t="s">
        <v>25</v>
      </c>
      <c r="B102" s="17"/>
      <c r="C102" s="17"/>
      <c r="D102" s="17"/>
      <c r="E102" s="17"/>
      <c r="F102" s="201">
        <f t="shared" si="12"/>
        <v>0</v>
      </c>
      <c r="G102" s="129">
        <f t="shared" si="13"/>
        <v>0</v>
      </c>
      <c r="H102" s="129">
        <f t="shared" si="14"/>
        <v>0</v>
      </c>
      <c r="I102" s="129">
        <f t="shared" si="15"/>
        <v>0</v>
      </c>
    </row>
    <row r="103" spans="1:11">
      <c r="A103" s="23" t="s">
        <v>26</v>
      </c>
      <c r="B103" s="17"/>
      <c r="C103" s="17"/>
      <c r="D103" s="17"/>
      <c r="E103" s="17"/>
      <c r="F103" s="201">
        <f t="shared" si="12"/>
        <v>0</v>
      </c>
      <c r="G103" s="129">
        <f t="shared" si="13"/>
        <v>0</v>
      </c>
      <c r="H103" s="129">
        <f t="shared" si="14"/>
        <v>0</v>
      </c>
      <c r="I103" s="129">
        <f t="shared" si="15"/>
        <v>0</v>
      </c>
    </row>
    <row r="104" spans="1:11">
      <c r="A104" s="23" t="s">
        <v>27</v>
      </c>
      <c r="B104" s="17">
        <v>2</v>
      </c>
      <c r="C104" s="17">
        <v>2</v>
      </c>
      <c r="D104" s="17">
        <v>2</v>
      </c>
      <c r="E104" s="17">
        <v>2</v>
      </c>
      <c r="F104" s="201">
        <f t="shared" si="12"/>
        <v>3.7735849056603774</v>
      </c>
      <c r="G104" s="129">
        <f t="shared" si="13"/>
        <v>3.7735849056603774</v>
      </c>
      <c r="H104" s="129">
        <f t="shared" si="14"/>
        <v>3.7735849056603774</v>
      </c>
      <c r="I104" s="129">
        <f t="shared" si="15"/>
        <v>3.8461538461538463</v>
      </c>
    </row>
    <row r="105" spans="1:11">
      <c r="A105" s="23" t="s">
        <v>28</v>
      </c>
      <c r="B105" s="17">
        <v>1</v>
      </c>
      <c r="C105" s="17">
        <v>1</v>
      </c>
      <c r="D105" s="17">
        <v>1</v>
      </c>
      <c r="E105" s="17">
        <v>1</v>
      </c>
      <c r="F105" s="201">
        <f t="shared" si="12"/>
        <v>2.3255813953488373</v>
      </c>
      <c r="G105" s="129">
        <f t="shared" si="13"/>
        <v>2.3809523809523809</v>
      </c>
      <c r="H105" s="129">
        <f t="shared" si="14"/>
        <v>2.3809523809523809</v>
      </c>
      <c r="I105" s="129">
        <f t="shared" si="15"/>
        <v>2.7777777777777777</v>
      </c>
    </row>
    <row r="106" spans="1:11" ht="31.5">
      <c r="A106" s="23" t="s">
        <v>29</v>
      </c>
      <c r="B106" s="17"/>
      <c r="C106" s="17"/>
      <c r="D106" s="17"/>
      <c r="E106" s="17"/>
      <c r="F106" s="201">
        <f t="shared" si="12"/>
        <v>0</v>
      </c>
      <c r="G106" s="129">
        <f t="shared" si="13"/>
        <v>0</v>
      </c>
      <c r="H106" s="129">
        <f t="shared" si="14"/>
        <v>0</v>
      </c>
      <c r="I106" s="129">
        <f t="shared" si="15"/>
        <v>0</v>
      </c>
    </row>
    <row r="107" spans="1:11">
      <c r="A107" s="23" t="s">
        <v>30</v>
      </c>
      <c r="B107" s="17"/>
      <c r="C107" s="17"/>
      <c r="D107" s="17"/>
      <c r="E107" s="17"/>
      <c r="F107" s="201">
        <f t="shared" si="12"/>
        <v>0</v>
      </c>
      <c r="G107" s="129">
        <f t="shared" si="13"/>
        <v>0</v>
      </c>
      <c r="H107" s="129">
        <f t="shared" si="14"/>
        <v>0</v>
      </c>
      <c r="I107" s="129">
        <f t="shared" si="15"/>
        <v>0</v>
      </c>
    </row>
    <row r="108" spans="1:11" ht="47.25">
      <c r="A108" s="23" t="s">
        <v>31</v>
      </c>
      <c r="B108" s="17"/>
      <c r="C108" s="17"/>
      <c r="D108" s="17"/>
      <c r="E108" s="17"/>
      <c r="F108" s="201">
        <f t="shared" si="12"/>
        <v>0</v>
      </c>
      <c r="G108" s="129">
        <f t="shared" si="13"/>
        <v>0</v>
      </c>
      <c r="H108" s="129">
        <f t="shared" si="14"/>
        <v>0</v>
      </c>
      <c r="I108" s="129">
        <f t="shared" si="15"/>
        <v>0</v>
      </c>
    </row>
    <row r="109" spans="1:11">
      <c r="A109" s="23" t="s">
        <v>32</v>
      </c>
      <c r="B109" s="17"/>
      <c r="C109" s="17"/>
      <c r="D109" s="17"/>
      <c r="E109" s="17"/>
      <c r="F109" s="201">
        <f t="shared" si="12"/>
        <v>0</v>
      </c>
      <c r="G109" s="129">
        <f t="shared" si="13"/>
        <v>0</v>
      </c>
      <c r="H109" s="129">
        <f t="shared" si="14"/>
        <v>0</v>
      </c>
      <c r="I109" s="129">
        <f t="shared" si="15"/>
        <v>0</v>
      </c>
    </row>
    <row r="110" spans="1:11">
      <c r="A110" s="23" t="s">
        <v>33</v>
      </c>
      <c r="B110" s="17"/>
      <c r="C110" s="17"/>
      <c r="D110" s="17"/>
      <c r="E110" s="17"/>
      <c r="F110" s="201">
        <f t="shared" si="12"/>
        <v>0</v>
      </c>
      <c r="G110" s="129">
        <f t="shared" si="13"/>
        <v>0</v>
      </c>
      <c r="H110" s="129">
        <f t="shared" si="14"/>
        <v>0</v>
      </c>
      <c r="I110" s="129">
        <f t="shared" si="15"/>
        <v>0</v>
      </c>
    </row>
    <row r="111" spans="1:11">
      <c r="A111" s="23" t="s">
        <v>34</v>
      </c>
      <c r="B111" s="17"/>
      <c r="C111" s="17"/>
      <c r="D111" s="17"/>
      <c r="E111" s="17"/>
      <c r="F111" s="201">
        <f t="shared" si="12"/>
        <v>0</v>
      </c>
      <c r="G111" s="129">
        <f t="shared" si="13"/>
        <v>0</v>
      </c>
      <c r="H111" s="129">
        <f t="shared" si="14"/>
        <v>0</v>
      </c>
      <c r="I111" s="129">
        <f t="shared" si="15"/>
        <v>0</v>
      </c>
    </row>
    <row r="112" spans="1:11">
      <c r="A112" s="23" t="s">
        <v>35</v>
      </c>
      <c r="B112" s="17"/>
      <c r="C112" s="17"/>
      <c r="D112" s="17"/>
      <c r="E112" s="17"/>
      <c r="F112" s="201">
        <f t="shared" si="12"/>
        <v>0</v>
      </c>
      <c r="G112" s="129">
        <f t="shared" si="13"/>
        <v>0</v>
      </c>
      <c r="H112" s="129">
        <f t="shared" si="14"/>
        <v>0</v>
      </c>
      <c r="I112" s="129">
        <f t="shared" si="15"/>
        <v>0</v>
      </c>
    </row>
    <row r="113" spans="1:9">
      <c r="A113" s="23" t="s">
        <v>36</v>
      </c>
      <c r="B113" s="17"/>
      <c r="C113" s="17"/>
      <c r="D113" s="17"/>
      <c r="E113" s="17"/>
      <c r="F113" s="201">
        <f t="shared" si="12"/>
        <v>0</v>
      </c>
      <c r="G113" s="129">
        <f t="shared" si="13"/>
        <v>0</v>
      </c>
      <c r="H113" s="129">
        <f t="shared" si="14"/>
        <v>0</v>
      </c>
      <c r="I113" s="129">
        <f t="shared" si="15"/>
        <v>0</v>
      </c>
    </row>
    <row r="114" spans="1:9">
      <c r="A114" s="23" t="s">
        <v>37</v>
      </c>
      <c r="B114" s="17"/>
      <c r="C114" s="17"/>
      <c r="D114" s="17"/>
      <c r="E114" s="17"/>
      <c r="F114" s="201">
        <f t="shared" si="12"/>
        <v>0</v>
      </c>
      <c r="G114" s="129">
        <f t="shared" si="13"/>
        <v>0</v>
      </c>
      <c r="H114" s="129">
        <f t="shared" si="14"/>
        <v>0</v>
      </c>
      <c r="I114" s="129">
        <f t="shared" si="15"/>
        <v>0</v>
      </c>
    </row>
    <row r="115" spans="1:9">
      <c r="A115" s="23" t="s">
        <v>38</v>
      </c>
      <c r="B115" s="17"/>
      <c r="C115" s="17"/>
      <c r="D115" s="17"/>
      <c r="E115" s="17"/>
      <c r="F115" s="201">
        <f t="shared" si="12"/>
        <v>0</v>
      </c>
      <c r="G115" s="129">
        <f t="shared" si="13"/>
        <v>0</v>
      </c>
      <c r="H115" s="129">
        <f t="shared" si="14"/>
        <v>0</v>
      </c>
      <c r="I115" s="129">
        <f t="shared" si="15"/>
        <v>0</v>
      </c>
    </row>
    <row r="116" spans="1:9">
      <c r="A116" s="23" t="s">
        <v>39</v>
      </c>
      <c r="B116" s="17"/>
      <c r="C116" s="17"/>
      <c r="D116" s="17"/>
      <c r="E116" s="17"/>
      <c r="F116" s="201">
        <f t="shared" si="12"/>
        <v>0</v>
      </c>
      <c r="G116" s="129">
        <f t="shared" si="13"/>
        <v>0</v>
      </c>
      <c r="H116" s="129">
        <f t="shared" si="14"/>
        <v>0</v>
      </c>
      <c r="I116" s="129">
        <f t="shared" si="15"/>
        <v>0</v>
      </c>
    </row>
    <row r="117" spans="1:9">
      <c r="A117" s="23" t="s">
        <v>40</v>
      </c>
      <c r="B117" s="17"/>
      <c r="C117" s="17"/>
      <c r="D117" s="17"/>
      <c r="E117" s="17"/>
      <c r="F117" s="201">
        <f t="shared" si="12"/>
        <v>0</v>
      </c>
      <c r="G117" s="129">
        <f t="shared" si="13"/>
        <v>0</v>
      </c>
      <c r="H117" s="129">
        <f t="shared" si="14"/>
        <v>0</v>
      </c>
      <c r="I117" s="129">
        <f t="shared" si="15"/>
        <v>0</v>
      </c>
    </row>
    <row r="118" spans="1:9">
      <c r="A118" s="23" t="s">
        <v>41</v>
      </c>
      <c r="B118" s="17"/>
      <c r="C118" s="17"/>
      <c r="D118" s="17"/>
      <c r="E118" s="17"/>
      <c r="F118" s="201">
        <f t="shared" si="12"/>
        <v>0</v>
      </c>
      <c r="G118" s="129">
        <f t="shared" si="13"/>
        <v>0</v>
      </c>
      <c r="H118" s="129">
        <f t="shared" si="14"/>
        <v>0</v>
      </c>
      <c r="I118" s="129">
        <f t="shared" si="15"/>
        <v>0</v>
      </c>
    </row>
    <row r="119" spans="1:9">
      <c r="A119" s="23" t="s">
        <v>42</v>
      </c>
      <c r="B119" s="17"/>
      <c r="C119" s="17"/>
      <c r="D119" s="17"/>
      <c r="E119" s="17"/>
      <c r="F119" s="201">
        <f t="shared" si="12"/>
        <v>0</v>
      </c>
      <c r="G119" s="129">
        <f t="shared" si="13"/>
        <v>0</v>
      </c>
      <c r="H119" s="129">
        <f t="shared" si="14"/>
        <v>0</v>
      </c>
      <c r="I119" s="129">
        <f t="shared" si="15"/>
        <v>0</v>
      </c>
    </row>
    <row r="120" spans="1:9">
      <c r="A120" s="23" t="s">
        <v>43</v>
      </c>
      <c r="B120" s="17"/>
      <c r="C120" s="17"/>
      <c r="D120" s="17"/>
      <c r="E120" s="17"/>
      <c r="F120" s="201">
        <f t="shared" si="12"/>
        <v>0</v>
      </c>
      <c r="G120" s="129">
        <f t="shared" si="13"/>
        <v>0</v>
      </c>
      <c r="H120" s="129">
        <f t="shared" si="14"/>
        <v>0</v>
      </c>
      <c r="I120" s="129">
        <f t="shared" si="15"/>
        <v>0</v>
      </c>
    </row>
    <row r="121" spans="1:9">
      <c r="A121" s="23" t="s">
        <v>44</v>
      </c>
      <c r="B121" s="17"/>
      <c r="C121" s="17"/>
      <c r="D121" s="17"/>
      <c r="E121" s="17"/>
      <c r="F121" s="201">
        <f t="shared" si="12"/>
        <v>0</v>
      </c>
      <c r="G121" s="129">
        <f t="shared" si="13"/>
        <v>0</v>
      </c>
      <c r="H121" s="129">
        <f t="shared" si="14"/>
        <v>0</v>
      </c>
      <c r="I121" s="129">
        <f t="shared" si="15"/>
        <v>0</v>
      </c>
    </row>
    <row r="122" spans="1:9">
      <c r="A122" s="23" t="s">
        <v>45</v>
      </c>
      <c r="B122" s="17"/>
      <c r="C122" s="17"/>
      <c r="D122" s="17"/>
      <c r="E122" s="17"/>
      <c r="F122" s="201">
        <f t="shared" si="12"/>
        <v>0</v>
      </c>
      <c r="G122" s="129">
        <f t="shared" si="13"/>
        <v>0</v>
      </c>
      <c r="H122" s="129">
        <f t="shared" si="14"/>
        <v>0</v>
      </c>
      <c r="I122" s="129">
        <f t="shared" si="15"/>
        <v>0</v>
      </c>
    </row>
    <row r="123" spans="1:9" ht="31.5">
      <c r="A123" s="36" t="s">
        <v>46</v>
      </c>
      <c r="B123" s="17"/>
      <c r="C123" s="17"/>
      <c r="D123" s="17"/>
      <c r="E123" s="17"/>
      <c r="F123" s="201">
        <f t="shared" si="12"/>
        <v>0</v>
      </c>
      <c r="G123" s="129">
        <f t="shared" si="13"/>
        <v>0</v>
      </c>
      <c r="H123" s="129">
        <f t="shared" si="14"/>
        <v>0</v>
      </c>
      <c r="I123" s="129">
        <f t="shared" si="15"/>
        <v>0</v>
      </c>
    </row>
    <row r="124" spans="1:9">
      <c r="A124" s="126" t="s">
        <v>56</v>
      </c>
      <c r="B124" s="131">
        <f>SUM(B97:B123)</f>
        <v>8</v>
      </c>
      <c r="C124" s="131">
        <f>SUM(C97:C123)</f>
        <v>3</v>
      </c>
      <c r="D124" s="131">
        <f>SUM(D97:D123)</f>
        <v>7</v>
      </c>
      <c r="E124" s="131">
        <f>SUM(E97:E123)</f>
        <v>5</v>
      </c>
      <c r="F124" s="201">
        <f t="shared" si="12"/>
        <v>0.57409400789379261</v>
      </c>
      <c r="G124" s="129">
        <f t="shared" si="13"/>
        <v>0.23183925811437403</v>
      </c>
      <c r="H124" s="129">
        <f t="shared" si="14"/>
        <v>0.64575645756457567</v>
      </c>
      <c r="I124" s="129">
        <f t="shared" si="15"/>
        <v>0.50658561296859173</v>
      </c>
    </row>
    <row r="125" spans="1:9">
      <c r="A125" s="28"/>
      <c r="B125" s="19"/>
      <c r="C125" s="19"/>
      <c r="D125" s="19"/>
      <c r="I125" s="9"/>
    </row>
    <row r="126" spans="1:9">
      <c r="A126" s="28"/>
      <c r="B126" s="19"/>
      <c r="C126" s="19"/>
      <c r="D126" s="19"/>
      <c r="E126" s="19"/>
    </row>
    <row r="127" spans="1:9">
      <c r="A127" s="28"/>
      <c r="B127" s="19"/>
      <c r="C127" s="19"/>
      <c r="D127" s="19"/>
      <c r="E127" s="19"/>
    </row>
    <row r="128" spans="1:9">
      <c r="A128" s="28"/>
      <c r="B128" s="19"/>
      <c r="C128" s="19"/>
      <c r="D128" s="19"/>
      <c r="E128" s="19"/>
    </row>
    <row r="129" spans="1:5">
      <c r="A129" s="28"/>
      <c r="B129" s="19"/>
      <c r="C129" s="19"/>
      <c r="D129" s="19"/>
      <c r="E129" s="19"/>
    </row>
    <row r="130" spans="1:5">
      <c r="A130" s="28"/>
      <c r="B130" s="19"/>
      <c r="C130" s="19"/>
      <c r="D130" s="19"/>
      <c r="E130" s="19"/>
    </row>
    <row r="131" spans="1:5">
      <c r="A131" s="12"/>
      <c r="B131" s="19"/>
      <c r="C131" s="19"/>
      <c r="D131" s="19"/>
      <c r="E131" s="19"/>
    </row>
    <row r="132" spans="1:5">
      <c r="A132" s="28"/>
      <c r="B132" s="19"/>
      <c r="C132" s="19"/>
      <c r="D132" s="19"/>
      <c r="E132" s="19"/>
    </row>
  </sheetData>
  <mergeCells count="4">
    <mergeCell ref="A33:J33"/>
    <mergeCell ref="A64:E64"/>
    <mergeCell ref="A1:J1"/>
    <mergeCell ref="A2:J2"/>
  </mergeCells>
  <phoneticPr fontId="2" type="noConversion"/>
  <pageMargins left="0.75" right="0.75" top="1" bottom="1" header="0.4921259845" footer="0.4921259845"/>
  <pageSetup paperSize="9" scale="74" orientation="landscape" r:id="rId1"/>
  <headerFooter alignWithMargins="0"/>
  <rowBreaks count="3" manualBreakCount="3">
    <brk id="32" max="16383" man="1"/>
    <brk id="63" max="16383" man="1"/>
    <brk id="9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L217"/>
  <sheetViews>
    <sheetView topLeftCell="A115" zoomScaleSheetLayoutView="100" workbookViewId="0">
      <selection activeCell="J82" sqref="J82"/>
    </sheetView>
  </sheetViews>
  <sheetFormatPr defaultRowHeight="15.75"/>
  <cols>
    <col min="1" max="1" width="24.125" customWidth="1"/>
    <col min="2" max="10" width="10.625" style="1" customWidth="1"/>
  </cols>
  <sheetData>
    <row r="1" spans="1:12" ht="31.5" customHeight="1">
      <c r="A1" s="429" t="s">
        <v>132</v>
      </c>
      <c r="B1" s="430"/>
      <c r="C1" s="430"/>
      <c r="D1" s="430"/>
      <c r="E1" s="430"/>
      <c r="F1" s="430"/>
      <c r="G1" s="430"/>
      <c r="H1" s="430"/>
      <c r="I1" s="430"/>
      <c r="J1" s="430"/>
      <c r="K1" s="431"/>
    </row>
    <row r="2" spans="1:12">
      <c r="A2" s="432" t="s">
        <v>54</v>
      </c>
      <c r="B2" s="432"/>
      <c r="C2" s="432"/>
      <c r="D2" s="432"/>
      <c r="E2" s="432"/>
      <c r="F2" s="432"/>
      <c r="G2" s="432"/>
      <c r="H2" s="432"/>
      <c r="I2" s="432"/>
      <c r="J2" s="432"/>
      <c r="K2" s="19"/>
      <c r="L2" s="9"/>
    </row>
    <row r="3" spans="1:12" ht="31.5">
      <c r="A3" s="24" t="s">
        <v>69</v>
      </c>
      <c r="B3" s="7" t="s">
        <v>60</v>
      </c>
      <c r="C3" s="7" t="s">
        <v>61</v>
      </c>
      <c r="D3" s="211" t="s">
        <v>62</v>
      </c>
      <c r="E3" s="211" t="s">
        <v>63</v>
      </c>
      <c r="F3" s="211" t="s">
        <v>64</v>
      </c>
      <c r="G3" s="24" t="s">
        <v>65</v>
      </c>
      <c r="H3" s="24" t="s">
        <v>66</v>
      </c>
      <c r="I3" s="24" t="s">
        <v>67</v>
      </c>
      <c r="J3" s="24" t="s">
        <v>68</v>
      </c>
      <c r="K3" s="19"/>
      <c r="L3" s="9"/>
    </row>
    <row r="4" spans="1:12" ht="31.5">
      <c r="A4" s="23" t="s">
        <v>20</v>
      </c>
      <c r="B4" s="2"/>
      <c r="C4" s="2"/>
      <c r="D4" s="2"/>
      <c r="E4" s="2"/>
      <c r="F4" s="2"/>
      <c r="G4" s="208">
        <f>IFERROR(C4/B4,0)</f>
        <v>0</v>
      </c>
      <c r="H4" s="208">
        <f>IFERROR(E4/D4,0)</f>
        <v>0</v>
      </c>
      <c r="I4" s="208">
        <f>IFERROR(F4/E4,0)</f>
        <v>0</v>
      </c>
      <c r="J4" s="208">
        <f>IFERROR(F4/B4,0)</f>
        <v>0</v>
      </c>
      <c r="K4" s="19"/>
      <c r="L4" s="9"/>
    </row>
    <row r="5" spans="1:12">
      <c r="A5" s="23" t="s">
        <v>21</v>
      </c>
      <c r="B5" s="2">
        <v>30</v>
      </c>
      <c r="C5" s="2">
        <v>29</v>
      </c>
      <c r="D5" s="2">
        <v>29</v>
      </c>
      <c r="E5" s="2">
        <v>8</v>
      </c>
      <c r="F5" s="2">
        <v>8</v>
      </c>
      <c r="G5" s="208">
        <f t="shared" ref="G5:G31" si="0">IFERROR(C5/B5,0)</f>
        <v>0.96666666666666667</v>
      </c>
      <c r="H5" s="208">
        <f t="shared" ref="H5:H31" si="1">IFERROR(E5/D5,0)</f>
        <v>0.27586206896551724</v>
      </c>
      <c r="I5" s="208">
        <f t="shared" ref="I5:I31" si="2">IFERROR(F5/E5,0)</f>
        <v>1</v>
      </c>
      <c r="J5" s="208">
        <f t="shared" ref="J5:J31" si="3">IFERROR(F5/B5,0)</f>
        <v>0.26666666666666666</v>
      </c>
      <c r="K5" s="19"/>
      <c r="L5" s="9"/>
    </row>
    <row r="6" spans="1:12">
      <c r="A6" s="23" t="s">
        <v>22</v>
      </c>
      <c r="B6" s="2"/>
      <c r="C6" s="2"/>
      <c r="D6" s="2"/>
      <c r="E6" s="2"/>
      <c r="F6" s="2"/>
      <c r="G6" s="208">
        <f t="shared" si="0"/>
        <v>0</v>
      </c>
      <c r="H6" s="208">
        <f t="shared" si="1"/>
        <v>0</v>
      </c>
      <c r="I6" s="208">
        <f t="shared" si="2"/>
        <v>0</v>
      </c>
      <c r="J6" s="208">
        <f t="shared" si="3"/>
        <v>0</v>
      </c>
      <c r="K6" s="19"/>
      <c r="L6" s="9"/>
    </row>
    <row r="7" spans="1:12" ht="31.5">
      <c r="A7" s="23" t="s">
        <v>23</v>
      </c>
      <c r="B7" s="2">
        <v>25</v>
      </c>
      <c r="C7" s="2">
        <v>18</v>
      </c>
      <c r="D7" s="2">
        <v>18</v>
      </c>
      <c r="E7" s="2">
        <v>9</v>
      </c>
      <c r="F7" s="2">
        <v>9</v>
      </c>
      <c r="G7" s="208">
        <f t="shared" si="0"/>
        <v>0.72</v>
      </c>
      <c r="H7" s="208">
        <f t="shared" si="1"/>
        <v>0.5</v>
      </c>
      <c r="I7" s="208">
        <f t="shared" si="2"/>
        <v>1</v>
      </c>
      <c r="J7" s="208">
        <f t="shared" si="3"/>
        <v>0.36</v>
      </c>
      <c r="K7" s="19"/>
      <c r="L7" s="210"/>
    </row>
    <row r="8" spans="1:12">
      <c r="A8" s="23" t="s">
        <v>24</v>
      </c>
      <c r="B8" s="2"/>
      <c r="C8" s="2"/>
      <c r="D8" s="2"/>
      <c r="E8" s="2"/>
      <c r="F8" s="2"/>
      <c r="G8" s="208">
        <f t="shared" si="0"/>
        <v>0</v>
      </c>
      <c r="H8" s="208">
        <f t="shared" si="1"/>
        <v>0</v>
      </c>
      <c r="I8" s="208">
        <f t="shared" si="2"/>
        <v>0</v>
      </c>
      <c r="J8" s="208">
        <f t="shared" si="3"/>
        <v>0</v>
      </c>
      <c r="K8" s="19"/>
      <c r="L8" s="9"/>
    </row>
    <row r="9" spans="1:12">
      <c r="A9" s="23" t="s">
        <v>25</v>
      </c>
      <c r="B9" s="2"/>
      <c r="C9" s="2"/>
      <c r="D9" s="2"/>
      <c r="E9" s="2"/>
      <c r="F9" s="2"/>
      <c r="G9" s="208">
        <f t="shared" si="0"/>
        <v>0</v>
      </c>
      <c r="H9" s="208">
        <f t="shared" si="1"/>
        <v>0</v>
      </c>
      <c r="I9" s="208">
        <f t="shared" si="2"/>
        <v>0</v>
      </c>
      <c r="J9" s="208">
        <f t="shared" si="3"/>
        <v>0</v>
      </c>
      <c r="K9" s="19"/>
      <c r="L9" s="9"/>
    </row>
    <row r="10" spans="1:12">
      <c r="A10" s="23" t="s">
        <v>26</v>
      </c>
      <c r="B10" s="2">
        <v>11</v>
      </c>
      <c r="C10" s="2">
        <v>43</v>
      </c>
      <c r="D10" s="2">
        <v>39</v>
      </c>
      <c r="E10" s="2">
        <v>11</v>
      </c>
      <c r="F10" s="2">
        <v>11</v>
      </c>
      <c r="G10" s="208">
        <f t="shared" si="0"/>
        <v>3.9090909090909092</v>
      </c>
      <c r="H10" s="208">
        <f t="shared" si="1"/>
        <v>0.28205128205128205</v>
      </c>
      <c r="I10" s="208">
        <f t="shared" si="2"/>
        <v>1</v>
      </c>
      <c r="J10" s="208">
        <f t="shared" si="3"/>
        <v>1</v>
      </c>
      <c r="K10" s="19"/>
      <c r="L10" s="9"/>
    </row>
    <row r="11" spans="1:12">
      <c r="A11" s="23" t="s">
        <v>27</v>
      </c>
      <c r="B11" s="2">
        <v>24</v>
      </c>
      <c r="C11" s="2">
        <v>37</v>
      </c>
      <c r="D11" s="2">
        <v>34</v>
      </c>
      <c r="E11" s="2">
        <v>24</v>
      </c>
      <c r="F11" s="2">
        <v>24</v>
      </c>
      <c r="G11" s="208">
        <f t="shared" si="0"/>
        <v>1.5416666666666667</v>
      </c>
      <c r="H11" s="208">
        <f t="shared" si="1"/>
        <v>0.70588235294117652</v>
      </c>
      <c r="I11" s="208">
        <f t="shared" si="2"/>
        <v>1</v>
      </c>
      <c r="J11" s="208">
        <f t="shared" si="3"/>
        <v>1</v>
      </c>
      <c r="K11" s="19"/>
      <c r="L11" s="9"/>
    </row>
    <row r="12" spans="1:12">
      <c r="A12" s="23" t="s">
        <v>28</v>
      </c>
      <c r="B12" s="2">
        <v>17</v>
      </c>
      <c r="C12" s="2">
        <v>39</v>
      </c>
      <c r="D12" s="2">
        <v>39</v>
      </c>
      <c r="E12" s="2">
        <v>17</v>
      </c>
      <c r="F12" s="2">
        <v>17</v>
      </c>
      <c r="G12" s="208">
        <f t="shared" si="0"/>
        <v>2.2941176470588234</v>
      </c>
      <c r="H12" s="208">
        <f t="shared" si="1"/>
        <v>0.4358974358974359</v>
      </c>
      <c r="I12" s="208">
        <f t="shared" si="2"/>
        <v>1</v>
      </c>
      <c r="J12" s="208">
        <f t="shared" si="3"/>
        <v>1</v>
      </c>
      <c r="K12" s="19"/>
      <c r="L12" s="9"/>
    </row>
    <row r="13" spans="1:12" ht="31.5">
      <c r="A13" s="23" t="s">
        <v>29</v>
      </c>
      <c r="B13" s="36"/>
      <c r="C13" s="36"/>
      <c r="D13" s="2"/>
      <c r="E13" s="2"/>
      <c r="F13" s="2"/>
      <c r="G13" s="208">
        <f t="shared" si="0"/>
        <v>0</v>
      </c>
      <c r="H13" s="208">
        <f t="shared" si="1"/>
        <v>0</v>
      </c>
      <c r="I13" s="208">
        <f t="shared" si="2"/>
        <v>0</v>
      </c>
      <c r="J13" s="208">
        <f t="shared" si="3"/>
        <v>0</v>
      </c>
      <c r="K13" s="19"/>
      <c r="L13" s="9"/>
    </row>
    <row r="14" spans="1:12">
      <c r="A14" s="23" t="s">
        <v>30</v>
      </c>
      <c r="B14" s="2"/>
      <c r="C14" s="2"/>
      <c r="D14" s="2"/>
      <c r="E14" s="2"/>
      <c r="F14" s="2"/>
      <c r="G14" s="208">
        <f t="shared" si="0"/>
        <v>0</v>
      </c>
      <c r="H14" s="208">
        <f t="shared" si="1"/>
        <v>0</v>
      </c>
      <c r="I14" s="208">
        <f t="shared" si="2"/>
        <v>0</v>
      </c>
      <c r="J14" s="208">
        <f t="shared" si="3"/>
        <v>0</v>
      </c>
      <c r="K14" s="19"/>
      <c r="L14" s="9"/>
    </row>
    <row r="15" spans="1:12" ht="47.25">
      <c r="A15" s="23" t="s">
        <v>31</v>
      </c>
      <c r="B15" s="2"/>
      <c r="C15" s="2"/>
      <c r="D15" s="2"/>
      <c r="E15" s="2"/>
      <c r="F15" s="2"/>
      <c r="G15" s="208">
        <f t="shared" si="0"/>
        <v>0</v>
      </c>
      <c r="H15" s="208">
        <f t="shared" si="1"/>
        <v>0</v>
      </c>
      <c r="I15" s="208">
        <f t="shared" si="2"/>
        <v>0</v>
      </c>
      <c r="J15" s="208">
        <f t="shared" si="3"/>
        <v>0</v>
      </c>
      <c r="K15" s="210"/>
      <c r="L15" s="9"/>
    </row>
    <row r="16" spans="1:12">
      <c r="A16" s="23" t="s">
        <v>32</v>
      </c>
      <c r="B16" s="2"/>
      <c r="C16" s="2"/>
      <c r="D16" s="2"/>
      <c r="E16" s="2"/>
      <c r="F16" s="2"/>
      <c r="G16" s="208">
        <f t="shared" si="0"/>
        <v>0</v>
      </c>
      <c r="H16" s="208">
        <f t="shared" si="1"/>
        <v>0</v>
      </c>
      <c r="I16" s="208">
        <f t="shared" si="2"/>
        <v>0</v>
      </c>
      <c r="J16" s="208">
        <f t="shared" si="3"/>
        <v>0</v>
      </c>
      <c r="K16" s="19"/>
      <c r="L16" s="9"/>
    </row>
    <row r="17" spans="1:12">
      <c r="A17" s="23" t="s">
        <v>33</v>
      </c>
      <c r="B17" s="2"/>
      <c r="C17" s="2"/>
      <c r="D17" s="2"/>
      <c r="E17" s="2"/>
      <c r="F17" s="2"/>
      <c r="G17" s="208">
        <f t="shared" si="0"/>
        <v>0</v>
      </c>
      <c r="H17" s="208">
        <f t="shared" si="1"/>
        <v>0</v>
      </c>
      <c r="I17" s="208">
        <f t="shared" si="2"/>
        <v>0</v>
      </c>
      <c r="J17" s="208">
        <f t="shared" si="3"/>
        <v>0</v>
      </c>
      <c r="K17" s="19"/>
      <c r="L17" s="9"/>
    </row>
    <row r="18" spans="1:12">
      <c r="A18" s="23" t="s">
        <v>34</v>
      </c>
      <c r="B18" s="2"/>
      <c r="C18" s="2"/>
      <c r="D18" s="2"/>
      <c r="E18" s="2"/>
      <c r="F18" s="2"/>
      <c r="G18" s="208">
        <f t="shared" si="0"/>
        <v>0</v>
      </c>
      <c r="H18" s="208">
        <f t="shared" si="1"/>
        <v>0</v>
      </c>
      <c r="I18" s="208">
        <f t="shared" si="2"/>
        <v>0</v>
      </c>
      <c r="J18" s="208">
        <f t="shared" si="3"/>
        <v>0</v>
      </c>
      <c r="K18" s="19"/>
      <c r="L18" s="9"/>
    </row>
    <row r="19" spans="1:12">
      <c r="A19" s="23" t="s">
        <v>35</v>
      </c>
      <c r="B19" s="2"/>
      <c r="C19" s="2"/>
      <c r="D19" s="2"/>
      <c r="E19" s="2"/>
      <c r="F19" s="2"/>
      <c r="G19" s="208">
        <f t="shared" si="0"/>
        <v>0</v>
      </c>
      <c r="H19" s="208">
        <f t="shared" si="1"/>
        <v>0</v>
      </c>
      <c r="I19" s="208">
        <f t="shared" si="2"/>
        <v>0</v>
      </c>
      <c r="J19" s="208">
        <f t="shared" si="3"/>
        <v>0</v>
      </c>
      <c r="K19" s="209"/>
      <c r="L19" s="9"/>
    </row>
    <row r="20" spans="1:12">
      <c r="A20" s="23" t="s">
        <v>36</v>
      </c>
      <c r="B20" s="207">
        <v>18</v>
      </c>
      <c r="C20" s="207">
        <v>41</v>
      </c>
      <c r="D20" s="207">
        <v>39</v>
      </c>
      <c r="E20" s="207">
        <v>18</v>
      </c>
      <c r="F20" s="207">
        <v>18</v>
      </c>
      <c r="G20" s="208">
        <f t="shared" si="0"/>
        <v>2.2777777777777777</v>
      </c>
      <c r="H20" s="208">
        <f t="shared" si="1"/>
        <v>0.46153846153846156</v>
      </c>
      <c r="I20" s="208">
        <f t="shared" si="2"/>
        <v>1</v>
      </c>
      <c r="J20" s="208">
        <f t="shared" si="3"/>
        <v>1</v>
      </c>
      <c r="K20" s="146"/>
      <c r="L20" s="9"/>
    </row>
    <row r="21" spans="1:12">
      <c r="A21" s="23" t="s">
        <v>37</v>
      </c>
      <c r="B21" s="207">
        <v>5</v>
      </c>
      <c r="C21" s="207">
        <v>7</v>
      </c>
      <c r="D21" s="207">
        <v>6</v>
      </c>
      <c r="E21" s="207">
        <v>5</v>
      </c>
      <c r="F21" s="207">
        <v>5</v>
      </c>
      <c r="G21" s="208">
        <f t="shared" si="0"/>
        <v>1.4</v>
      </c>
      <c r="H21" s="208">
        <f t="shared" si="1"/>
        <v>0.83333333333333337</v>
      </c>
      <c r="I21" s="208">
        <f t="shared" si="2"/>
        <v>1</v>
      </c>
      <c r="J21" s="208">
        <f t="shared" si="3"/>
        <v>1</v>
      </c>
      <c r="K21" s="146"/>
      <c r="L21" s="9"/>
    </row>
    <row r="22" spans="1:12">
      <c r="A22" s="23" t="s">
        <v>38</v>
      </c>
      <c r="B22" s="207">
        <v>1</v>
      </c>
      <c r="C22" s="207">
        <v>1</v>
      </c>
      <c r="D22" s="207">
        <v>1</v>
      </c>
      <c r="E22" s="207">
        <v>1</v>
      </c>
      <c r="F22" s="207">
        <v>1</v>
      </c>
      <c r="G22" s="208">
        <f t="shared" si="0"/>
        <v>1</v>
      </c>
      <c r="H22" s="208">
        <f t="shared" si="1"/>
        <v>1</v>
      </c>
      <c r="I22" s="208">
        <f t="shared" si="2"/>
        <v>1</v>
      </c>
      <c r="J22" s="208">
        <f t="shared" si="3"/>
        <v>1</v>
      </c>
      <c r="K22" s="146"/>
      <c r="L22" s="9"/>
    </row>
    <row r="23" spans="1:12">
      <c r="A23" s="23" t="s">
        <v>39</v>
      </c>
      <c r="B23" s="207">
        <v>2</v>
      </c>
      <c r="C23" s="207">
        <v>3</v>
      </c>
      <c r="D23" s="207">
        <v>3</v>
      </c>
      <c r="E23" s="207">
        <v>2</v>
      </c>
      <c r="F23" s="207">
        <v>2</v>
      </c>
      <c r="G23" s="208">
        <f t="shared" si="0"/>
        <v>1.5</v>
      </c>
      <c r="H23" s="208">
        <f t="shared" si="1"/>
        <v>0.66666666666666663</v>
      </c>
      <c r="I23" s="208">
        <f t="shared" si="2"/>
        <v>1</v>
      </c>
      <c r="J23" s="208">
        <f t="shared" si="3"/>
        <v>1</v>
      </c>
      <c r="K23" s="146"/>
      <c r="L23" s="9"/>
    </row>
    <row r="24" spans="1:12">
      <c r="A24" s="23" t="s">
        <v>40</v>
      </c>
      <c r="B24" s="2"/>
      <c r="C24" s="2"/>
      <c r="D24" s="2"/>
      <c r="E24" s="2"/>
      <c r="F24" s="2"/>
      <c r="G24" s="208">
        <f t="shared" si="0"/>
        <v>0</v>
      </c>
      <c r="H24" s="208">
        <f t="shared" si="1"/>
        <v>0</v>
      </c>
      <c r="I24" s="208">
        <f t="shared" si="2"/>
        <v>0</v>
      </c>
      <c r="J24" s="208">
        <f t="shared" si="3"/>
        <v>0</v>
      </c>
      <c r="K24" s="209"/>
      <c r="L24" s="9"/>
    </row>
    <row r="25" spans="1:12">
      <c r="A25" s="23" t="s">
        <v>41</v>
      </c>
      <c r="B25" s="2"/>
      <c r="C25" s="2"/>
      <c r="D25" s="2"/>
      <c r="E25" s="2"/>
      <c r="F25" s="2"/>
      <c r="G25" s="208">
        <f t="shared" si="0"/>
        <v>0</v>
      </c>
      <c r="H25" s="208">
        <f t="shared" si="1"/>
        <v>0</v>
      </c>
      <c r="I25" s="208">
        <f t="shared" si="2"/>
        <v>0</v>
      </c>
      <c r="J25" s="208">
        <f t="shared" si="3"/>
        <v>0</v>
      </c>
      <c r="K25" s="19"/>
      <c r="L25" s="9"/>
    </row>
    <row r="26" spans="1:12">
      <c r="A26" s="23" t="s">
        <v>42</v>
      </c>
      <c r="B26" s="2"/>
      <c r="C26" s="2"/>
      <c r="D26" s="2"/>
      <c r="E26" s="2"/>
      <c r="F26" s="2"/>
      <c r="G26" s="208">
        <f t="shared" si="0"/>
        <v>0</v>
      </c>
      <c r="H26" s="208">
        <f t="shared" si="1"/>
        <v>0</v>
      </c>
      <c r="I26" s="208">
        <f t="shared" si="2"/>
        <v>0</v>
      </c>
      <c r="J26" s="208">
        <f t="shared" si="3"/>
        <v>0</v>
      </c>
      <c r="K26" s="19"/>
      <c r="L26" s="9"/>
    </row>
    <row r="27" spans="1:12">
      <c r="A27" s="23" t="s">
        <v>43</v>
      </c>
      <c r="B27" s="2"/>
      <c r="C27" s="2"/>
      <c r="D27" s="2"/>
      <c r="E27" s="2"/>
      <c r="F27" s="2"/>
      <c r="G27" s="208">
        <f t="shared" si="0"/>
        <v>0</v>
      </c>
      <c r="H27" s="208">
        <f t="shared" si="1"/>
        <v>0</v>
      </c>
      <c r="I27" s="208">
        <f t="shared" si="2"/>
        <v>0</v>
      </c>
      <c r="J27" s="208">
        <f t="shared" si="3"/>
        <v>0</v>
      </c>
      <c r="K27" s="19"/>
      <c r="L27" s="9"/>
    </row>
    <row r="28" spans="1:12">
      <c r="A28" s="23" t="s">
        <v>44</v>
      </c>
      <c r="B28" s="2"/>
      <c r="C28" s="2"/>
      <c r="D28" s="2"/>
      <c r="E28" s="2"/>
      <c r="F28" s="2"/>
      <c r="G28" s="208">
        <f t="shared" si="0"/>
        <v>0</v>
      </c>
      <c r="H28" s="208">
        <f t="shared" si="1"/>
        <v>0</v>
      </c>
      <c r="I28" s="208">
        <f t="shared" si="2"/>
        <v>0</v>
      </c>
      <c r="J28" s="208">
        <f t="shared" si="3"/>
        <v>0</v>
      </c>
      <c r="K28" s="19"/>
      <c r="L28" s="9"/>
    </row>
    <row r="29" spans="1:12">
      <c r="A29" s="23" t="s">
        <v>45</v>
      </c>
      <c r="B29" s="2">
        <v>4</v>
      </c>
      <c r="C29" s="2">
        <v>6</v>
      </c>
      <c r="D29" s="2">
        <v>6</v>
      </c>
      <c r="E29" s="2">
        <v>4</v>
      </c>
      <c r="F29" s="2">
        <v>4</v>
      </c>
      <c r="G29" s="208">
        <f t="shared" si="0"/>
        <v>1.5</v>
      </c>
      <c r="H29" s="208">
        <f t="shared" si="1"/>
        <v>0.66666666666666663</v>
      </c>
      <c r="I29" s="208">
        <f t="shared" si="2"/>
        <v>1</v>
      </c>
      <c r="J29" s="208">
        <f t="shared" si="3"/>
        <v>1</v>
      </c>
      <c r="K29" s="19"/>
      <c r="L29" s="9"/>
    </row>
    <row r="30" spans="1:12" ht="31.5">
      <c r="A30" s="36" t="s">
        <v>46</v>
      </c>
      <c r="B30" s="2">
        <v>4</v>
      </c>
      <c r="C30" s="2">
        <v>8</v>
      </c>
      <c r="D30" s="2">
        <v>7</v>
      </c>
      <c r="E30" s="2">
        <v>4</v>
      </c>
      <c r="F30" s="2">
        <v>4</v>
      </c>
      <c r="G30" s="208">
        <f t="shared" si="0"/>
        <v>2</v>
      </c>
      <c r="H30" s="208">
        <f t="shared" si="1"/>
        <v>0.5714285714285714</v>
      </c>
      <c r="I30" s="208">
        <f t="shared" si="2"/>
        <v>1</v>
      </c>
      <c r="J30" s="208">
        <f t="shared" si="3"/>
        <v>1</v>
      </c>
      <c r="K30" s="19"/>
      <c r="L30" s="9"/>
    </row>
    <row r="31" spans="1:12">
      <c r="A31" s="215" t="s">
        <v>56</v>
      </c>
      <c r="B31" s="215">
        <f>SUM(B4:B30)</f>
        <v>141</v>
      </c>
      <c r="C31" s="215">
        <f>SUM(C4:C30)</f>
        <v>232</v>
      </c>
      <c r="D31" s="215">
        <f>SUM(D4:D30)</f>
        <v>221</v>
      </c>
      <c r="E31" s="215">
        <f>SUM(E4:E30)</f>
        <v>103</v>
      </c>
      <c r="F31" s="215">
        <f>SUM(F4:F30)</f>
        <v>103</v>
      </c>
      <c r="G31" s="208">
        <f t="shared" si="0"/>
        <v>1.6453900709219857</v>
      </c>
      <c r="H31" s="208">
        <f t="shared" si="1"/>
        <v>0.4660633484162896</v>
      </c>
      <c r="I31" s="208">
        <f t="shared" si="2"/>
        <v>1</v>
      </c>
      <c r="J31" s="208">
        <f t="shared" si="3"/>
        <v>0.73049645390070927</v>
      </c>
      <c r="K31" s="19"/>
      <c r="L31" s="9"/>
    </row>
    <row r="32" spans="1:1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9"/>
      <c r="L32" s="9"/>
    </row>
    <row r="33" spans="1:12" ht="16.5" thickBot="1">
      <c r="A33" s="421" t="s">
        <v>55</v>
      </c>
      <c r="B33" s="421"/>
      <c r="C33" s="421"/>
      <c r="D33" s="421"/>
      <c r="E33" s="421"/>
      <c r="F33" s="421"/>
      <c r="G33" s="421"/>
      <c r="H33" s="421"/>
      <c r="I33" s="421"/>
      <c r="J33" s="421"/>
      <c r="K33" s="19"/>
      <c r="L33" s="9"/>
    </row>
    <row r="34" spans="1:12" ht="32.25" thickBot="1">
      <c r="A34" s="72" t="s">
        <v>69</v>
      </c>
      <c r="B34" s="73" t="s">
        <v>60</v>
      </c>
      <c r="C34" s="73" t="s">
        <v>61</v>
      </c>
      <c r="D34" s="74" t="s">
        <v>62</v>
      </c>
      <c r="E34" s="74" t="s">
        <v>63</v>
      </c>
      <c r="F34" s="74" t="s">
        <v>64</v>
      </c>
      <c r="G34" s="87" t="s">
        <v>65</v>
      </c>
      <c r="H34" s="87" t="s">
        <v>66</v>
      </c>
      <c r="I34" s="87" t="s">
        <v>67</v>
      </c>
      <c r="J34" s="88" t="s">
        <v>68</v>
      </c>
      <c r="K34" s="19"/>
      <c r="L34" s="9"/>
    </row>
    <row r="35" spans="1:12" ht="31.5">
      <c r="A35" s="70" t="s">
        <v>20</v>
      </c>
      <c r="B35" s="15"/>
      <c r="C35" s="15"/>
      <c r="D35" s="15"/>
      <c r="E35" s="15"/>
      <c r="F35" s="15"/>
      <c r="G35" s="214">
        <f>IFERROR(C35/B35,0)</f>
        <v>0</v>
      </c>
      <c r="H35" s="214">
        <f>IFERROR(E35/D35,0)</f>
        <v>0</v>
      </c>
      <c r="I35" s="214">
        <f>IFERROR(F35/E35,0)</f>
        <v>0</v>
      </c>
      <c r="J35" s="214">
        <f>IFERROR(F35/B35,0)</f>
        <v>0</v>
      </c>
      <c r="K35" s="19"/>
      <c r="L35" s="9"/>
    </row>
    <row r="36" spans="1:12" ht="20.25" customHeight="1">
      <c r="A36" s="23" t="s">
        <v>21</v>
      </c>
      <c r="B36" s="2">
        <v>25</v>
      </c>
      <c r="C36" s="2">
        <v>20</v>
      </c>
      <c r="D36" s="2">
        <v>20</v>
      </c>
      <c r="E36" s="2">
        <v>14</v>
      </c>
      <c r="F36" s="2">
        <v>11</v>
      </c>
      <c r="G36" s="214">
        <f t="shared" ref="G36:G62" si="4">IFERROR(C36/B36,0)</f>
        <v>0.8</v>
      </c>
      <c r="H36" s="214">
        <f t="shared" ref="H36:H62" si="5">IFERROR(E36/D36,0)</f>
        <v>0.7</v>
      </c>
      <c r="I36" s="214">
        <f t="shared" ref="I36:I62" si="6">IFERROR(F36/E36,0)</f>
        <v>0.7857142857142857</v>
      </c>
      <c r="J36" s="214">
        <f t="shared" ref="J36:J62" si="7">IFERROR(F36/B36,0)</f>
        <v>0.44</v>
      </c>
      <c r="K36" s="19"/>
      <c r="L36" s="9"/>
    </row>
    <row r="37" spans="1:12">
      <c r="A37" s="23" t="s">
        <v>22</v>
      </c>
      <c r="B37" s="2"/>
      <c r="C37" s="2"/>
      <c r="D37" s="2"/>
      <c r="E37" s="2"/>
      <c r="F37" s="2"/>
      <c r="G37" s="214">
        <f t="shared" si="4"/>
        <v>0</v>
      </c>
      <c r="H37" s="214">
        <f t="shared" si="5"/>
        <v>0</v>
      </c>
      <c r="I37" s="214">
        <f t="shared" si="6"/>
        <v>0</v>
      </c>
      <c r="J37" s="214">
        <f t="shared" si="7"/>
        <v>0</v>
      </c>
      <c r="K37" s="19"/>
      <c r="L37" s="9"/>
    </row>
    <row r="38" spans="1:12" ht="31.5">
      <c r="A38" s="23" t="s">
        <v>23</v>
      </c>
      <c r="B38" s="2">
        <v>35</v>
      </c>
      <c r="C38" s="2">
        <v>13</v>
      </c>
      <c r="D38" s="2">
        <v>13</v>
      </c>
      <c r="E38" s="2">
        <v>11</v>
      </c>
      <c r="F38" s="2">
        <v>9</v>
      </c>
      <c r="G38" s="214">
        <f t="shared" si="4"/>
        <v>0.37142857142857144</v>
      </c>
      <c r="H38" s="214">
        <f t="shared" si="5"/>
        <v>0.84615384615384615</v>
      </c>
      <c r="I38" s="214">
        <f t="shared" si="6"/>
        <v>0.81818181818181823</v>
      </c>
      <c r="J38" s="214">
        <f t="shared" si="7"/>
        <v>0.25714285714285712</v>
      </c>
      <c r="K38" s="14"/>
    </row>
    <row r="39" spans="1:12" ht="19.5" customHeight="1">
      <c r="A39" s="23" t="s">
        <v>24</v>
      </c>
      <c r="B39" s="2"/>
      <c r="C39" s="2"/>
      <c r="D39" s="2"/>
      <c r="E39" s="2"/>
      <c r="F39" s="2"/>
      <c r="G39" s="214">
        <f t="shared" si="4"/>
        <v>0</v>
      </c>
      <c r="H39" s="214">
        <f t="shared" si="5"/>
        <v>0</v>
      </c>
      <c r="I39" s="214">
        <f t="shared" si="6"/>
        <v>0</v>
      </c>
      <c r="J39" s="214">
        <f t="shared" si="7"/>
        <v>0</v>
      </c>
      <c r="K39" s="14"/>
    </row>
    <row r="40" spans="1:12" ht="20.25" customHeight="1">
      <c r="A40" s="23" t="s">
        <v>25</v>
      </c>
      <c r="B40" s="2"/>
      <c r="C40" s="2"/>
      <c r="D40" s="2"/>
      <c r="E40" s="2"/>
      <c r="F40" s="2"/>
      <c r="G40" s="214">
        <f t="shared" si="4"/>
        <v>0</v>
      </c>
      <c r="H40" s="214">
        <f t="shared" si="5"/>
        <v>0</v>
      </c>
      <c r="I40" s="214">
        <f t="shared" si="6"/>
        <v>0</v>
      </c>
      <c r="J40" s="214">
        <f t="shared" si="7"/>
        <v>0</v>
      </c>
      <c r="K40" s="14"/>
    </row>
    <row r="41" spans="1:12" ht="19.5" customHeight="1">
      <c r="A41" s="23" t="s">
        <v>26</v>
      </c>
      <c r="B41" s="2">
        <v>21</v>
      </c>
      <c r="C41" s="2">
        <v>31</v>
      </c>
      <c r="D41" s="2">
        <v>29</v>
      </c>
      <c r="E41" s="2">
        <v>21</v>
      </c>
      <c r="F41" s="2">
        <v>21</v>
      </c>
      <c r="G41" s="214">
        <f t="shared" si="4"/>
        <v>1.4761904761904763</v>
      </c>
      <c r="H41" s="214">
        <f t="shared" si="5"/>
        <v>0.72413793103448276</v>
      </c>
      <c r="I41" s="214">
        <f t="shared" si="6"/>
        <v>1</v>
      </c>
      <c r="J41" s="214">
        <f t="shared" si="7"/>
        <v>1</v>
      </c>
      <c r="K41" s="14"/>
    </row>
    <row r="42" spans="1:12" ht="18.75" customHeight="1">
      <c r="A42" s="23" t="s">
        <v>27</v>
      </c>
      <c r="B42" s="2">
        <v>4</v>
      </c>
      <c r="C42" s="2">
        <v>6</v>
      </c>
      <c r="D42" s="2">
        <v>5</v>
      </c>
      <c r="E42" s="2">
        <v>4</v>
      </c>
      <c r="F42" s="2">
        <v>4</v>
      </c>
      <c r="G42" s="214">
        <f t="shared" si="4"/>
        <v>1.5</v>
      </c>
      <c r="H42" s="214">
        <f t="shared" si="5"/>
        <v>0.8</v>
      </c>
      <c r="I42" s="214">
        <f t="shared" si="6"/>
        <v>1</v>
      </c>
      <c r="J42" s="214">
        <f t="shared" si="7"/>
        <v>1</v>
      </c>
      <c r="K42" s="14"/>
    </row>
    <row r="43" spans="1:12" ht="21.75" customHeight="1">
      <c r="A43" s="23" t="s">
        <v>28</v>
      </c>
      <c r="B43" s="2">
        <v>6</v>
      </c>
      <c r="C43" s="2">
        <v>6</v>
      </c>
      <c r="D43" s="2">
        <v>6</v>
      </c>
      <c r="E43" s="2">
        <v>6</v>
      </c>
      <c r="F43" s="2">
        <v>5</v>
      </c>
      <c r="G43" s="214">
        <f t="shared" si="4"/>
        <v>1</v>
      </c>
      <c r="H43" s="214">
        <f t="shared" si="5"/>
        <v>1</v>
      </c>
      <c r="I43" s="214">
        <f t="shared" si="6"/>
        <v>0.83333333333333337</v>
      </c>
      <c r="J43" s="214">
        <f t="shared" si="7"/>
        <v>0.83333333333333337</v>
      </c>
      <c r="K43" s="14"/>
    </row>
    <row r="44" spans="1:12" ht="31.5">
      <c r="A44" s="23" t="s">
        <v>29</v>
      </c>
      <c r="B44" s="36"/>
      <c r="C44" s="36"/>
      <c r="D44" s="2"/>
      <c r="E44" s="2"/>
      <c r="F44" s="2"/>
      <c r="G44" s="214">
        <f t="shared" si="4"/>
        <v>0</v>
      </c>
      <c r="H44" s="214">
        <f t="shared" si="5"/>
        <v>0</v>
      </c>
      <c r="I44" s="214">
        <f t="shared" si="6"/>
        <v>0</v>
      </c>
      <c r="J44" s="214">
        <f t="shared" si="7"/>
        <v>0</v>
      </c>
      <c r="K44" s="14"/>
    </row>
    <row r="45" spans="1:12">
      <c r="A45" s="23" t="s">
        <v>30</v>
      </c>
      <c r="B45" s="2"/>
      <c r="C45" s="2"/>
      <c r="D45" s="2"/>
      <c r="E45" s="2"/>
      <c r="F45" s="2"/>
      <c r="G45" s="214">
        <f t="shared" si="4"/>
        <v>0</v>
      </c>
      <c r="H45" s="214">
        <f t="shared" si="5"/>
        <v>0</v>
      </c>
      <c r="I45" s="214">
        <f t="shared" si="6"/>
        <v>0</v>
      </c>
      <c r="J45" s="214">
        <f t="shared" si="7"/>
        <v>0</v>
      </c>
      <c r="K45" s="14"/>
    </row>
    <row r="46" spans="1:12" ht="47.25">
      <c r="A46" s="23" t="s">
        <v>31</v>
      </c>
      <c r="B46" s="2"/>
      <c r="C46" s="2"/>
      <c r="D46" s="2"/>
      <c r="E46" s="2"/>
      <c r="F46" s="2"/>
      <c r="G46" s="214">
        <f t="shared" si="4"/>
        <v>0</v>
      </c>
      <c r="H46" s="214">
        <f t="shared" si="5"/>
        <v>0</v>
      </c>
      <c r="I46" s="214">
        <f t="shared" si="6"/>
        <v>0</v>
      </c>
      <c r="J46" s="214">
        <f t="shared" si="7"/>
        <v>0</v>
      </c>
      <c r="K46" s="14"/>
    </row>
    <row r="47" spans="1:12">
      <c r="A47" s="23" t="s">
        <v>32</v>
      </c>
      <c r="B47" s="2"/>
      <c r="C47" s="2"/>
      <c r="D47" s="2"/>
      <c r="E47" s="2"/>
      <c r="F47" s="2"/>
      <c r="G47" s="214">
        <f t="shared" si="4"/>
        <v>0</v>
      </c>
      <c r="H47" s="214">
        <f t="shared" si="5"/>
        <v>0</v>
      </c>
      <c r="I47" s="214">
        <f t="shared" si="6"/>
        <v>0</v>
      </c>
      <c r="J47" s="214">
        <f t="shared" si="7"/>
        <v>0</v>
      </c>
      <c r="K47" s="14"/>
    </row>
    <row r="48" spans="1:12">
      <c r="A48" s="23" t="s">
        <v>33</v>
      </c>
      <c r="B48" s="2"/>
      <c r="C48" s="2"/>
      <c r="D48" s="2"/>
      <c r="E48" s="2"/>
      <c r="F48" s="2"/>
      <c r="G48" s="214">
        <f t="shared" si="4"/>
        <v>0</v>
      </c>
      <c r="H48" s="214">
        <f t="shared" si="5"/>
        <v>0</v>
      </c>
      <c r="I48" s="214">
        <f t="shared" si="6"/>
        <v>0</v>
      </c>
      <c r="J48" s="214">
        <f t="shared" si="7"/>
        <v>0</v>
      </c>
      <c r="K48" s="14"/>
    </row>
    <row r="49" spans="1:11">
      <c r="A49" s="23" t="s">
        <v>34</v>
      </c>
      <c r="B49" s="2"/>
      <c r="C49" s="2"/>
      <c r="D49" s="2"/>
      <c r="E49" s="2"/>
      <c r="F49" s="2"/>
      <c r="G49" s="214">
        <f t="shared" si="4"/>
        <v>0</v>
      </c>
      <c r="H49" s="214">
        <f t="shared" si="5"/>
        <v>0</v>
      </c>
      <c r="I49" s="214">
        <f t="shared" si="6"/>
        <v>0</v>
      </c>
      <c r="J49" s="214">
        <f t="shared" si="7"/>
        <v>0</v>
      </c>
      <c r="K49" s="14"/>
    </row>
    <row r="50" spans="1:11">
      <c r="A50" s="23" t="s">
        <v>35</v>
      </c>
      <c r="B50" s="2"/>
      <c r="C50" s="2"/>
      <c r="D50" s="2"/>
      <c r="E50" s="2"/>
      <c r="F50" s="2"/>
      <c r="G50" s="214">
        <f t="shared" si="4"/>
        <v>0</v>
      </c>
      <c r="H50" s="214">
        <f t="shared" si="5"/>
        <v>0</v>
      </c>
      <c r="I50" s="214">
        <f t="shared" si="6"/>
        <v>0</v>
      </c>
      <c r="J50" s="214">
        <f t="shared" si="7"/>
        <v>0</v>
      </c>
      <c r="K50" s="212"/>
    </row>
    <row r="51" spans="1:11">
      <c r="A51" s="23" t="s">
        <v>36</v>
      </c>
      <c r="B51" s="207">
        <v>19</v>
      </c>
      <c r="C51" s="207">
        <v>19</v>
      </c>
      <c r="D51" s="207">
        <v>19</v>
      </c>
      <c r="E51" s="207">
        <v>19</v>
      </c>
      <c r="F51" s="207">
        <v>19</v>
      </c>
      <c r="G51" s="214">
        <f t="shared" si="4"/>
        <v>1</v>
      </c>
      <c r="H51" s="214">
        <f t="shared" si="5"/>
        <v>1</v>
      </c>
      <c r="I51" s="214">
        <f t="shared" si="6"/>
        <v>1</v>
      </c>
      <c r="J51" s="214">
        <f t="shared" si="7"/>
        <v>1</v>
      </c>
      <c r="K51" s="213"/>
    </row>
    <row r="52" spans="1:11">
      <c r="A52" s="23" t="s">
        <v>37</v>
      </c>
      <c r="B52" s="207">
        <v>3</v>
      </c>
      <c r="C52" s="207">
        <v>3</v>
      </c>
      <c r="D52" s="207">
        <v>3</v>
      </c>
      <c r="E52" s="207">
        <v>3</v>
      </c>
      <c r="F52" s="207">
        <v>3</v>
      </c>
      <c r="G52" s="214">
        <f t="shared" si="4"/>
        <v>1</v>
      </c>
      <c r="H52" s="214">
        <f t="shared" si="5"/>
        <v>1</v>
      </c>
      <c r="I52" s="214">
        <f t="shared" si="6"/>
        <v>1</v>
      </c>
      <c r="J52" s="214">
        <f t="shared" si="7"/>
        <v>1</v>
      </c>
      <c r="K52" s="213"/>
    </row>
    <row r="53" spans="1:11">
      <c r="A53" s="23" t="s">
        <v>38</v>
      </c>
      <c r="B53" s="207">
        <v>2</v>
      </c>
      <c r="C53" s="207">
        <v>2</v>
      </c>
      <c r="D53" s="207">
        <v>2</v>
      </c>
      <c r="E53" s="207">
        <v>2</v>
      </c>
      <c r="F53" s="207">
        <v>2</v>
      </c>
      <c r="G53" s="214">
        <f t="shared" si="4"/>
        <v>1</v>
      </c>
      <c r="H53" s="214">
        <f t="shared" si="5"/>
        <v>1</v>
      </c>
      <c r="I53" s="214">
        <f t="shared" si="6"/>
        <v>1</v>
      </c>
      <c r="J53" s="214">
        <f t="shared" si="7"/>
        <v>1</v>
      </c>
      <c r="K53" s="213"/>
    </row>
    <row r="54" spans="1:11" ht="20.25" customHeight="1">
      <c r="A54" s="23" t="s">
        <v>39</v>
      </c>
      <c r="B54" s="207">
        <v>5</v>
      </c>
      <c r="C54" s="207">
        <v>5</v>
      </c>
      <c r="D54" s="207">
        <v>5</v>
      </c>
      <c r="E54" s="207">
        <v>5</v>
      </c>
      <c r="F54" s="207">
        <v>5</v>
      </c>
      <c r="G54" s="214">
        <f t="shared" si="4"/>
        <v>1</v>
      </c>
      <c r="H54" s="214">
        <f t="shared" si="5"/>
        <v>1</v>
      </c>
      <c r="I54" s="214">
        <f t="shared" si="6"/>
        <v>1</v>
      </c>
      <c r="J54" s="214">
        <f t="shared" si="7"/>
        <v>1</v>
      </c>
      <c r="K54" s="213"/>
    </row>
    <row r="55" spans="1:11">
      <c r="A55" s="23" t="s">
        <v>40</v>
      </c>
      <c r="B55" s="2"/>
      <c r="C55" s="2"/>
      <c r="D55" s="2"/>
      <c r="E55" s="2"/>
      <c r="F55" s="2"/>
      <c r="G55" s="214">
        <f t="shared" si="4"/>
        <v>0</v>
      </c>
      <c r="H55" s="214">
        <f t="shared" si="5"/>
        <v>0</v>
      </c>
      <c r="I55" s="214">
        <f t="shared" si="6"/>
        <v>0</v>
      </c>
      <c r="J55" s="214">
        <f t="shared" si="7"/>
        <v>0</v>
      </c>
      <c r="K55" s="212"/>
    </row>
    <row r="56" spans="1:11" ht="20.25" customHeight="1">
      <c r="A56" s="23" t="s">
        <v>41</v>
      </c>
      <c r="B56" s="2"/>
      <c r="C56" s="2"/>
      <c r="D56" s="2"/>
      <c r="E56" s="2"/>
      <c r="F56" s="2"/>
      <c r="G56" s="214">
        <f t="shared" si="4"/>
        <v>0</v>
      </c>
      <c r="H56" s="214">
        <f t="shared" si="5"/>
        <v>0</v>
      </c>
      <c r="I56" s="214">
        <f t="shared" si="6"/>
        <v>0</v>
      </c>
      <c r="J56" s="214">
        <f t="shared" si="7"/>
        <v>0</v>
      </c>
      <c r="K56" s="212"/>
    </row>
    <row r="57" spans="1:11" ht="18" customHeight="1">
      <c r="A57" s="23" t="s">
        <v>42</v>
      </c>
      <c r="B57" s="2"/>
      <c r="C57" s="2"/>
      <c r="D57" s="2"/>
      <c r="E57" s="2"/>
      <c r="F57" s="2"/>
      <c r="G57" s="214">
        <f t="shared" si="4"/>
        <v>0</v>
      </c>
      <c r="H57" s="214">
        <f t="shared" si="5"/>
        <v>0</v>
      </c>
      <c r="I57" s="214">
        <f t="shared" si="6"/>
        <v>0</v>
      </c>
      <c r="J57" s="214">
        <f t="shared" si="7"/>
        <v>0</v>
      </c>
      <c r="K57" s="212"/>
    </row>
    <row r="58" spans="1:11" ht="17.25" customHeight="1">
      <c r="A58" s="23" t="s">
        <v>43</v>
      </c>
      <c r="B58" s="2"/>
      <c r="C58" s="2"/>
      <c r="D58" s="2"/>
      <c r="E58" s="2"/>
      <c r="F58" s="2"/>
      <c r="G58" s="214">
        <f t="shared" si="4"/>
        <v>0</v>
      </c>
      <c r="H58" s="214">
        <f t="shared" si="5"/>
        <v>0</v>
      </c>
      <c r="I58" s="214">
        <f t="shared" si="6"/>
        <v>0</v>
      </c>
      <c r="J58" s="214">
        <f t="shared" si="7"/>
        <v>0</v>
      </c>
      <c r="K58" s="14"/>
    </row>
    <row r="59" spans="1:11" ht="18" customHeight="1">
      <c r="A59" s="23" t="s">
        <v>44</v>
      </c>
      <c r="B59" s="2"/>
      <c r="C59" s="2"/>
      <c r="D59" s="2"/>
      <c r="E59" s="2"/>
      <c r="F59" s="2"/>
      <c r="G59" s="214">
        <f t="shared" si="4"/>
        <v>0</v>
      </c>
      <c r="H59" s="214">
        <f t="shared" si="5"/>
        <v>0</v>
      </c>
      <c r="I59" s="214">
        <f t="shared" si="6"/>
        <v>0</v>
      </c>
      <c r="J59" s="214">
        <f t="shared" si="7"/>
        <v>0</v>
      </c>
      <c r="K59" s="14"/>
    </row>
    <row r="60" spans="1:11" ht="18" customHeight="1">
      <c r="A60" s="23" t="s">
        <v>45</v>
      </c>
      <c r="B60" s="2"/>
      <c r="C60" s="2"/>
      <c r="D60" s="2"/>
      <c r="E60" s="2"/>
      <c r="F60" s="2"/>
      <c r="G60" s="214">
        <f t="shared" si="4"/>
        <v>0</v>
      </c>
      <c r="H60" s="214">
        <f t="shared" si="5"/>
        <v>0</v>
      </c>
      <c r="I60" s="214">
        <f t="shared" si="6"/>
        <v>0</v>
      </c>
      <c r="J60" s="214">
        <f t="shared" si="7"/>
        <v>0</v>
      </c>
      <c r="K60" s="14"/>
    </row>
    <row r="61" spans="1:11" ht="31.5">
      <c r="A61" s="36" t="s">
        <v>46</v>
      </c>
      <c r="B61" s="2">
        <v>1</v>
      </c>
      <c r="C61" s="2">
        <v>1</v>
      </c>
      <c r="D61" s="2">
        <v>1</v>
      </c>
      <c r="E61" s="2">
        <v>1</v>
      </c>
      <c r="F61" s="2">
        <v>1</v>
      </c>
      <c r="G61" s="214">
        <f t="shared" si="4"/>
        <v>1</v>
      </c>
      <c r="H61" s="214">
        <f t="shared" si="5"/>
        <v>1</v>
      </c>
      <c r="I61" s="214">
        <f t="shared" si="6"/>
        <v>1</v>
      </c>
      <c r="J61" s="214">
        <f t="shared" si="7"/>
        <v>1</v>
      </c>
      <c r="K61" s="14"/>
    </row>
    <row r="62" spans="1:11">
      <c r="A62" s="215" t="s">
        <v>56</v>
      </c>
      <c r="B62" s="215">
        <f>SUM(B35:B61)</f>
        <v>121</v>
      </c>
      <c r="C62" s="215">
        <f>SUM(C35:C61)</f>
        <v>106</v>
      </c>
      <c r="D62" s="215">
        <f>SUM(D35:D61)</f>
        <v>103</v>
      </c>
      <c r="E62" s="215">
        <f>SUM(E35:E61)</f>
        <v>86</v>
      </c>
      <c r="F62" s="215">
        <f>SUM(F35:F61)</f>
        <v>80</v>
      </c>
      <c r="G62" s="214">
        <f t="shared" si="4"/>
        <v>0.87603305785123964</v>
      </c>
      <c r="H62" s="214">
        <f t="shared" si="5"/>
        <v>0.83495145631067957</v>
      </c>
      <c r="I62" s="214">
        <f t="shared" si="6"/>
        <v>0.93023255813953487</v>
      </c>
      <c r="J62" s="214">
        <f t="shared" si="7"/>
        <v>0.66115702479338845</v>
      </c>
      <c r="K62" s="14"/>
    </row>
    <row r="63" spans="1:11">
      <c r="K63" s="14"/>
    </row>
    <row r="64" spans="1:11" ht="16.5" thickBot="1">
      <c r="A64" s="424" t="s">
        <v>130</v>
      </c>
      <c r="B64" s="425"/>
      <c r="C64" s="425"/>
      <c r="D64" s="425"/>
      <c r="E64" s="426"/>
      <c r="K64" s="14"/>
    </row>
    <row r="65" spans="1:11" ht="63.75" thickBot="1">
      <c r="A65" s="82" t="s">
        <v>69</v>
      </c>
      <c r="B65" s="83" t="s">
        <v>61</v>
      </c>
      <c r="C65" s="84" t="s">
        <v>62</v>
      </c>
      <c r="D65" s="84" t="s">
        <v>63</v>
      </c>
      <c r="E65" s="84" t="s">
        <v>64</v>
      </c>
      <c r="F65" s="85" t="s">
        <v>160</v>
      </c>
      <c r="G65" s="85" t="s">
        <v>161</v>
      </c>
      <c r="H65" s="85" t="s">
        <v>162</v>
      </c>
      <c r="I65" s="86" t="s">
        <v>163</v>
      </c>
      <c r="K65" s="14"/>
    </row>
    <row r="66" spans="1:11" ht="31.5">
      <c r="A66" s="70" t="s">
        <v>20</v>
      </c>
      <c r="B66" s="15"/>
      <c r="C66" s="15"/>
      <c r="D66" s="15"/>
      <c r="E66" s="15"/>
      <c r="F66" s="216">
        <f>+IFERROR(B66/(C4+C35),0)*100</f>
        <v>0</v>
      </c>
      <c r="G66" s="216">
        <f>+IFERROR(C66/(D4+D35),0)*100</f>
        <v>0</v>
      </c>
      <c r="H66" s="216">
        <f>+IFERROR(D66/(E4+E35),0)*100</f>
        <v>0</v>
      </c>
      <c r="I66" s="216">
        <f>+IFERROR(E66/(F4+F35),0)*100</f>
        <v>0</v>
      </c>
      <c r="K66" s="14"/>
    </row>
    <row r="67" spans="1:11">
      <c r="A67" s="23" t="s">
        <v>21</v>
      </c>
      <c r="B67" s="2">
        <v>11</v>
      </c>
      <c r="C67" s="2">
        <v>11</v>
      </c>
      <c r="D67" s="2">
        <v>9</v>
      </c>
      <c r="E67" s="2">
        <v>5</v>
      </c>
      <c r="F67" s="217">
        <f t="shared" ref="F67:G77" si="8">+IFERROR(B67/(C5+C36),0)*100</f>
        <v>22.448979591836736</v>
      </c>
      <c r="G67" s="217">
        <f t="shared" ref="G67:G77" si="9">+IFERROR(C67/(D5+D36),0)*100</f>
        <v>22.448979591836736</v>
      </c>
      <c r="H67" s="217">
        <f t="shared" ref="H67:H78" si="10">+IFERROR(D67/(E5+E36),0)*100</f>
        <v>40.909090909090914</v>
      </c>
      <c r="I67" s="217">
        <f t="shared" ref="I67:I78" si="11">+IFERROR(E67/(F5+F36),0)*100</f>
        <v>26.315789473684209</v>
      </c>
      <c r="K67" s="14"/>
    </row>
    <row r="68" spans="1:11">
      <c r="A68" s="23" t="s">
        <v>22</v>
      </c>
      <c r="B68" s="2"/>
      <c r="C68" s="2"/>
      <c r="D68" s="2"/>
      <c r="E68" s="2"/>
      <c r="F68" s="217">
        <f t="shared" si="8"/>
        <v>0</v>
      </c>
      <c r="G68" s="217">
        <f t="shared" si="9"/>
        <v>0</v>
      </c>
      <c r="H68" s="217">
        <f t="shared" si="10"/>
        <v>0</v>
      </c>
      <c r="I68" s="217">
        <f t="shared" si="11"/>
        <v>0</v>
      </c>
      <c r="K68" s="14"/>
    </row>
    <row r="69" spans="1:11" ht="31.5">
      <c r="A69" s="23" t="s">
        <v>23</v>
      </c>
      <c r="B69" s="2">
        <v>15</v>
      </c>
      <c r="C69" s="2">
        <v>15</v>
      </c>
      <c r="D69" s="2">
        <v>9</v>
      </c>
      <c r="E69" s="2">
        <v>7</v>
      </c>
      <c r="F69" s="217">
        <f t="shared" si="8"/>
        <v>48.387096774193552</v>
      </c>
      <c r="G69" s="217">
        <f t="shared" si="9"/>
        <v>48.387096774193552</v>
      </c>
      <c r="H69" s="217">
        <f t="shared" si="10"/>
        <v>45</v>
      </c>
      <c r="I69" s="217">
        <f t="shared" si="11"/>
        <v>38.888888888888893</v>
      </c>
      <c r="K69" s="14"/>
    </row>
    <row r="70" spans="1:11">
      <c r="A70" s="23" t="s">
        <v>24</v>
      </c>
      <c r="B70" s="2"/>
      <c r="C70" s="2"/>
      <c r="D70" s="2"/>
      <c r="E70" s="2"/>
      <c r="F70" s="217">
        <f t="shared" si="8"/>
        <v>0</v>
      </c>
      <c r="G70" s="217">
        <f t="shared" si="9"/>
        <v>0</v>
      </c>
      <c r="H70" s="217">
        <f t="shared" si="10"/>
        <v>0</v>
      </c>
      <c r="I70" s="217">
        <f t="shared" si="11"/>
        <v>0</v>
      </c>
      <c r="K70" s="14"/>
    </row>
    <row r="71" spans="1:11">
      <c r="A71" s="23" t="s">
        <v>25</v>
      </c>
      <c r="B71" s="2"/>
      <c r="C71" s="2"/>
      <c r="D71" s="2"/>
      <c r="E71" s="2"/>
      <c r="F71" s="217">
        <f t="shared" si="8"/>
        <v>0</v>
      </c>
      <c r="G71" s="217">
        <f t="shared" si="9"/>
        <v>0</v>
      </c>
      <c r="H71" s="217">
        <f t="shared" si="10"/>
        <v>0</v>
      </c>
      <c r="I71" s="217">
        <f t="shared" si="11"/>
        <v>0</v>
      </c>
      <c r="K71" s="14"/>
    </row>
    <row r="72" spans="1:11">
      <c r="A72" s="23" t="s">
        <v>26</v>
      </c>
      <c r="B72" s="2">
        <v>61</v>
      </c>
      <c r="C72" s="2">
        <v>56</v>
      </c>
      <c r="D72" s="2">
        <v>26</v>
      </c>
      <c r="E72" s="2">
        <v>26</v>
      </c>
      <c r="F72" s="217">
        <f t="shared" si="8"/>
        <v>82.432432432432435</v>
      </c>
      <c r="G72" s="217">
        <f t="shared" si="8"/>
        <v>82.35294117647058</v>
      </c>
      <c r="H72" s="217">
        <f t="shared" si="10"/>
        <v>81.25</v>
      </c>
      <c r="I72" s="217">
        <f t="shared" si="11"/>
        <v>81.25</v>
      </c>
      <c r="K72" s="14"/>
    </row>
    <row r="73" spans="1:11">
      <c r="A73" s="23" t="s">
        <v>27</v>
      </c>
      <c r="B73" s="2">
        <v>34</v>
      </c>
      <c r="C73" s="2">
        <v>32</v>
      </c>
      <c r="D73" s="2">
        <v>24</v>
      </c>
      <c r="E73" s="2">
        <v>24</v>
      </c>
      <c r="F73" s="217">
        <f t="shared" si="8"/>
        <v>79.069767441860463</v>
      </c>
      <c r="G73" s="217">
        <f t="shared" si="9"/>
        <v>82.051282051282044</v>
      </c>
      <c r="H73" s="217">
        <f t="shared" si="10"/>
        <v>85.714285714285708</v>
      </c>
      <c r="I73" s="217">
        <f t="shared" si="11"/>
        <v>85.714285714285708</v>
      </c>
      <c r="K73" s="14"/>
    </row>
    <row r="74" spans="1:11">
      <c r="A74" s="23" t="s">
        <v>28</v>
      </c>
      <c r="B74" s="36">
        <v>36</v>
      </c>
      <c r="C74" s="2">
        <v>36</v>
      </c>
      <c r="D74" s="2">
        <v>17</v>
      </c>
      <c r="E74" s="2">
        <v>16</v>
      </c>
      <c r="F74" s="217">
        <f t="shared" si="8"/>
        <v>80</v>
      </c>
      <c r="G74" s="217">
        <f t="shared" si="9"/>
        <v>80</v>
      </c>
      <c r="H74" s="217">
        <f t="shared" si="10"/>
        <v>73.91304347826086</v>
      </c>
      <c r="I74" s="217">
        <f t="shared" si="11"/>
        <v>72.727272727272734</v>
      </c>
      <c r="K74" s="14"/>
    </row>
    <row r="75" spans="1:11" ht="31.5">
      <c r="A75" s="23" t="s">
        <v>29</v>
      </c>
      <c r="B75" s="2"/>
      <c r="C75" s="2"/>
      <c r="D75" s="2"/>
      <c r="E75" s="2"/>
      <c r="F75" s="217">
        <f t="shared" si="8"/>
        <v>0</v>
      </c>
      <c r="G75" s="217">
        <f t="shared" si="9"/>
        <v>0</v>
      </c>
      <c r="H75" s="217">
        <f t="shared" si="10"/>
        <v>0</v>
      </c>
      <c r="I75" s="217">
        <f t="shared" si="11"/>
        <v>0</v>
      </c>
      <c r="K75" s="14"/>
    </row>
    <row r="76" spans="1:11">
      <c r="A76" s="23" t="s">
        <v>30</v>
      </c>
      <c r="B76" s="2"/>
      <c r="C76" s="2"/>
      <c r="D76" s="2"/>
      <c r="E76" s="2"/>
      <c r="F76" s="217">
        <f t="shared" si="8"/>
        <v>0</v>
      </c>
      <c r="G76" s="217">
        <f t="shared" si="9"/>
        <v>0</v>
      </c>
      <c r="H76" s="217">
        <f t="shared" si="10"/>
        <v>0</v>
      </c>
      <c r="I76" s="217">
        <f t="shared" si="11"/>
        <v>0</v>
      </c>
      <c r="K76" s="14"/>
    </row>
    <row r="77" spans="1:11" ht="47.25">
      <c r="A77" s="23" t="s">
        <v>31</v>
      </c>
      <c r="B77" s="2"/>
      <c r="C77" s="2"/>
      <c r="D77" s="2"/>
      <c r="E77" s="2"/>
      <c r="F77" s="217">
        <f t="shared" si="8"/>
        <v>0</v>
      </c>
      <c r="G77" s="217">
        <f t="shared" si="9"/>
        <v>0</v>
      </c>
      <c r="H77" s="217">
        <f t="shared" si="10"/>
        <v>0</v>
      </c>
      <c r="I77" s="217">
        <f t="shared" si="11"/>
        <v>0</v>
      </c>
      <c r="K77" s="14"/>
    </row>
    <row r="78" spans="1:11">
      <c r="A78" s="23" t="s">
        <v>32</v>
      </c>
      <c r="B78" s="2"/>
      <c r="C78" s="2"/>
      <c r="D78" s="2"/>
      <c r="E78" s="2"/>
      <c r="F78" s="217">
        <f t="shared" ref="F78:G89" si="12">+IFERROR(B78/(C16+C47),0)*100</f>
        <v>0</v>
      </c>
      <c r="G78" s="217">
        <f t="shared" si="12"/>
        <v>0</v>
      </c>
      <c r="H78" s="217">
        <f t="shared" si="10"/>
        <v>0</v>
      </c>
      <c r="I78" s="217">
        <f t="shared" si="11"/>
        <v>0</v>
      </c>
      <c r="K78" s="14"/>
    </row>
    <row r="79" spans="1:11">
      <c r="A79" s="23" t="s">
        <v>33</v>
      </c>
      <c r="B79" s="2"/>
      <c r="C79" s="2"/>
      <c r="D79" s="2"/>
      <c r="E79" s="2"/>
      <c r="F79" s="217">
        <f t="shared" si="12"/>
        <v>0</v>
      </c>
      <c r="G79" s="217">
        <f t="shared" si="12"/>
        <v>0</v>
      </c>
      <c r="H79" s="217">
        <f t="shared" ref="H79:H93" si="13">+IFERROR(D79/(E17+E48),0)*100</f>
        <v>0</v>
      </c>
      <c r="I79" s="217">
        <f t="shared" ref="I79:I93" si="14">+IFERROR(E79/(F17+F48),0)*100</f>
        <v>0</v>
      </c>
      <c r="K79" s="14"/>
    </row>
    <row r="80" spans="1:11">
      <c r="A80" s="23" t="s">
        <v>34</v>
      </c>
      <c r="B80" s="2"/>
      <c r="C80" s="2"/>
      <c r="D80" s="2"/>
      <c r="E80" s="2"/>
      <c r="F80" s="217">
        <f t="shared" si="12"/>
        <v>0</v>
      </c>
      <c r="G80" s="217">
        <f t="shared" si="12"/>
        <v>0</v>
      </c>
      <c r="H80" s="217">
        <f t="shared" si="13"/>
        <v>0</v>
      </c>
      <c r="I80" s="217">
        <f t="shared" si="14"/>
        <v>0</v>
      </c>
      <c r="J80" s="213"/>
      <c r="K80" s="212"/>
    </row>
    <row r="81" spans="1:11">
      <c r="A81" s="23" t="s">
        <v>35</v>
      </c>
      <c r="B81" s="2"/>
      <c r="C81" s="2"/>
      <c r="D81" s="2"/>
      <c r="E81" s="2"/>
      <c r="F81" s="217">
        <f t="shared" si="12"/>
        <v>0</v>
      </c>
      <c r="G81" s="217">
        <f t="shared" si="12"/>
        <v>0</v>
      </c>
      <c r="H81" s="217">
        <f t="shared" si="13"/>
        <v>0</v>
      </c>
      <c r="I81" s="217">
        <f t="shared" si="14"/>
        <v>0</v>
      </c>
      <c r="J81" s="213"/>
      <c r="K81" s="212"/>
    </row>
    <row r="82" spans="1:11">
      <c r="A82" s="173" t="s">
        <v>36</v>
      </c>
      <c r="B82" s="166">
        <v>47</v>
      </c>
      <c r="C82" s="166">
        <v>45</v>
      </c>
      <c r="D82" s="166">
        <v>31</v>
      </c>
      <c r="E82" s="166">
        <v>31</v>
      </c>
      <c r="F82" s="217">
        <f t="shared" si="12"/>
        <v>78.333333333333329</v>
      </c>
      <c r="G82" s="217">
        <f t="shared" si="12"/>
        <v>77.58620689655173</v>
      </c>
      <c r="H82" s="217">
        <f t="shared" si="13"/>
        <v>83.78378378378379</v>
      </c>
      <c r="I82" s="217">
        <f t="shared" si="14"/>
        <v>83.78378378378379</v>
      </c>
      <c r="J82" s="234"/>
      <c r="K82" s="212"/>
    </row>
    <row r="83" spans="1:11">
      <c r="A83" s="173" t="s">
        <v>37</v>
      </c>
      <c r="B83" s="166">
        <v>10</v>
      </c>
      <c r="C83" s="166">
        <v>9</v>
      </c>
      <c r="D83" s="166">
        <v>8</v>
      </c>
      <c r="E83" s="166">
        <v>8</v>
      </c>
      <c r="F83" s="217">
        <f t="shared" si="12"/>
        <v>100</v>
      </c>
      <c r="G83" s="217">
        <f t="shared" si="12"/>
        <v>100</v>
      </c>
      <c r="H83" s="217">
        <f t="shared" si="13"/>
        <v>100</v>
      </c>
      <c r="I83" s="217">
        <f t="shared" si="14"/>
        <v>100</v>
      </c>
      <c r="J83" s="213"/>
      <c r="K83" s="212"/>
    </row>
    <row r="84" spans="1:11">
      <c r="A84" s="173" t="s">
        <v>38</v>
      </c>
      <c r="B84" s="166">
        <v>2</v>
      </c>
      <c r="C84" s="166">
        <v>2</v>
      </c>
      <c r="D84" s="166">
        <v>2</v>
      </c>
      <c r="E84" s="166">
        <v>2</v>
      </c>
      <c r="F84" s="217">
        <f t="shared" si="12"/>
        <v>66.666666666666657</v>
      </c>
      <c r="G84" s="217">
        <f t="shared" si="12"/>
        <v>66.666666666666657</v>
      </c>
      <c r="H84" s="217">
        <f t="shared" si="13"/>
        <v>66.666666666666657</v>
      </c>
      <c r="I84" s="217">
        <f t="shared" si="14"/>
        <v>66.666666666666657</v>
      </c>
      <c r="K84" s="14"/>
    </row>
    <row r="85" spans="1:11">
      <c r="A85" s="173" t="s">
        <v>39</v>
      </c>
      <c r="B85" s="166">
        <v>4</v>
      </c>
      <c r="C85" s="166">
        <v>4</v>
      </c>
      <c r="D85" s="166">
        <v>4</v>
      </c>
      <c r="E85" s="166">
        <v>4</v>
      </c>
      <c r="F85" s="217">
        <f t="shared" si="12"/>
        <v>50</v>
      </c>
      <c r="G85" s="217">
        <f t="shared" si="12"/>
        <v>50</v>
      </c>
      <c r="H85" s="217">
        <f t="shared" si="13"/>
        <v>57.142857142857139</v>
      </c>
      <c r="I85" s="217">
        <f t="shared" si="14"/>
        <v>57.142857142857139</v>
      </c>
      <c r="K85" s="14"/>
    </row>
    <row r="86" spans="1:11">
      <c r="A86" s="23" t="s">
        <v>40</v>
      </c>
      <c r="B86" s="2"/>
      <c r="C86" s="2"/>
      <c r="D86" s="2"/>
      <c r="E86" s="2"/>
      <c r="F86" s="217">
        <f t="shared" si="12"/>
        <v>0</v>
      </c>
      <c r="G86" s="217">
        <f t="shared" si="12"/>
        <v>0</v>
      </c>
      <c r="H86" s="217">
        <f t="shared" si="13"/>
        <v>0</v>
      </c>
      <c r="I86" s="217">
        <f t="shared" si="14"/>
        <v>0</v>
      </c>
      <c r="K86" s="14"/>
    </row>
    <row r="87" spans="1:11">
      <c r="A87" s="23" t="s">
        <v>41</v>
      </c>
      <c r="B87" s="2"/>
      <c r="C87" s="2"/>
      <c r="D87" s="2"/>
      <c r="E87" s="2"/>
      <c r="F87" s="217">
        <f t="shared" si="12"/>
        <v>0</v>
      </c>
      <c r="G87" s="217">
        <f t="shared" si="12"/>
        <v>0</v>
      </c>
      <c r="H87" s="217">
        <f t="shared" si="13"/>
        <v>0</v>
      </c>
      <c r="I87" s="217">
        <f t="shared" si="14"/>
        <v>0</v>
      </c>
      <c r="K87" s="14"/>
    </row>
    <row r="88" spans="1:11">
      <c r="A88" s="23" t="s">
        <v>42</v>
      </c>
      <c r="B88" s="2"/>
      <c r="C88" s="2"/>
      <c r="D88" s="2"/>
      <c r="E88" s="2"/>
      <c r="F88" s="217">
        <f t="shared" si="12"/>
        <v>0</v>
      </c>
      <c r="G88" s="217">
        <f t="shared" si="12"/>
        <v>0</v>
      </c>
      <c r="H88" s="217">
        <f t="shared" si="13"/>
        <v>0</v>
      </c>
      <c r="I88" s="217">
        <f t="shared" si="14"/>
        <v>0</v>
      </c>
      <c r="K88" s="14"/>
    </row>
    <row r="89" spans="1:11">
      <c r="A89" s="23" t="s">
        <v>43</v>
      </c>
      <c r="B89" s="2"/>
      <c r="C89" s="2"/>
      <c r="D89" s="2"/>
      <c r="E89" s="2"/>
      <c r="F89" s="217">
        <f t="shared" si="12"/>
        <v>0</v>
      </c>
      <c r="G89" s="217">
        <f t="shared" si="12"/>
        <v>0</v>
      </c>
      <c r="H89" s="217">
        <f t="shared" si="13"/>
        <v>0</v>
      </c>
      <c r="I89" s="217">
        <f t="shared" si="14"/>
        <v>0</v>
      </c>
      <c r="K89" s="14"/>
    </row>
    <row r="90" spans="1:11">
      <c r="A90" s="23" t="s">
        <v>44</v>
      </c>
      <c r="B90" s="2"/>
      <c r="C90" s="2"/>
      <c r="D90" s="2"/>
      <c r="E90" s="2"/>
      <c r="F90" s="217">
        <f t="shared" ref="F90:G93" si="15">+IFERROR(B90/(C28+C59),0)*100</f>
        <v>0</v>
      </c>
      <c r="G90" s="217">
        <f t="shared" si="15"/>
        <v>0</v>
      </c>
      <c r="H90" s="217">
        <f t="shared" si="13"/>
        <v>0</v>
      </c>
      <c r="I90" s="217">
        <f t="shared" si="14"/>
        <v>0</v>
      </c>
      <c r="K90" s="14"/>
    </row>
    <row r="91" spans="1:11">
      <c r="A91" s="23" t="s">
        <v>45</v>
      </c>
      <c r="B91" s="2">
        <v>5</v>
      </c>
      <c r="C91" s="2">
        <v>5</v>
      </c>
      <c r="D91" s="2">
        <v>4</v>
      </c>
      <c r="E91" s="2">
        <v>4</v>
      </c>
      <c r="F91" s="217">
        <f t="shared" si="15"/>
        <v>83.333333333333343</v>
      </c>
      <c r="G91" s="217">
        <f t="shared" si="15"/>
        <v>83.333333333333343</v>
      </c>
      <c r="H91" s="217">
        <f t="shared" si="13"/>
        <v>100</v>
      </c>
      <c r="I91" s="217">
        <f t="shared" si="14"/>
        <v>100</v>
      </c>
      <c r="K91" s="14"/>
    </row>
    <row r="92" spans="1:11" ht="31.5">
      <c r="A92" s="36" t="s">
        <v>46</v>
      </c>
      <c r="B92" s="2">
        <v>4</v>
      </c>
      <c r="C92" s="2">
        <v>4</v>
      </c>
      <c r="D92" s="2">
        <v>4</v>
      </c>
      <c r="E92" s="2">
        <v>4</v>
      </c>
      <c r="F92" s="217">
        <f>+IFERROR(B92/(C30+C61),0)*100</f>
        <v>44.444444444444443</v>
      </c>
      <c r="G92" s="217">
        <f t="shared" si="15"/>
        <v>50</v>
      </c>
      <c r="H92" s="217">
        <f t="shared" si="13"/>
        <v>80</v>
      </c>
      <c r="I92" s="217">
        <f t="shared" si="14"/>
        <v>80</v>
      </c>
    </row>
    <row r="93" spans="1:11">
      <c r="A93" s="215" t="s">
        <v>56</v>
      </c>
      <c r="B93" s="215">
        <f>SUM(B66:B92)</f>
        <v>229</v>
      </c>
      <c r="C93" s="215">
        <f>SUM(C66:C92)</f>
        <v>219</v>
      </c>
      <c r="D93" s="215">
        <f>SUM(D66:D92)</f>
        <v>138</v>
      </c>
      <c r="E93" s="215">
        <f>SUM(E66:E92)</f>
        <v>131</v>
      </c>
      <c r="F93" s="217">
        <f t="shared" si="15"/>
        <v>67.751479289940832</v>
      </c>
      <c r="G93" s="217">
        <f t="shared" si="15"/>
        <v>67.592592592592595</v>
      </c>
      <c r="H93" s="217">
        <f t="shared" si="13"/>
        <v>73.015873015873012</v>
      </c>
      <c r="I93" s="217">
        <f t="shared" si="14"/>
        <v>71.58469945355192</v>
      </c>
      <c r="K93" s="14"/>
    </row>
    <row r="94" spans="1:11">
      <c r="A94" s="9"/>
      <c r="B94" s="13"/>
      <c r="C94" s="13"/>
      <c r="E94" s="13"/>
      <c r="I94" s="206"/>
      <c r="K94" s="14"/>
    </row>
    <row r="95" spans="1:11">
      <c r="A95" s="19"/>
      <c r="B95" s="13"/>
      <c r="C95" s="13"/>
      <c r="D95" s="13"/>
      <c r="E95" s="13"/>
      <c r="K95" s="14"/>
    </row>
    <row r="96" spans="1:11" ht="17.25" customHeight="1" thickBot="1">
      <c r="A96" s="428" t="s">
        <v>131</v>
      </c>
      <c r="B96" s="428"/>
      <c r="C96" s="428"/>
      <c r="D96" s="428"/>
      <c r="E96" s="428"/>
      <c r="F96" s="13"/>
      <c r="G96" s="13"/>
      <c r="H96" s="13"/>
      <c r="I96" s="13"/>
      <c r="K96" s="14"/>
    </row>
    <row r="97" spans="1:11" ht="63.75" thickBot="1">
      <c r="A97" s="82" t="s">
        <v>69</v>
      </c>
      <c r="B97" s="83" t="s">
        <v>61</v>
      </c>
      <c r="C97" s="84" t="s">
        <v>62</v>
      </c>
      <c r="D97" s="84" t="s">
        <v>63</v>
      </c>
      <c r="E97" s="84" t="s">
        <v>64</v>
      </c>
      <c r="F97" s="85" t="s">
        <v>160</v>
      </c>
      <c r="G97" s="85" t="s">
        <v>161</v>
      </c>
      <c r="H97" s="85" t="s">
        <v>162</v>
      </c>
      <c r="I97" s="86" t="s">
        <v>163</v>
      </c>
      <c r="K97" s="14"/>
    </row>
    <row r="98" spans="1:11" ht="31.5">
      <c r="A98" s="70" t="s">
        <v>20</v>
      </c>
      <c r="B98" s="15"/>
      <c r="C98" s="15"/>
      <c r="D98" s="15"/>
      <c r="E98" s="15"/>
      <c r="F98" s="204">
        <f t="shared" ref="F98:F110" si="16">+IFERROR(B98/(C4+C35),0)*100</f>
        <v>0</v>
      </c>
      <c r="G98" s="204">
        <f t="shared" ref="G98:G110" si="17">+IFERROR(C98/(D4+D35),0)*100</f>
        <v>0</v>
      </c>
      <c r="H98" s="204">
        <f t="shared" ref="H98:H110" si="18">+IFERROR(D98/(E4+E35),0)*100</f>
        <v>0</v>
      </c>
      <c r="I98" s="204">
        <f t="shared" ref="I98:I110" si="19">+IFERROR(E98/(F4+F35),0)*100</f>
        <v>0</v>
      </c>
      <c r="K98" s="14"/>
    </row>
    <row r="99" spans="1:11">
      <c r="A99" s="23" t="s">
        <v>21</v>
      </c>
      <c r="B99" s="2">
        <v>4</v>
      </c>
      <c r="C99" s="2">
        <v>4</v>
      </c>
      <c r="D99" s="2">
        <v>4</v>
      </c>
      <c r="E99" s="2">
        <v>4</v>
      </c>
      <c r="F99" s="205">
        <f t="shared" si="16"/>
        <v>8.1632653061224492</v>
      </c>
      <c r="G99" s="205">
        <f t="shared" si="17"/>
        <v>8.1632653061224492</v>
      </c>
      <c r="H99" s="205">
        <f t="shared" si="18"/>
        <v>18.181818181818183</v>
      </c>
      <c r="I99" s="205">
        <f t="shared" si="19"/>
        <v>21.052631578947366</v>
      </c>
      <c r="K99" s="14"/>
    </row>
    <row r="100" spans="1:11">
      <c r="A100" s="23" t="s">
        <v>22</v>
      </c>
      <c r="B100" s="2"/>
      <c r="C100" s="2"/>
      <c r="D100" s="2"/>
      <c r="E100" s="2"/>
      <c r="F100" s="205">
        <f t="shared" si="16"/>
        <v>0</v>
      </c>
      <c r="G100" s="205">
        <f t="shared" si="17"/>
        <v>0</v>
      </c>
      <c r="H100" s="218">
        <f t="shared" si="18"/>
        <v>0</v>
      </c>
      <c r="I100" s="205">
        <f t="shared" si="19"/>
        <v>0</v>
      </c>
      <c r="K100" s="14"/>
    </row>
    <row r="101" spans="1:11" ht="31.5">
      <c r="A101" s="23" t="s">
        <v>23</v>
      </c>
      <c r="B101" s="2">
        <v>2</v>
      </c>
      <c r="C101" s="2">
        <v>2</v>
      </c>
      <c r="D101" s="2">
        <v>2</v>
      </c>
      <c r="E101" s="2">
        <v>2</v>
      </c>
      <c r="F101" s="205">
        <f t="shared" si="16"/>
        <v>6.4516129032258061</v>
      </c>
      <c r="G101" s="205">
        <f t="shared" si="17"/>
        <v>6.4516129032258061</v>
      </c>
      <c r="H101" s="205">
        <f t="shared" si="18"/>
        <v>10</v>
      </c>
      <c r="I101" s="205">
        <f t="shared" si="19"/>
        <v>11.111111111111111</v>
      </c>
      <c r="K101" s="14"/>
    </row>
    <row r="102" spans="1:11">
      <c r="A102" s="23" t="s">
        <v>24</v>
      </c>
      <c r="B102" s="2"/>
      <c r="C102" s="2"/>
      <c r="D102" s="2"/>
      <c r="E102" s="2"/>
      <c r="F102" s="205">
        <f t="shared" si="16"/>
        <v>0</v>
      </c>
      <c r="G102" s="205">
        <f t="shared" si="17"/>
        <v>0</v>
      </c>
      <c r="H102" s="205">
        <f t="shared" si="18"/>
        <v>0</v>
      </c>
      <c r="I102" s="205">
        <f t="shared" si="19"/>
        <v>0</v>
      </c>
      <c r="K102" s="14"/>
    </row>
    <row r="103" spans="1:11">
      <c r="A103" s="23" t="s">
        <v>25</v>
      </c>
      <c r="B103" s="2"/>
      <c r="C103" s="2"/>
      <c r="D103" s="2"/>
      <c r="E103" s="2"/>
      <c r="F103" s="205">
        <f t="shared" si="16"/>
        <v>0</v>
      </c>
      <c r="G103" s="205">
        <f t="shared" si="17"/>
        <v>0</v>
      </c>
      <c r="H103" s="205">
        <f t="shared" si="18"/>
        <v>0</v>
      </c>
      <c r="I103" s="205">
        <f t="shared" si="19"/>
        <v>0</v>
      </c>
      <c r="K103" s="14"/>
    </row>
    <row r="104" spans="1:11">
      <c r="A104" s="23" t="s">
        <v>26</v>
      </c>
      <c r="B104" s="2">
        <v>1</v>
      </c>
      <c r="C104" s="2">
        <v>1</v>
      </c>
      <c r="D104" s="2">
        <v>1</v>
      </c>
      <c r="E104" s="2">
        <v>1</v>
      </c>
      <c r="F104" s="205">
        <f t="shared" si="16"/>
        <v>1.3513513513513513</v>
      </c>
      <c r="G104" s="205">
        <f t="shared" si="17"/>
        <v>1.4705882352941175</v>
      </c>
      <c r="H104" s="205">
        <f t="shared" si="18"/>
        <v>3.125</v>
      </c>
      <c r="I104" s="205">
        <f t="shared" si="19"/>
        <v>3.125</v>
      </c>
      <c r="K104" s="14"/>
    </row>
    <row r="105" spans="1:11">
      <c r="A105" s="23" t="s">
        <v>27</v>
      </c>
      <c r="B105" s="2"/>
      <c r="C105" s="2"/>
      <c r="D105" s="2"/>
      <c r="E105" s="2"/>
      <c r="F105" s="205">
        <f t="shared" si="16"/>
        <v>0</v>
      </c>
      <c r="G105" s="205">
        <f t="shared" si="17"/>
        <v>0</v>
      </c>
      <c r="H105" s="205">
        <f t="shared" si="18"/>
        <v>0</v>
      </c>
      <c r="I105" s="205">
        <f t="shared" si="19"/>
        <v>0</v>
      </c>
      <c r="K105" s="14"/>
    </row>
    <row r="106" spans="1:11">
      <c r="A106" s="23" t="s">
        <v>28</v>
      </c>
      <c r="B106" s="2"/>
      <c r="C106" s="2"/>
      <c r="D106" s="2"/>
      <c r="E106" s="2"/>
      <c r="F106" s="205">
        <f t="shared" si="16"/>
        <v>0</v>
      </c>
      <c r="G106" s="205">
        <f t="shared" si="17"/>
        <v>0</v>
      </c>
      <c r="H106" s="205">
        <f t="shared" si="18"/>
        <v>0</v>
      </c>
      <c r="I106" s="205">
        <f t="shared" si="19"/>
        <v>0</v>
      </c>
      <c r="K106" s="14"/>
    </row>
    <row r="107" spans="1:11" ht="31.5">
      <c r="A107" s="23" t="s">
        <v>29</v>
      </c>
      <c r="B107" s="2"/>
      <c r="C107" s="2"/>
      <c r="D107" s="2"/>
      <c r="E107" s="2"/>
      <c r="F107" s="205">
        <f t="shared" si="16"/>
        <v>0</v>
      </c>
      <c r="G107" s="205">
        <f t="shared" si="17"/>
        <v>0</v>
      </c>
      <c r="H107" s="205">
        <f t="shared" si="18"/>
        <v>0</v>
      </c>
      <c r="I107" s="205">
        <f t="shared" si="19"/>
        <v>0</v>
      </c>
      <c r="K107" s="14"/>
    </row>
    <row r="108" spans="1:11">
      <c r="A108" s="23" t="s">
        <v>30</v>
      </c>
      <c r="B108" s="2"/>
      <c r="C108" s="2"/>
      <c r="D108" s="2"/>
      <c r="E108" s="2"/>
      <c r="F108" s="205">
        <f t="shared" si="16"/>
        <v>0</v>
      </c>
      <c r="G108" s="205">
        <f t="shared" si="17"/>
        <v>0</v>
      </c>
      <c r="H108" s="205">
        <f t="shared" si="18"/>
        <v>0</v>
      </c>
      <c r="I108" s="205">
        <f t="shared" si="19"/>
        <v>0</v>
      </c>
      <c r="K108" s="14"/>
    </row>
    <row r="109" spans="1:11" ht="47.25">
      <c r="A109" s="23" t="s">
        <v>31</v>
      </c>
      <c r="B109" s="2"/>
      <c r="C109" s="2"/>
      <c r="D109" s="2"/>
      <c r="E109" s="2"/>
      <c r="F109" s="205">
        <f t="shared" si="16"/>
        <v>0</v>
      </c>
      <c r="G109" s="205">
        <f t="shared" si="17"/>
        <v>0</v>
      </c>
      <c r="H109" s="205">
        <f t="shared" si="18"/>
        <v>0</v>
      </c>
      <c r="I109" s="205">
        <f t="shared" si="19"/>
        <v>0</v>
      </c>
      <c r="K109" s="14"/>
    </row>
    <row r="110" spans="1:11">
      <c r="A110" s="23" t="s">
        <v>32</v>
      </c>
      <c r="B110" s="2"/>
      <c r="C110" s="2"/>
      <c r="D110" s="2"/>
      <c r="E110" s="2"/>
      <c r="F110" s="205">
        <f t="shared" si="16"/>
        <v>0</v>
      </c>
      <c r="G110" s="205">
        <f t="shared" si="17"/>
        <v>0</v>
      </c>
      <c r="H110" s="205">
        <f t="shared" si="18"/>
        <v>0</v>
      </c>
      <c r="I110" s="205">
        <f t="shared" si="19"/>
        <v>0</v>
      </c>
      <c r="K110" s="14"/>
    </row>
    <row r="111" spans="1:11">
      <c r="A111" s="23" t="s">
        <v>33</v>
      </c>
      <c r="B111" s="2"/>
      <c r="C111" s="2"/>
      <c r="D111" s="2"/>
      <c r="E111" s="2"/>
      <c r="F111" s="205">
        <f t="shared" ref="F111:I123" si="20">+IFERROR(B111/(C17+C48),0)*100</f>
        <v>0</v>
      </c>
      <c r="G111" s="205">
        <f t="shared" si="20"/>
        <v>0</v>
      </c>
      <c r="H111" s="205">
        <f t="shared" si="20"/>
        <v>0</v>
      </c>
      <c r="I111" s="205">
        <f t="shared" si="20"/>
        <v>0</v>
      </c>
      <c r="K111" s="14"/>
    </row>
    <row r="112" spans="1:11">
      <c r="A112" s="23" t="s">
        <v>34</v>
      </c>
      <c r="B112" s="2"/>
      <c r="C112" s="2"/>
      <c r="D112" s="2"/>
      <c r="E112" s="2"/>
      <c r="F112" s="205">
        <f t="shared" si="20"/>
        <v>0</v>
      </c>
      <c r="G112" s="205">
        <f t="shared" si="20"/>
        <v>0</v>
      </c>
      <c r="H112" s="205">
        <f t="shared" si="20"/>
        <v>0</v>
      </c>
      <c r="I112" s="205">
        <f t="shared" si="20"/>
        <v>0</v>
      </c>
      <c r="K112" s="14"/>
    </row>
    <row r="113" spans="1:11">
      <c r="A113" s="23" t="s">
        <v>35</v>
      </c>
      <c r="B113" s="2"/>
      <c r="C113" s="2"/>
      <c r="D113" s="2"/>
      <c r="E113" s="2"/>
      <c r="F113" s="205">
        <f t="shared" si="20"/>
        <v>0</v>
      </c>
      <c r="G113" s="205">
        <f t="shared" si="20"/>
        <v>0</v>
      </c>
      <c r="H113" s="205">
        <f t="shared" si="20"/>
        <v>0</v>
      </c>
      <c r="I113" s="205">
        <f t="shared" si="20"/>
        <v>0</v>
      </c>
      <c r="K113" s="14"/>
    </row>
    <row r="114" spans="1:11">
      <c r="A114" s="23" t="s">
        <v>36</v>
      </c>
      <c r="B114" s="166">
        <v>2</v>
      </c>
      <c r="C114" s="166">
        <v>2</v>
      </c>
      <c r="D114" s="166">
        <v>1</v>
      </c>
      <c r="E114" s="166">
        <v>1</v>
      </c>
      <c r="F114" s="205">
        <f t="shared" si="20"/>
        <v>3.3333333333333335</v>
      </c>
      <c r="G114" s="205">
        <f t="shared" si="20"/>
        <v>3.4482758620689653</v>
      </c>
      <c r="H114" s="205">
        <f t="shared" si="20"/>
        <v>2.7027027027027026</v>
      </c>
      <c r="I114" s="205">
        <f t="shared" si="20"/>
        <v>2.7027027027027026</v>
      </c>
      <c r="K114" s="14"/>
    </row>
    <row r="115" spans="1:11">
      <c r="A115" s="23" t="s">
        <v>37</v>
      </c>
      <c r="B115" s="166"/>
      <c r="C115" s="166"/>
      <c r="D115" s="166"/>
      <c r="E115" s="166"/>
      <c r="F115" s="205">
        <f t="shared" si="20"/>
        <v>0</v>
      </c>
      <c r="G115" s="205">
        <f t="shared" si="20"/>
        <v>0</v>
      </c>
      <c r="H115" s="205">
        <f t="shared" si="20"/>
        <v>0</v>
      </c>
      <c r="I115" s="205">
        <f t="shared" si="20"/>
        <v>0</v>
      </c>
      <c r="K115" s="14"/>
    </row>
    <row r="116" spans="1:11">
      <c r="A116" s="23" t="s">
        <v>38</v>
      </c>
      <c r="B116" s="166"/>
      <c r="C116" s="166"/>
      <c r="D116" s="166"/>
      <c r="E116" s="166"/>
      <c r="F116" s="205">
        <f t="shared" si="20"/>
        <v>0</v>
      </c>
      <c r="G116" s="205">
        <f t="shared" si="20"/>
        <v>0</v>
      </c>
      <c r="H116" s="205">
        <f t="shared" si="20"/>
        <v>0</v>
      </c>
      <c r="I116" s="205">
        <f t="shared" si="20"/>
        <v>0</v>
      </c>
      <c r="K116" s="14"/>
    </row>
    <row r="117" spans="1:11">
      <c r="A117" s="23" t="s">
        <v>39</v>
      </c>
      <c r="B117" s="166">
        <v>1</v>
      </c>
      <c r="C117" s="166">
        <v>1</v>
      </c>
      <c r="D117" s="166">
        <v>1</v>
      </c>
      <c r="E117" s="166">
        <v>1</v>
      </c>
      <c r="F117" s="205">
        <f t="shared" si="20"/>
        <v>12.5</v>
      </c>
      <c r="G117" s="205">
        <f t="shared" si="20"/>
        <v>12.5</v>
      </c>
      <c r="H117" s="205">
        <f t="shared" si="20"/>
        <v>14.285714285714285</v>
      </c>
      <c r="I117" s="205">
        <f t="shared" si="20"/>
        <v>14.285714285714285</v>
      </c>
      <c r="K117" s="14"/>
    </row>
    <row r="118" spans="1:11">
      <c r="A118" s="23" t="s">
        <v>40</v>
      </c>
      <c r="B118" s="2"/>
      <c r="C118" s="2"/>
      <c r="D118" s="2"/>
      <c r="E118" s="2"/>
      <c r="F118" s="205">
        <f t="shared" si="20"/>
        <v>0</v>
      </c>
      <c r="G118" s="205">
        <f t="shared" si="20"/>
        <v>0</v>
      </c>
      <c r="H118" s="205">
        <f t="shared" si="20"/>
        <v>0</v>
      </c>
      <c r="I118" s="205">
        <f t="shared" si="20"/>
        <v>0</v>
      </c>
      <c r="K118" s="14"/>
    </row>
    <row r="119" spans="1:11">
      <c r="A119" s="23" t="s">
        <v>41</v>
      </c>
      <c r="B119" s="2"/>
      <c r="C119" s="2"/>
      <c r="D119" s="2"/>
      <c r="E119" s="2"/>
      <c r="F119" s="205">
        <f t="shared" si="20"/>
        <v>0</v>
      </c>
      <c r="G119" s="205">
        <f t="shared" si="20"/>
        <v>0</v>
      </c>
      <c r="H119" s="205">
        <f t="shared" si="20"/>
        <v>0</v>
      </c>
      <c r="I119" s="205">
        <f t="shared" si="20"/>
        <v>0</v>
      </c>
      <c r="K119" s="14"/>
    </row>
    <row r="120" spans="1:11">
      <c r="A120" s="23" t="s">
        <v>42</v>
      </c>
      <c r="B120" s="2"/>
      <c r="C120" s="2"/>
      <c r="D120" s="2"/>
      <c r="E120" s="2"/>
      <c r="F120" s="205">
        <f t="shared" si="20"/>
        <v>0</v>
      </c>
      <c r="G120" s="205">
        <f t="shared" si="20"/>
        <v>0</v>
      </c>
      <c r="H120" s="205">
        <f t="shared" si="20"/>
        <v>0</v>
      </c>
      <c r="I120" s="205">
        <f t="shared" si="20"/>
        <v>0</v>
      </c>
      <c r="K120" s="14"/>
    </row>
    <row r="121" spans="1:11">
      <c r="A121" s="23" t="s">
        <v>43</v>
      </c>
      <c r="B121" s="2"/>
      <c r="C121" s="2"/>
      <c r="D121" s="2"/>
      <c r="E121" s="2"/>
      <c r="F121" s="205">
        <f t="shared" si="20"/>
        <v>0</v>
      </c>
      <c r="G121" s="205">
        <f t="shared" si="20"/>
        <v>0</v>
      </c>
      <c r="H121" s="205">
        <f t="shared" si="20"/>
        <v>0</v>
      </c>
      <c r="I121" s="205">
        <f t="shared" si="20"/>
        <v>0</v>
      </c>
      <c r="K121" s="14"/>
    </row>
    <row r="122" spans="1:11">
      <c r="A122" s="23" t="s">
        <v>44</v>
      </c>
      <c r="B122" s="2"/>
      <c r="C122" s="2"/>
      <c r="D122" s="2"/>
      <c r="E122" s="2"/>
      <c r="F122" s="205">
        <f t="shared" si="20"/>
        <v>0</v>
      </c>
      <c r="G122" s="205">
        <f t="shared" si="20"/>
        <v>0</v>
      </c>
      <c r="H122" s="205">
        <f t="shared" si="20"/>
        <v>0</v>
      </c>
      <c r="I122" s="205">
        <f t="shared" si="20"/>
        <v>0</v>
      </c>
      <c r="K122" s="14"/>
    </row>
    <row r="123" spans="1:11">
      <c r="A123" s="23" t="s">
        <v>45</v>
      </c>
      <c r="B123" s="2"/>
      <c r="C123" s="2"/>
      <c r="D123" s="2"/>
      <c r="E123" s="2"/>
      <c r="F123" s="205">
        <f t="shared" si="20"/>
        <v>0</v>
      </c>
      <c r="G123" s="205">
        <f t="shared" si="20"/>
        <v>0</v>
      </c>
      <c r="H123" s="205">
        <f t="shared" si="20"/>
        <v>0</v>
      </c>
      <c r="I123" s="205">
        <f t="shared" si="20"/>
        <v>0</v>
      </c>
      <c r="K123" s="14"/>
    </row>
    <row r="124" spans="1:11" ht="31.5">
      <c r="A124" s="36" t="s">
        <v>46</v>
      </c>
      <c r="B124" s="2"/>
      <c r="C124" s="2"/>
      <c r="D124" s="2"/>
      <c r="E124" s="2"/>
      <c r="F124" s="205">
        <f t="shared" ref="F124:I125" si="21">+IFERROR(B124/(C30+C61),0)*100</f>
        <v>0</v>
      </c>
      <c r="G124" s="205">
        <f t="shared" si="21"/>
        <v>0</v>
      </c>
      <c r="H124" s="205">
        <f t="shared" si="21"/>
        <v>0</v>
      </c>
      <c r="I124" s="205">
        <f t="shared" si="21"/>
        <v>0</v>
      </c>
      <c r="K124" s="14"/>
    </row>
    <row r="125" spans="1:11">
      <c r="A125" s="121" t="s">
        <v>56</v>
      </c>
      <c r="B125" s="121">
        <f>SUM(B98:B124)</f>
        <v>10</v>
      </c>
      <c r="C125" s="121">
        <f>SUM(C98:C124)</f>
        <v>10</v>
      </c>
      <c r="D125" s="121">
        <f>SUM(D98:D124)</f>
        <v>9</v>
      </c>
      <c r="E125" s="121">
        <f>SUM(E98:E124)</f>
        <v>9</v>
      </c>
      <c r="F125" s="205">
        <f t="shared" si="21"/>
        <v>2.9585798816568047</v>
      </c>
      <c r="G125" s="205">
        <f t="shared" si="21"/>
        <v>3.0864197530864197</v>
      </c>
      <c r="H125" s="205">
        <f t="shared" si="21"/>
        <v>4.7619047619047619</v>
      </c>
      <c r="I125" s="205">
        <f t="shared" si="21"/>
        <v>4.918032786885246</v>
      </c>
      <c r="K125" s="14"/>
    </row>
    <row r="126" spans="1:11">
      <c r="A126" s="14"/>
      <c r="K126" s="14"/>
    </row>
    <row r="127" spans="1:11">
      <c r="A127" s="14"/>
      <c r="K127" s="14"/>
    </row>
    <row r="128" spans="1:11">
      <c r="A128" s="14"/>
      <c r="K128" s="14"/>
    </row>
    <row r="129" spans="1:11">
      <c r="A129" s="14"/>
      <c r="K129" s="14"/>
    </row>
    <row r="130" spans="1:11">
      <c r="A130" s="14"/>
      <c r="K130" s="14"/>
    </row>
    <row r="131" spans="1:11">
      <c r="A131" s="14"/>
      <c r="K131" s="14"/>
    </row>
    <row r="132" spans="1:11">
      <c r="A132" s="14"/>
      <c r="K132" s="14"/>
    </row>
    <row r="133" spans="1:11">
      <c r="A133" s="14"/>
      <c r="K133" s="14"/>
    </row>
    <row r="134" spans="1:11">
      <c r="A134" s="14"/>
      <c r="K134" s="14"/>
    </row>
    <row r="135" spans="1:11">
      <c r="A135" s="14"/>
      <c r="K135" s="14"/>
    </row>
    <row r="136" spans="1:11">
      <c r="A136" s="14"/>
      <c r="K136" s="14"/>
    </row>
    <row r="137" spans="1:11">
      <c r="A137" s="14"/>
      <c r="K137" s="14"/>
    </row>
    <row r="138" spans="1:11">
      <c r="A138" s="14"/>
      <c r="K138" s="14"/>
    </row>
    <row r="139" spans="1:11">
      <c r="A139" s="14"/>
      <c r="K139" s="14"/>
    </row>
    <row r="140" spans="1:11">
      <c r="A140" s="14"/>
      <c r="K140" s="14"/>
    </row>
    <row r="141" spans="1:11">
      <c r="A141" s="14"/>
      <c r="K141" s="14"/>
    </row>
    <row r="142" spans="1:11">
      <c r="A142" s="14"/>
      <c r="K142" s="14"/>
    </row>
    <row r="143" spans="1:11">
      <c r="A143" s="14"/>
      <c r="K143" s="14"/>
    </row>
    <row r="144" spans="1:11">
      <c r="A144" s="14"/>
      <c r="K144" s="14"/>
    </row>
    <row r="145" spans="1:11">
      <c r="A145" s="14"/>
      <c r="K145" s="14"/>
    </row>
    <row r="146" spans="1:11">
      <c r="A146" s="14"/>
      <c r="K146" s="14"/>
    </row>
    <row r="147" spans="1:11">
      <c r="A147" s="14"/>
      <c r="K147" s="14"/>
    </row>
    <row r="148" spans="1:11">
      <c r="A148" s="14"/>
      <c r="K148" s="14"/>
    </row>
    <row r="149" spans="1:11">
      <c r="A149" s="14"/>
      <c r="K149" s="14"/>
    </row>
    <row r="150" spans="1:11">
      <c r="A150" s="14"/>
      <c r="K150" s="14"/>
    </row>
    <row r="151" spans="1:11">
      <c r="A151" s="14"/>
      <c r="K151" s="14"/>
    </row>
    <row r="152" spans="1:11">
      <c r="A152" s="14"/>
      <c r="K152" s="14"/>
    </row>
    <row r="153" spans="1:11">
      <c r="A153" s="14"/>
      <c r="K153" s="14"/>
    </row>
    <row r="154" spans="1:11">
      <c r="A154" s="14"/>
      <c r="K154" s="14"/>
    </row>
    <row r="155" spans="1:11">
      <c r="A155" s="14"/>
      <c r="K155" s="14"/>
    </row>
    <row r="156" spans="1:11">
      <c r="A156" s="14"/>
      <c r="K156" s="14"/>
    </row>
    <row r="157" spans="1:11">
      <c r="A157" s="14"/>
      <c r="K157" s="14"/>
    </row>
    <row r="158" spans="1:11">
      <c r="A158" s="14"/>
      <c r="K158" s="14"/>
    </row>
    <row r="159" spans="1:11">
      <c r="A159" s="14"/>
      <c r="K159" s="14"/>
    </row>
    <row r="160" spans="1:11">
      <c r="A160" s="14"/>
      <c r="K160" s="14"/>
    </row>
    <row r="161" spans="1:11">
      <c r="A161" s="14"/>
      <c r="K161" s="14"/>
    </row>
    <row r="162" spans="1:11">
      <c r="A162" s="14"/>
      <c r="K162" s="14"/>
    </row>
    <row r="163" spans="1:11">
      <c r="A163" s="14"/>
      <c r="K163" s="14"/>
    </row>
    <row r="164" spans="1:11">
      <c r="A164" s="14"/>
      <c r="K164" s="14"/>
    </row>
    <row r="165" spans="1:11">
      <c r="A165" s="14"/>
      <c r="K165" s="14"/>
    </row>
    <row r="166" spans="1:11">
      <c r="A166" s="14"/>
      <c r="K166" s="14"/>
    </row>
    <row r="167" spans="1:11">
      <c r="A167" s="14"/>
      <c r="K167" s="14"/>
    </row>
    <row r="168" spans="1:11">
      <c r="A168" s="14"/>
      <c r="K168" s="14"/>
    </row>
    <row r="169" spans="1:11">
      <c r="A169" s="14"/>
      <c r="K169" s="14"/>
    </row>
    <row r="170" spans="1:11">
      <c r="A170" s="14"/>
      <c r="K170" s="14"/>
    </row>
    <row r="171" spans="1:11">
      <c r="A171" s="14"/>
      <c r="K171" s="14"/>
    </row>
    <row r="172" spans="1:11">
      <c r="A172" s="14"/>
      <c r="K172" s="14"/>
    </row>
    <row r="173" spans="1:11">
      <c r="A173" s="14"/>
      <c r="K173" s="14"/>
    </row>
    <row r="174" spans="1:11">
      <c r="A174" s="14"/>
      <c r="K174" s="14"/>
    </row>
    <row r="175" spans="1:11">
      <c r="A175" s="14"/>
      <c r="K175" s="14"/>
    </row>
    <row r="176" spans="1:11">
      <c r="A176" s="14"/>
      <c r="K176" s="14"/>
    </row>
    <row r="177" spans="1:11">
      <c r="A177" s="14"/>
      <c r="K177" s="14"/>
    </row>
    <row r="178" spans="1:11">
      <c r="A178" s="14"/>
      <c r="K178" s="14"/>
    </row>
    <row r="179" spans="1:11">
      <c r="A179" s="14"/>
      <c r="K179" s="14"/>
    </row>
    <row r="180" spans="1:11">
      <c r="A180" s="14"/>
      <c r="K180" s="14"/>
    </row>
    <row r="181" spans="1:11">
      <c r="A181" s="14"/>
      <c r="K181" s="14"/>
    </row>
    <row r="182" spans="1:11">
      <c r="A182" s="14"/>
      <c r="K182" s="14"/>
    </row>
    <row r="183" spans="1:11">
      <c r="A183" s="14"/>
      <c r="K183" s="14"/>
    </row>
    <row r="184" spans="1:11">
      <c r="A184" s="14"/>
      <c r="K184" s="14"/>
    </row>
    <row r="185" spans="1:11">
      <c r="A185" s="14"/>
      <c r="K185" s="14"/>
    </row>
    <row r="186" spans="1:11">
      <c r="A186" s="14"/>
      <c r="K186" s="14"/>
    </row>
    <row r="187" spans="1:11">
      <c r="A187" s="14"/>
      <c r="K187" s="14"/>
    </row>
    <row r="188" spans="1:11">
      <c r="A188" s="14"/>
      <c r="K188" s="14"/>
    </row>
    <row r="189" spans="1:11">
      <c r="A189" s="14"/>
      <c r="K189" s="14"/>
    </row>
    <row r="190" spans="1:11">
      <c r="A190" s="14"/>
      <c r="K190" s="14"/>
    </row>
    <row r="191" spans="1:11">
      <c r="A191" s="14"/>
      <c r="K191" s="14"/>
    </row>
    <row r="192" spans="1:11">
      <c r="A192" s="14"/>
      <c r="K192" s="14"/>
    </row>
    <row r="193" spans="1:11">
      <c r="A193" s="14"/>
      <c r="K193" s="14"/>
    </row>
    <row r="194" spans="1:11">
      <c r="A194" s="14"/>
      <c r="K194" s="14"/>
    </row>
    <row r="195" spans="1:11">
      <c r="A195" s="14"/>
      <c r="K195" s="14"/>
    </row>
    <row r="196" spans="1:11">
      <c r="A196" s="14"/>
      <c r="K196" s="14"/>
    </row>
    <row r="197" spans="1:11">
      <c r="A197" s="14"/>
      <c r="K197" s="14"/>
    </row>
    <row r="198" spans="1:11">
      <c r="A198" s="14"/>
      <c r="K198" s="14"/>
    </row>
    <row r="199" spans="1:11">
      <c r="A199" s="14"/>
      <c r="K199" s="14"/>
    </row>
    <row r="200" spans="1:11">
      <c r="A200" s="14"/>
      <c r="K200" s="14"/>
    </row>
    <row r="201" spans="1:11">
      <c r="A201" s="14"/>
      <c r="K201" s="14"/>
    </row>
    <row r="202" spans="1:11">
      <c r="A202" s="14"/>
      <c r="K202" s="14"/>
    </row>
    <row r="203" spans="1:11">
      <c r="A203" s="14"/>
      <c r="K203" s="14"/>
    </row>
    <row r="204" spans="1:11">
      <c r="A204" s="14"/>
      <c r="K204" s="14"/>
    </row>
    <row r="205" spans="1:11">
      <c r="A205" s="14"/>
      <c r="K205" s="14"/>
    </row>
    <row r="206" spans="1:11">
      <c r="A206" s="14"/>
      <c r="K206" s="14"/>
    </row>
    <row r="207" spans="1:11">
      <c r="A207" s="14"/>
      <c r="K207" s="14"/>
    </row>
    <row r="208" spans="1:11">
      <c r="A208" s="14"/>
      <c r="K208" s="14"/>
    </row>
    <row r="209" spans="1:11">
      <c r="A209" s="14"/>
      <c r="K209" s="14"/>
    </row>
    <row r="210" spans="1:11">
      <c r="A210" s="14"/>
      <c r="K210" s="14"/>
    </row>
    <row r="211" spans="1:11">
      <c r="A211" s="14"/>
      <c r="K211" s="14"/>
    </row>
    <row r="212" spans="1:11">
      <c r="A212" s="14"/>
      <c r="K212" s="14"/>
    </row>
    <row r="213" spans="1:11">
      <c r="A213" s="14"/>
      <c r="K213" s="14"/>
    </row>
    <row r="214" spans="1:11">
      <c r="A214" s="14"/>
      <c r="K214" s="14"/>
    </row>
    <row r="215" spans="1:11">
      <c r="A215" s="14"/>
      <c r="K215" s="14"/>
    </row>
    <row r="216" spans="1:11">
      <c r="A216" s="14"/>
      <c r="K216" s="14"/>
    </row>
    <row r="217" spans="1:11">
      <c r="A217" s="14"/>
      <c r="K217" s="14"/>
    </row>
  </sheetData>
  <mergeCells count="5">
    <mergeCell ref="A96:E96"/>
    <mergeCell ref="A1:K1"/>
    <mergeCell ref="A33:J33"/>
    <mergeCell ref="A64:E64"/>
    <mergeCell ref="A2:J2"/>
  </mergeCells>
  <phoneticPr fontId="2" type="noConversion"/>
  <pageMargins left="0.75" right="0.75" top="1" bottom="1" header="0.4921259845" footer="0.4921259845"/>
  <pageSetup paperSize="9" scale="72" orientation="landscape" r:id="rId1"/>
  <headerFooter alignWithMargins="0"/>
  <rowBreaks count="2" manualBreakCount="2">
    <brk id="32" max="9" man="1"/>
    <brk id="94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AG58"/>
  <sheetViews>
    <sheetView zoomScaleSheetLayoutView="100" workbookViewId="0">
      <selection activeCell="J17" sqref="J17"/>
    </sheetView>
  </sheetViews>
  <sheetFormatPr defaultRowHeight="15.75"/>
  <cols>
    <col min="1" max="1" width="16" customWidth="1"/>
    <col min="2" max="2" width="9" style="170"/>
    <col min="3" max="3" width="13" customWidth="1"/>
    <col min="4" max="4" width="14.625" customWidth="1"/>
    <col min="5" max="5" width="19.125" customWidth="1"/>
    <col min="6" max="6" width="9" style="148"/>
  </cols>
  <sheetData>
    <row r="1" spans="1:10" ht="20.25" customHeight="1" thickBot="1">
      <c r="A1" s="423" t="s">
        <v>164</v>
      </c>
      <c r="B1" s="437"/>
      <c r="C1" s="437"/>
      <c r="D1" s="437"/>
      <c r="E1" s="437"/>
      <c r="F1" s="437"/>
      <c r="G1" s="437"/>
      <c r="H1" s="437"/>
      <c r="I1" s="437"/>
      <c r="J1" s="437"/>
    </row>
    <row r="2" spans="1:10" ht="15.75" customHeight="1">
      <c r="A2" s="438" t="s">
        <v>70</v>
      </c>
      <c r="B2" s="441" t="s">
        <v>71</v>
      </c>
      <c r="C2" s="442"/>
      <c r="D2" s="46"/>
      <c r="E2" s="89"/>
      <c r="F2" s="163"/>
      <c r="G2" s="441" t="s">
        <v>72</v>
      </c>
      <c r="H2" s="443"/>
      <c r="I2" s="405" t="s">
        <v>73</v>
      </c>
      <c r="J2" s="433" t="s">
        <v>74</v>
      </c>
    </row>
    <row r="3" spans="1:10" ht="15.75" customHeight="1">
      <c r="A3" s="439"/>
      <c r="B3" s="157"/>
      <c r="C3" s="51"/>
      <c r="D3" s="42" t="s">
        <v>134</v>
      </c>
      <c r="E3" s="42"/>
      <c r="F3" s="164"/>
      <c r="G3" s="50"/>
      <c r="H3" s="52"/>
      <c r="I3" s="417"/>
      <c r="J3" s="434"/>
    </row>
    <row r="4" spans="1:10" s="5" customFormat="1" ht="105.75" customHeight="1">
      <c r="A4" s="440"/>
      <c r="B4" s="158" t="s">
        <v>2</v>
      </c>
      <c r="C4" s="142" t="s">
        <v>133</v>
      </c>
      <c r="D4" s="142" t="s">
        <v>125</v>
      </c>
      <c r="E4" s="142" t="s">
        <v>126</v>
      </c>
      <c r="F4" s="165" t="s">
        <v>122</v>
      </c>
      <c r="G4" s="142" t="s">
        <v>120</v>
      </c>
      <c r="H4" s="142" t="s">
        <v>121</v>
      </c>
      <c r="I4" s="436"/>
      <c r="J4" s="435"/>
    </row>
    <row r="5" spans="1:10">
      <c r="A5" s="143" t="s">
        <v>54</v>
      </c>
      <c r="B5" s="159">
        <v>1</v>
      </c>
      <c r="C5" s="3">
        <v>281</v>
      </c>
      <c r="D5" s="3">
        <v>0</v>
      </c>
      <c r="E5" s="3">
        <v>280</v>
      </c>
      <c r="F5" s="166">
        <v>2</v>
      </c>
      <c r="G5" s="3">
        <v>55</v>
      </c>
      <c r="H5" s="3">
        <v>21</v>
      </c>
      <c r="I5" s="3">
        <v>25</v>
      </c>
      <c r="J5" s="3">
        <v>99</v>
      </c>
    </row>
    <row r="6" spans="1:10">
      <c r="A6" s="138"/>
      <c r="B6" s="159">
        <v>2</v>
      </c>
      <c r="C6" s="3">
        <v>31</v>
      </c>
      <c r="D6" s="3">
        <v>0</v>
      </c>
      <c r="E6" s="3">
        <v>29</v>
      </c>
      <c r="F6" s="166">
        <v>2</v>
      </c>
      <c r="G6" s="3">
        <v>1</v>
      </c>
      <c r="H6" s="3">
        <v>3</v>
      </c>
      <c r="I6" s="3">
        <v>3</v>
      </c>
      <c r="J6" s="3">
        <v>4</v>
      </c>
    </row>
    <row r="7" spans="1:10">
      <c r="A7" s="138"/>
      <c r="B7" s="159" t="s">
        <v>3</v>
      </c>
      <c r="C7" s="3">
        <v>18</v>
      </c>
      <c r="D7" s="3">
        <v>0</v>
      </c>
      <c r="E7" s="3">
        <v>18</v>
      </c>
      <c r="F7" s="167">
        <v>344</v>
      </c>
      <c r="G7" s="3">
        <v>4</v>
      </c>
      <c r="H7" s="3">
        <v>4</v>
      </c>
      <c r="I7" s="3">
        <v>6</v>
      </c>
      <c r="J7" s="3">
        <v>4</v>
      </c>
    </row>
    <row r="8" spans="1:10">
      <c r="A8" s="138"/>
      <c r="B8" s="159">
        <v>3</v>
      </c>
      <c r="C8">
        <v>6</v>
      </c>
      <c r="D8" s="3">
        <v>0</v>
      </c>
      <c r="E8" s="3">
        <v>2</v>
      </c>
      <c r="F8" s="166">
        <v>4</v>
      </c>
      <c r="G8" s="3">
        <v>0</v>
      </c>
      <c r="H8" s="3">
        <v>0</v>
      </c>
      <c r="I8" s="3">
        <v>0</v>
      </c>
      <c r="J8" s="3">
        <v>0</v>
      </c>
    </row>
    <row r="9" spans="1:10">
      <c r="A9" s="149" t="s">
        <v>189</v>
      </c>
      <c r="B9" s="168"/>
      <c r="C9" s="155">
        <f t="shared" ref="C9:J9" si="0">SUM(C5:C8)</f>
        <v>336</v>
      </c>
      <c r="D9" s="155">
        <f t="shared" si="0"/>
        <v>0</v>
      </c>
      <c r="E9" s="155">
        <f t="shared" si="0"/>
        <v>329</v>
      </c>
      <c r="F9" s="155">
        <f t="shared" si="0"/>
        <v>352</v>
      </c>
      <c r="G9" s="155">
        <f t="shared" si="0"/>
        <v>60</v>
      </c>
      <c r="H9" s="155">
        <f t="shared" si="0"/>
        <v>28</v>
      </c>
      <c r="I9" s="155">
        <f t="shared" si="0"/>
        <v>34</v>
      </c>
      <c r="J9" s="155">
        <f t="shared" si="0"/>
        <v>107</v>
      </c>
    </row>
    <row r="10" spans="1:10" s="56" customFormat="1">
      <c r="A10" s="161" t="s">
        <v>55</v>
      </c>
      <c r="B10" s="162">
        <v>1</v>
      </c>
      <c r="C10" s="45">
        <v>584</v>
      </c>
      <c r="D10" s="45">
        <v>555</v>
      </c>
      <c r="E10" s="45">
        <v>34</v>
      </c>
      <c r="F10" s="166">
        <v>0</v>
      </c>
      <c r="G10" s="45">
        <v>2</v>
      </c>
      <c r="H10" s="45">
        <v>1</v>
      </c>
      <c r="I10" s="45">
        <v>5</v>
      </c>
      <c r="J10" s="45">
        <v>6</v>
      </c>
    </row>
    <row r="11" spans="1:10" s="56" customFormat="1">
      <c r="A11" s="161"/>
      <c r="B11" s="162">
        <v>2</v>
      </c>
      <c r="C11" s="45">
        <v>155</v>
      </c>
      <c r="D11" s="45">
        <v>151</v>
      </c>
      <c r="E11" s="45">
        <v>7</v>
      </c>
      <c r="F11" s="166">
        <v>0</v>
      </c>
      <c r="G11" s="45">
        <v>0</v>
      </c>
      <c r="H11" s="45">
        <v>3</v>
      </c>
      <c r="I11" s="45">
        <v>4</v>
      </c>
      <c r="J11" s="45">
        <v>0</v>
      </c>
    </row>
    <row r="12" spans="1:10" s="56" customFormat="1">
      <c r="A12" s="161"/>
      <c r="B12" s="162" t="s">
        <v>3</v>
      </c>
      <c r="C12" s="45">
        <v>0</v>
      </c>
      <c r="D12" s="45">
        <v>0</v>
      </c>
      <c r="E12" s="45">
        <v>0</v>
      </c>
      <c r="F12" s="166">
        <v>0</v>
      </c>
      <c r="G12" s="45">
        <v>0</v>
      </c>
      <c r="H12" s="45">
        <v>0</v>
      </c>
      <c r="I12" s="45">
        <v>0</v>
      </c>
      <c r="J12" s="45">
        <v>0</v>
      </c>
    </row>
    <row r="13" spans="1:10" s="56" customFormat="1">
      <c r="A13" s="161"/>
      <c r="B13" s="162">
        <v>3</v>
      </c>
      <c r="C13" s="45">
        <v>85</v>
      </c>
      <c r="D13" s="45">
        <v>84</v>
      </c>
      <c r="E13" s="45">
        <v>1</v>
      </c>
      <c r="F13" s="166">
        <v>3</v>
      </c>
      <c r="G13" s="45">
        <v>2</v>
      </c>
      <c r="H13" s="45">
        <v>0</v>
      </c>
      <c r="I13" s="45">
        <v>0</v>
      </c>
      <c r="J13" s="45">
        <v>4</v>
      </c>
    </row>
    <row r="14" spans="1:10">
      <c r="A14" s="150" t="s">
        <v>190</v>
      </c>
      <c r="B14" s="169"/>
      <c r="C14" s="156">
        <f t="shared" ref="C14:J14" si="1">SUM(C10:C13)</f>
        <v>824</v>
      </c>
      <c r="D14" s="156">
        <f t="shared" si="1"/>
        <v>790</v>
      </c>
      <c r="E14" s="156">
        <f t="shared" si="1"/>
        <v>42</v>
      </c>
      <c r="F14" s="156">
        <f t="shared" si="1"/>
        <v>3</v>
      </c>
      <c r="G14" s="156">
        <f t="shared" si="1"/>
        <v>4</v>
      </c>
      <c r="H14" s="156">
        <f t="shared" si="1"/>
        <v>4</v>
      </c>
      <c r="I14" s="156">
        <f t="shared" si="1"/>
        <v>9</v>
      </c>
      <c r="J14" s="156">
        <f t="shared" si="1"/>
        <v>10</v>
      </c>
    </row>
    <row r="15" spans="1:10">
      <c r="A15" s="151" t="s">
        <v>191</v>
      </c>
      <c r="B15" s="168">
        <v>1</v>
      </c>
      <c r="C15" s="155">
        <f t="shared" ref="C15:J16" si="2">C5+C10</f>
        <v>865</v>
      </c>
      <c r="D15" s="155">
        <f t="shared" si="2"/>
        <v>555</v>
      </c>
      <c r="E15" s="155">
        <f t="shared" si="2"/>
        <v>314</v>
      </c>
      <c r="F15" s="155">
        <f t="shared" si="2"/>
        <v>2</v>
      </c>
      <c r="G15" s="155">
        <f t="shared" si="2"/>
        <v>57</v>
      </c>
      <c r="H15" s="155">
        <f t="shared" si="2"/>
        <v>22</v>
      </c>
      <c r="I15" s="155">
        <f t="shared" si="2"/>
        <v>30</v>
      </c>
      <c r="J15" s="155">
        <f t="shared" si="2"/>
        <v>105</v>
      </c>
    </row>
    <row r="16" spans="1:10">
      <c r="A16" s="152"/>
      <c r="B16" s="168">
        <v>2</v>
      </c>
      <c r="C16" s="155">
        <f t="shared" si="2"/>
        <v>186</v>
      </c>
      <c r="D16" s="155">
        <f t="shared" si="2"/>
        <v>151</v>
      </c>
      <c r="E16" s="155">
        <f t="shared" si="2"/>
        <v>36</v>
      </c>
      <c r="F16" s="155">
        <f t="shared" si="2"/>
        <v>2</v>
      </c>
      <c r="G16" s="155">
        <f t="shared" si="2"/>
        <v>1</v>
      </c>
      <c r="H16" s="155">
        <f t="shared" si="2"/>
        <v>6</v>
      </c>
      <c r="I16" s="155">
        <f t="shared" si="2"/>
        <v>7</v>
      </c>
      <c r="J16" s="155">
        <f t="shared" si="2"/>
        <v>4</v>
      </c>
    </row>
    <row r="17" spans="1:33">
      <c r="A17" s="152"/>
      <c r="B17" s="168" t="s">
        <v>3</v>
      </c>
      <c r="C17" s="155">
        <f t="shared" ref="C17:J17" si="3">C7</f>
        <v>18</v>
      </c>
      <c r="D17" s="155">
        <f t="shared" si="3"/>
        <v>0</v>
      </c>
      <c r="E17" s="155">
        <f t="shared" si="3"/>
        <v>18</v>
      </c>
      <c r="F17" s="155">
        <f t="shared" si="3"/>
        <v>344</v>
      </c>
      <c r="G17" s="155">
        <f t="shared" si="3"/>
        <v>4</v>
      </c>
      <c r="H17" s="155">
        <f t="shared" si="3"/>
        <v>4</v>
      </c>
      <c r="I17" s="155">
        <f t="shared" si="3"/>
        <v>6</v>
      </c>
      <c r="J17" s="155">
        <f t="shared" si="3"/>
        <v>4</v>
      </c>
    </row>
    <row r="18" spans="1:33">
      <c r="A18" s="153"/>
      <c r="B18" s="168">
        <v>3</v>
      </c>
      <c r="C18" s="155">
        <f t="shared" ref="C18:J18" si="4">C8+C13</f>
        <v>91</v>
      </c>
      <c r="D18" s="155">
        <f t="shared" si="4"/>
        <v>84</v>
      </c>
      <c r="E18" s="155">
        <f t="shared" si="4"/>
        <v>3</v>
      </c>
      <c r="F18" s="155">
        <f t="shared" si="4"/>
        <v>7</v>
      </c>
      <c r="G18" s="155">
        <f t="shared" si="4"/>
        <v>2</v>
      </c>
      <c r="H18" s="155">
        <f t="shared" si="4"/>
        <v>0</v>
      </c>
      <c r="I18" s="155">
        <f t="shared" si="4"/>
        <v>0</v>
      </c>
      <c r="J18" s="155">
        <f t="shared" si="4"/>
        <v>4</v>
      </c>
    </row>
    <row r="19" spans="1:33">
      <c r="A19" s="154" t="s">
        <v>56</v>
      </c>
      <c r="B19" s="168"/>
      <c r="C19" s="155">
        <f>SUM(C15:C18)</f>
        <v>1160</v>
      </c>
      <c r="D19" s="155">
        <f t="shared" ref="D19:J19" si="5">SUM(D15:D18)</f>
        <v>790</v>
      </c>
      <c r="E19" s="155">
        <f t="shared" si="5"/>
        <v>371</v>
      </c>
      <c r="F19" s="155">
        <f t="shared" si="5"/>
        <v>355</v>
      </c>
      <c r="G19" s="155">
        <f t="shared" si="5"/>
        <v>64</v>
      </c>
      <c r="H19" s="155">
        <f t="shared" si="5"/>
        <v>32</v>
      </c>
      <c r="I19" s="155">
        <f t="shared" si="5"/>
        <v>43</v>
      </c>
      <c r="J19" s="155">
        <f t="shared" si="5"/>
        <v>117</v>
      </c>
    </row>
    <row r="20" spans="1:33"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</row>
    <row r="21" spans="1:33" s="160" customFormat="1">
      <c r="A21" s="147"/>
      <c r="B21" s="174"/>
      <c r="C21" s="147"/>
      <c r="D21" s="147"/>
      <c r="E21" s="147"/>
      <c r="F21" s="147"/>
      <c r="G21" s="147"/>
      <c r="H21" s="147"/>
      <c r="I21" s="147"/>
      <c r="J21" s="147"/>
      <c r="K21" s="147"/>
      <c r="L21" s="175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</row>
    <row r="22" spans="1:33" s="160" customFormat="1">
      <c r="A22" s="147"/>
      <c r="B22" s="174"/>
      <c r="C22" s="147"/>
      <c r="D22" s="147"/>
      <c r="E22" s="147"/>
      <c r="F22" s="147"/>
      <c r="G22" s="147"/>
      <c r="H22" s="147"/>
      <c r="I22" s="147"/>
      <c r="J22" s="147"/>
      <c r="K22" s="147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</row>
    <row r="23" spans="1:33" s="160" customFormat="1">
      <c r="A23" s="147"/>
      <c r="B23" s="174"/>
      <c r="C23" s="147"/>
      <c r="D23" s="147"/>
      <c r="E23" s="147"/>
      <c r="F23" s="147"/>
      <c r="G23" s="147"/>
      <c r="H23" s="147"/>
      <c r="I23" s="147"/>
      <c r="J23" s="147"/>
      <c r="K23" s="147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</row>
    <row r="24" spans="1:33" s="160" customFormat="1">
      <c r="A24" s="147"/>
      <c r="B24" s="174"/>
      <c r="C24" s="147"/>
      <c r="D24" s="147"/>
      <c r="E24" s="147"/>
      <c r="F24" s="147"/>
      <c r="G24" s="147"/>
      <c r="H24" s="147"/>
      <c r="I24" s="147"/>
      <c r="J24" s="147"/>
      <c r="K24" s="147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</row>
    <row r="25" spans="1:33">
      <c r="A25" s="147"/>
      <c r="B25" s="174"/>
      <c r="C25" s="147"/>
      <c r="D25" s="147"/>
      <c r="E25" s="147"/>
      <c r="F25" s="147"/>
      <c r="G25" s="147"/>
      <c r="H25" s="147"/>
      <c r="I25" s="147"/>
      <c r="J25" s="147"/>
      <c r="K25" s="147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</row>
    <row r="26" spans="1:33">
      <c r="A26" s="147"/>
      <c r="B26" s="174"/>
      <c r="C26" s="147"/>
      <c r="D26" s="147"/>
      <c r="E26" s="147"/>
      <c r="F26" s="147"/>
      <c r="G26" s="147"/>
      <c r="H26" s="147"/>
      <c r="I26" s="147"/>
      <c r="J26" s="147"/>
      <c r="K26" s="147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</row>
    <row r="27" spans="1:33">
      <c r="A27" s="147"/>
      <c r="B27" s="174"/>
      <c r="C27" s="147"/>
      <c r="D27" s="147"/>
      <c r="E27" s="147"/>
      <c r="F27" s="147"/>
      <c r="G27" s="147"/>
      <c r="H27" s="147"/>
      <c r="I27" s="147"/>
      <c r="J27" s="147"/>
      <c r="K27" s="147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</row>
    <row r="28" spans="1:33">
      <c r="A28" s="147"/>
      <c r="B28" s="174"/>
      <c r="C28" s="147"/>
      <c r="D28" s="147"/>
      <c r="E28" s="147"/>
      <c r="F28" s="147"/>
      <c r="G28" s="147"/>
      <c r="H28" s="147"/>
      <c r="I28" s="147"/>
      <c r="J28" s="147"/>
      <c r="K28" s="147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</row>
    <row r="29" spans="1:33" s="160" customFormat="1">
      <c r="A29" s="147"/>
      <c r="B29" s="174"/>
      <c r="C29" s="147"/>
      <c r="D29" s="147"/>
      <c r="E29" s="147"/>
      <c r="F29" s="147"/>
      <c r="G29" s="147"/>
      <c r="H29" s="147"/>
      <c r="I29" s="147"/>
      <c r="J29" s="147"/>
      <c r="K29" s="147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</row>
    <row r="30" spans="1:33" s="160" customFormat="1">
      <c r="A30" s="147"/>
      <c r="B30" s="174"/>
      <c r="C30" s="147"/>
      <c r="D30" s="147"/>
      <c r="E30" s="147"/>
      <c r="F30" s="147"/>
      <c r="G30" s="147"/>
      <c r="H30" s="147"/>
      <c r="I30" s="147"/>
      <c r="J30" s="147"/>
      <c r="K30" s="147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</row>
    <row r="31" spans="1:33" s="160" customFormat="1">
      <c r="A31" s="147"/>
      <c r="B31" s="174"/>
      <c r="C31" s="147"/>
      <c r="D31" s="147"/>
      <c r="E31" s="147"/>
      <c r="F31" s="147"/>
      <c r="G31" s="147"/>
      <c r="H31" s="147"/>
      <c r="I31" s="147"/>
      <c r="J31" s="147"/>
      <c r="K31" s="147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</row>
    <row r="32" spans="1:33">
      <c r="A32" s="147"/>
      <c r="B32" s="174"/>
      <c r="C32" s="147"/>
      <c r="D32" s="147"/>
      <c r="E32" s="147"/>
      <c r="F32" s="147"/>
      <c r="G32" s="147"/>
      <c r="H32" s="147"/>
      <c r="I32" s="147"/>
      <c r="J32" s="147"/>
      <c r="K32" s="147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</row>
    <row r="33" spans="1:33">
      <c r="A33" s="147"/>
      <c r="B33" s="174"/>
      <c r="C33" s="147"/>
      <c r="D33" s="147"/>
      <c r="E33" s="147"/>
      <c r="F33" s="147"/>
      <c r="G33" s="147"/>
      <c r="H33" s="147"/>
      <c r="I33" s="147"/>
      <c r="J33" s="147"/>
      <c r="K33" s="147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</row>
    <row r="34" spans="1:33">
      <c r="A34" s="147"/>
      <c r="B34" s="174"/>
      <c r="C34" s="147"/>
      <c r="D34" s="147"/>
      <c r="E34" s="147"/>
      <c r="F34" s="147"/>
      <c r="G34" s="147"/>
      <c r="H34" s="147"/>
      <c r="I34" s="147"/>
      <c r="J34" s="147"/>
      <c r="K34" s="147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</row>
    <row r="35" spans="1:33">
      <c r="A35" s="147"/>
      <c r="B35" s="174"/>
      <c r="C35" s="147"/>
      <c r="D35" s="147"/>
      <c r="E35" s="147"/>
      <c r="F35" s="147"/>
      <c r="G35" s="147"/>
      <c r="H35" s="147"/>
      <c r="I35" s="147"/>
      <c r="J35" s="147"/>
      <c r="K35" s="147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</row>
    <row r="36" spans="1:33" s="160" customFormat="1">
      <c r="A36" s="147"/>
      <c r="B36" s="174"/>
      <c r="C36" s="147"/>
      <c r="D36" s="147"/>
      <c r="E36" s="147"/>
      <c r="F36" s="147"/>
      <c r="G36" s="147"/>
      <c r="H36" s="147"/>
      <c r="I36" s="147"/>
      <c r="J36" s="147"/>
      <c r="K36" s="147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</row>
    <row r="37" spans="1:33" s="160" customFormat="1">
      <c r="A37" s="147"/>
      <c r="B37" s="174"/>
      <c r="C37" s="147"/>
      <c r="D37" s="147"/>
      <c r="E37" s="147"/>
      <c r="F37" s="147"/>
      <c r="G37" s="147"/>
      <c r="H37" s="147"/>
      <c r="I37" s="147"/>
      <c r="J37" s="147"/>
      <c r="K37" s="147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</row>
    <row r="38" spans="1:33" s="160" customFormat="1">
      <c r="A38" s="147"/>
      <c r="B38" s="174"/>
      <c r="C38" s="147"/>
      <c r="D38" s="147"/>
      <c r="E38" s="147"/>
      <c r="F38" s="147"/>
      <c r="G38" s="147"/>
      <c r="H38" s="147"/>
      <c r="I38" s="147"/>
      <c r="J38" s="147"/>
      <c r="K38" s="147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</row>
    <row r="39" spans="1:33">
      <c r="A39" s="147"/>
      <c r="B39" s="174"/>
      <c r="C39" s="147"/>
      <c r="D39" s="147"/>
      <c r="E39" s="147"/>
      <c r="F39" s="147"/>
      <c r="G39" s="147"/>
      <c r="H39" s="147"/>
      <c r="I39" s="147"/>
      <c r="J39" s="147"/>
      <c r="K39" s="147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</row>
    <row r="40" spans="1:33">
      <c r="A40" s="147"/>
      <c r="B40" s="174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</row>
    <row r="41" spans="1:33">
      <c r="A41" s="147"/>
      <c r="B41" s="174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</row>
    <row r="42" spans="1:33">
      <c r="A42" s="147"/>
      <c r="B42" s="174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</row>
    <row r="43" spans="1:33" s="160" customFormat="1">
      <c r="A43" s="147"/>
      <c r="B43" s="174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</row>
    <row r="44" spans="1:33" s="160" customFormat="1">
      <c r="A44" s="147"/>
      <c r="B44" s="174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</row>
    <row r="45" spans="1:33">
      <c r="A45" s="147"/>
      <c r="B45" s="174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</row>
    <row r="46" spans="1:33">
      <c r="A46" s="147"/>
      <c r="B46" s="174"/>
      <c r="C46" s="147"/>
      <c r="D46" s="147"/>
      <c r="E46" s="147"/>
      <c r="F46" s="147"/>
      <c r="G46" s="147"/>
      <c r="H46" s="147"/>
      <c r="I46" s="147"/>
      <c r="J46" s="147"/>
      <c r="K46" s="147"/>
      <c r="L46" s="147"/>
    </row>
    <row r="47" spans="1:33">
      <c r="A47" s="147"/>
      <c r="B47" s="174"/>
      <c r="C47" s="147"/>
      <c r="D47" s="147"/>
      <c r="E47" s="147"/>
      <c r="F47" s="147"/>
      <c r="G47" s="147"/>
      <c r="H47" s="147"/>
      <c r="I47" s="147"/>
      <c r="J47" s="147"/>
      <c r="K47" s="147"/>
      <c r="L47" s="147"/>
    </row>
    <row r="48" spans="1:33" s="160" customFormat="1">
      <c r="A48" s="147"/>
      <c r="B48" s="174"/>
      <c r="C48" s="147"/>
      <c r="D48" s="147"/>
      <c r="E48" s="147"/>
      <c r="F48" s="147"/>
      <c r="G48" s="147"/>
      <c r="H48" s="147"/>
      <c r="I48" s="147"/>
      <c r="J48" s="147"/>
      <c r="K48" s="147"/>
      <c r="L48" s="147"/>
    </row>
    <row r="49" spans="1:12" s="160" customFormat="1">
      <c r="A49" s="147"/>
      <c r="B49" s="174"/>
      <c r="C49" s="147"/>
      <c r="D49" s="147"/>
      <c r="E49" s="147"/>
      <c r="F49" s="147"/>
      <c r="G49" s="147"/>
      <c r="H49" s="147"/>
      <c r="I49" s="147"/>
      <c r="J49" s="147"/>
      <c r="K49" s="147"/>
      <c r="L49" s="147"/>
    </row>
    <row r="50" spans="1:12" s="160" customFormat="1">
      <c r="A50" s="147"/>
      <c r="B50" s="174"/>
      <c r="C50" s="147"/>
      <c r="D50" s="147"/>
      <c r="E50" s="147"/>
      <c r="F50" s="147"/>
      <c r="G50" s="147"/>
      <c r="H50" s="147"/>
      <c r="I50" s="147"/>
      <c r="J50" s="147"/>
      <c r="K50" s="147"/>
      <c r="L50" s="147"/>
    </row>
    <row r="51" spans="1:12">
      <c r="A51" s="147"/>
      <c r="B51" s="174"/>
      <c r="C51" s="147"/>
      <c r="D51" s="147"/>
      <c r="E51" s="147"/>
      <c r="F51" s="147"/>
      <c r="G51" s="147"/>
      <c r="H51" s="147"/>
      <c r="I51" s="147"/>
      <c r="J51" s="147"/>
      <c r="K51" s="147"/>
      <c r="L51" s="147"/>
    </row>
    <row r="52" spans="1:12">
      <c r="A52" s="147"/>
      <c r="B52" s="174"/>
      <c r="C52" s="147"/>
      <c r="D52" s="147"/>
      <c r="E52" s="147"/>
      <c r="F52" s="147"/>
      <c r="G52" s="147"/>
      <c r="H52" s="147"/>
      <c r="I52" s="147"/>
      <c r="J52" s="147"/>
      <c r="K52" s="147"/>
      <c r="L52" s="147"/>
    </row>
    <row r="53" spans="1:12">
      <c r="A53" s="147"/>
      <c r="B53" s="174"/>
      <c r="C53" s="147"/>
      <c r="D53" s="147"/>
      <c r="E53" s="147"/>
      <c r="F53" s="147"/>
      <c r="G53" s="147"/>
      <c r="H53" s="147"/>
      <c r="I53" s="147"/>
      <c r="J53" s="147"/>
      <c r="K53" s="147"/>
      <c r="L53" s="147"/>
    </row>
    <row r="54" spans="1:12">
      <c r="A54" s="147"/>
      <c r="B54" s="174"/>
      <c r="C54" s="147"/>
      <c r="D54" s="147"/>
      <c r="E54" s="147"/>
      <c r="F54" s="147"/>
      <c r="G54" s="147"/>
      <c r="H54" s="147"/>
      <c r="I54" s="147"/>
      <c r="J54" s="147"/>
      <c r="K54" s="147"/>
      <c r="L54" s="147"/>
    </row>
    <row r="55" spans="1:12" s="160" customFormat="1">
      <c r="A55" s="147"/>
      <c r="B55" s="174"/>
      <c r="C55" s="147"/>
      <c r="D55" s="147"/>
      <c r="E55" s="147"/>
      <c r="F55" s="147"/>
      <c r="G55" s="147"/>
      <c r="H55" s="147"/>
      <c r="I55" s="147"/>
      <c r="J55" s="147"/>
      <c r="K55" s="147"/>
      <c r="L55" s="147"/>
    </row>
    <row r="56" spans="1:12">
      <c r="A56" s="147"/>
      <c r="B56" s="174"/>
      <c r="C56" s="147"/>
      <c r="D56" s="147"/>
      <c r="E56" s="147"/>
      <c r="F56" s="147"/>
      <c r="G56" s="147"/>
      <c r="H56" s="147"/>
      <c r="I56" s="147"/>
      <c r="J56" s="147"/>
      <c r="K56" s="147"/>
      <c r="L56" s="147"/>
    </row>
    <row r="57" spans="1:12">
      <c r="A57" s="147"/>
      <c r="B57" s="174"/>
      <c r="C57" s="147"/>
      <c r="D57" s="147"/>
      <c r="E57" s="147"/>
      <c r="F57" s="147"/>
      <c r="G57" s="147"/>
      <c r="H57" s="147"/>
      <c r="I57" s="147"/>
      <c r="J57" s="147"/>
      <c r="K57" s="147"/>
      <c r="L57" s="147"/>
    </row>
    <row r="58" spans="1:12">
      <c r="A58" s="147"/>
      <c r="B58" s="174"/>
      <c r="C58" s="147"/>
      <c r="D58" s="147"/>
      <c r="E58" s="147"/>
      <c r="F58" s="147"/>
      <c r="G58" s="147"/>
      <c r="H58" s="147"/>
      <c r="I58" s="147"/>
      <c r="J58" s="147"/>
      <c r="K58" s="147"/>
      <c r="L58" s="147"/>
    </row>
  </sheetData>
  <mergeCells count="6">
    <mergeCell ref="J2:J4"/>
    <mergeCell ref="I2:I4"/>
    <mergeCell ref="A1:J1"/>
    <mergeCell ref="A2:A4"/>
    <mergeCell ref="B2:C2"/>
    <mergeCell ref="G2:H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I41"/>
  <sheetViews>
    <sheetView topLeftCell="A16" workbookViewId="0">
      <selection activeCell="L6" sqref="L6"/>
    </sheetView>
  </sheetViews>
  <sheetFormatPr defaultRowHeight="15.75"/>
  <cols>
    <col min="1" max="1" width="22.25" style="232" customWidth="1"/>
    <col min="2" max="2" width="11.125" style="233" customWidth="1"/>
    <col min="3" max="4" width="9" style="233"/>
    <col min="5" max="7" width="10" style="233" bestFit="1" customWidth="1"/>
    <col min="8" max="8" width="9.875" style="233" customWidth="1"/>
    <col min="9" max="9" width="8.875" style="233" customWidth="1"/>
  </cols>
  <sheetData>
    <row r="1" spans="1:9" ht="67.5" customHeight="1">
      <c r="A1" s="445" t="s">
        <v>177</v>
      </c>
      <c r="B1" s="445"/>
      <c r="C1" s="445"/>
      <c r="D1" s="445"/>
      <c r="E1" s="445"/>
      <c r="F1" s="445"/>
      <c r="G1" s="445"/>
      <c r="H1" s="445"/>
      <c r="I1" s="445"/>
    </row>
    <row r="2" spans="1:9" s="40" customFormat="1" ht="18.75">
      <c r="A2" s="227"/>
      <c r="B2" s="173"/>
      <c r="C2" s="444" t="s">
        <v>152</v>
      </c>
      <c r="D2" s="444"/>
      <c r="E2" s="444"/>
      <c r="F2" s="444"/>
      <c r="G2" s="444"/>
      <c r="H2" s="444"/>
      <c r="I2" s="444"/>
    </row>
    <row r="3" spans="1:9" s="47" customFormat="1" ht="55.5" customHeight="1">
      <c r="A3" s="189" t="s">
        <v>69</v>
      </c>
      <c r="B3" s="188" t="s">
        <v>151</v>
      </c>
      <c r="C3" s="188" t="s">
        <v>70</v>
      </c>
      <c r="D3" s="188" t="s">
        <v>157</v>
      </c>
      <c r="E3" s="188" t="s">
        <v>220</v>
      </c>
      <c r="F3" s="188" t="s">
        <v>156</v>
      </c>
      <c r="G3" s="188" t="s">
        <v>155</v>
      </c>
      <c r="H3" s="188" t="s">
        <v>153</v>
      </c>
      <c r="I3" s="188" t="s">
        <v>154</v>
      </c>
    </row>
    <row r="4" spans="1:9" s="9" customFormat="1" ht="33" customHeight="1">
      <c r="A4" s="224" t="s">
        <v>23</v>
      </c>
      <c r="B4" s="223" t="s">
        <v>234</v>
      </c>
      <c r="C4" s="223" t="s">
        <v>603</v>
      </c>
      <c r="D4" s="225">
        <v>0</v>
      </c>
      <c r="E4" s="225">
        <v>0.94199999999999995</v>
      </c>
      <c r="F4" s="225">
        <v>0.93</v>
      </c>
      <c r="G4" s="225">
        <v>0.93500000000000005</v>
      </c>
      <c r="H4" s="225">
        <v>0.98</v>
      </c>
      <c r="I4" s="225">
        <v>0</v>
      </c>
    </row>
    <row r="5" spans="1:9" s="9" customFormat="1" ht="33" customHeight="1">
      <c r="A5" s="224" t="s">
        <v>23</v>
      </c>
      <c r="B5" s="223" t="s">
        <v>234</v>
      </c>
      <c r="C5" s="223" t="s">
        <v>609</v>
      </c>
      <c r="D5" s="225">
        <v>0</v>
      </c>
      <c r="E5" s="225">
        <v>0.81630000000000003</v>
      </c>
      <c r="F5" s="225">
        <v>0.94420000000000004</v>
      </c>
      <c r="G5" s="225">
        <v>0.85709999999999997</v>
      </c>
      <c r="H5" s="225">
        <v>0.97299999999999998</v>
      </c>
      <c r="I5" s="225">
        <v>0</v>
      </c>
    </row>
    <row r="6" spans="1:9" s="9" customFormat="1" ht="33" customHeight="1">
      <c r="A6" s="226" t="s">
        <v>36</v>
      </c>
      <c r="B6" s="228" t="s">
        <v>610</v>
      </c>
      <c r="C6" s="228" t="s">
        <v>603</v>
      </c>
      <c r="D6" s="229">
        <v>0</v>
      </c>
      <c r="E6" s="229">
        <v>0</v>
      </c>
      <c r="F6" s="229">
        <v>0</v>
      </c>
      <c r="G6" s="229">
        <v>0</v>
      </c>
      <c r="H6" s="229">
        <v>0.66700000000000004</v>
      </c>
      <c r="I6" s="229">
        <v>0.54400000000000004</v>
      </c>
    </row>
    <row r="7" spans="1:9" s="9" customFormat="1" ht="37.5" customHeight="1">
      <c r="A7" s="226" t="s">
        <v>37</v>
      </c>
      <c r="B7" s="228" t="s">
        <v>610</v>
      </c>
      <c r="C7" s="228" t="s">
        <v>603</v>
      </c>
      <c r="D7" s="229">
        <v>0</v>
      </c>
      <c r="E7" s="229">
        <v>0</v>
      </c>
      <c r="F7" s="229">
        <v>0</v>
      </c>
      <c r="G7" s="229">
        <v>0</v>
      </c>
      <c r="H7" s="229">
        <v>0</v>
      </c>
      <c r="I7" s="229">
        <v>0.66</v>
      </c>
    </row>
    <row r="8" spans="1:9" s="9" customFormat="1" ht="20.25" customHeight="1">
      <c r="A8" s="226" t="s">
        <v>39</v>
      </c>
      <c r="B8" s="228" t="s">
        <v>241</v>
      </c>
      <c r="C8" s="228" t="s">
        <v>603</v>
      </c>
      <c r="D8" s="229">
        <v>0</v>
      </c>
      <c r="E8" s="229">
        <v>0</v>
      </c>
      <c r="F8" s="229">
        <v>0.80800000000000005</v>
      </c>
      <c r="G8" s="229">
        <v>0.70599999999999996</v>
      </c>
      <c r="H8" s="229">
        <v>0.68700000000000006</v>
      </c>
      <c r="I8" s="229">
        <v>0.78300000000000003</v>
      </c>
    </row>
    <row r="9" spans="1:9" s="9" customFormat="1" ht="42" customHeight="1">
      <c r="A9" s="226" t="s">
        <v>39</v>
      </c>
      <c r="B9" s="228" t="s">
        <v>241</v>
      </c>
      <c r="C9" s="228" t="s">
        <v>609</v>
      </c>
      <c r="D9" s="229">
        <v>0</v>
      </c>
      <c r="E9" s="229">
        <v>0</v>
      </c>
      <c r="F9" s="229">
        <v>0.77</v>
      </c>
      <c r="G9" s="229">
        <v>0</v>
      </c>
      <c r="H9" s="229">
        <v>0</v>
      </c>
      <c r="I9" s="229">
        <v>0.71699999999999997</v>
      </c>
    </row>
    <row r="10" spans="1:9" s="9" customFormat="1">
      <c r="A10" s="226" t="s">
        <v>39</v>
      </c>
      <c r="B10" s="228" t="s">
        <v>234</v>
      </c>
      <c r="C10" s="228" t="s">
        <v>603</v>
      </c>
      <c r="D10" s="229">
        <v>0</v>
      </c>
      <c r="E10" s="229">
        <v>0</v>
      </c>
      <c r="F10" s="229">
        <v>0.83299999999999996</v>
      </c>
      <c r="G10" s="229">
        <v>0.88500000000000001</v>
      </c>
      <c r="H10" s="229">
        <v>0.95899999999999996</v>
      </c>
      <c r="I10" s="229">
        <v>0.98599999999999999</v>
      </c>
    </row>
    <row r="11" spans="1:9" s="147" customFormat="1">
      <c r="A11" s="226" t="s">
        <v>39</v>
      </c>
      <c r="B11" s="228" t="s">
        <v>234</v>
      </c>
      <c r="C11" s="228" t="s">
        <v>609</v>
      </c>
      <c r="D11" s="229">
        <v>0</v>
      </c>
      <c r="E11" s="229">
        <v>0.96899999999999997</v>
      </c>
      <c r="F11" s="229">
        <v>0.9</v>
      </c>
      <c r="G11" s="229">
        <v>0</v>
      </c>
      <c r="H11" s="229">
        <v>0</v>
      </c>
      <c r="I11" s="229">
        <v>0</v>
      </c>
    </row>
    <row r="12" spans="1:9" s="147" customFormat="1" ht="25.5">
      <c r="A12" s="226" t="s">
        <v>23</v>
      </c>
      <c r="B12" s="223" t="s">
        <v>241</v>
      </c>
      <c r="C12" s="223" t="s">
        <v>603</v>
      </c>
      <c r="D12" s="229">
        <v>0</v>
      </c>
      <c r="E12" s="230">
        <v>0.129</v>
      </c>
      <c r="F12" s="230">
        <v>0.65800000000000003</v>
      </c>
      <c r="G12" s="230">
        <v>0.71599999999999997</v>
      </c>
      <c r="H12" s="230">
        <v>0.70699999999999996</v>
      </c>
      <c r="I12" s="230">
        <v>0.23799999999999999</v>
      </c>
    </row>
    <row r="13" spans="1:9" s="147" customFormat="1">
      <c r="A13" s="226" t="s">
        <v>27</v>
      </c>
      <c r="B13" s="223" t="s">
        <v>241</v>
      </c>
      <c r="C13" s="223" t="s">
        <v>603</v>
      </c>
      <c r="D13" s="230">
        <v>0.126</v>
      </c>
      <c r="E13" s="230">
        <v>6.6000000000000003E-2</v>
      </c>
      <c r="F13" s="230">
        <v>0.46700000000000003</v>
      </c>
      <c r="G13" s="230">
        <v>0.42</v>
      </c>
      <c r="H13" s="230">
        <v>0.35599999999999998</v>
      </c>
      <c r="I13" s="230">
        <v>0.373</v>
      </c>
    </row>
    <row r="14" spans="1:9" s="147" customFormat="1">
      <c r="A14" s="226" t="s">
        <v>28</v>
      </c>
      <c r="B14" s="223" t="s">
        <v>241</v>
      </c>
      <c r="C14" s="223" t="s">
        <v>603</v>
      </c>
      <c r="D14" s="230">
        <v>7.0000000000000001E-3</v>
      </c>
      <c r="E14" s="230">
        <v>5.3999999999999999E-2</v>
      </c>
      <c r="F14" s="230">
        <v>0.39800000000000002</v>
      </c>
      <c r="G14" s="230">
        <v>0.503</v>
      </c>
      <c r="H14" s="230">
        <v>0.48799999999999999</v>
      </c>
      <c r="I14" s="230">
        <v>0.56899999999999995</v>
      </c>
    </row>
    <row r="15" spans="1:9" s="147" customFormat="1" ht="25.5">
      <c r="A15" s="226" t="s">
        <v>29</v>
      </c>
      <c r="B15" s="223" t="s">
        <v>241</v>
      </c>
      <c r="C15" s="223" t="s">
        <v>603</v>
      </c>
      <c r="D15" s="230">
        <v>0</v>
      </c>
      <c r="E15" s="230">
        <v>0.14299999999999999</v>
      </c>
      <c r="F15" s="230">
        <v>0.47399999999999998</v>
      </c>
      <c r="G15" s="230">
        <v>0.47799999999999998</v>
      </c>
      <c r="H15" s="230">
        <v>0.33300000000000002</v>
      </c>
      <c r="I15" s="230">
        <v>0.19</v>
      </c>
    </row>
    <row r="16" spans="1:9" s="9" customFormat="1">
      <c r="A16" s="226" t="s">
        <v>45</v>
      </c>
      <c r="B16" s="223" t="s">
        <v>241</v>
      </c>
      <c r="C16" s="223" t="s">
        <v>603</v>
      </c>
      <c r="D16" s="230">
        <v>1.2E-2</v>
      </c>
      <c r="E16" s="230">
        <v>3.3000000000000002E-2</v>
      </c>
      <c r="F16" s="230">
        <v>0.33800000000000002</v>
      </c>
      <c r="G16" s="230">
        <v>0.44700000000000001</v>
      </c>
      <c r="H16" s="230">
        <v>0.318</v>
      </c>
      <c r="I16" s="230">
        <v>0.39300000000000002</v>
      </c>
    </row>
    <row r="17" spans="1:9" s="9" customFormat="1" ht="26.25">
      <c r="A17" s="231" t="s">
        <v>46</v>
      </c>
      <c r="B17" s="223" t="s">
        <v>241</v>
      </c>
      <c r="C17" s="223" t="s">
        <v>603</v>
      </c>
      <c r="D17" s="230">
        <v>3.6999999999999998E-2</v>
      </c>
      <c r="E17" s="230">
        <v>4.9000000000000002E-2</v>
      </c>
      <c r="F17" s="230">
        <v>0.27400000000000002</v>
      </c>
      <c r="G17" s="230">
        <v>0.21299999999999999</v>
      </c>
      <c r="H17" s="230">
        <v>0.2</v>
      </c>
      <c r="I17" s="230">
        <v>0.20899999999999999</v>
      </c>
    </row>
    <row r="18" spans="1:9" s="9" customFormat="1" ht="26.25">
      <c r="A18" s="231" t="s">
        <v>46</v>
      </c>
      <c r="B18" s="223" t="s">
        <v>241</v>
      </c>
      <c r="C18" s="223" t="s">
        <v>609</v>
      </c>
      <c r="D18" s="230">
        <v>0</v>
      </c>
      <c r="E18" s="230">
        <v>0</v>
      </c>
      <c r="F18" s="230">
        <v>0.158</v>
      </c>
      <c r="G18" s="230">
        <v>6.3E-2</v>
      </c>
      <c r="H18" s="230">
        <v>0.45</v>
      </c>
      <c r="I18" s="230">
        <v>5.6000000000000001E-2</v>
      </c>
    </row>
    <row r="19" spans="1:9" s="9" customFormat="1" ht="25.5">
      <c r="A19" s="226" t="s">
        <v>20</v>
      </c>
      <c r="B19" s="223" t="s">
        <v>234</v>
      </c>
      <c r="C19" s="223" t="s">
        <v>603</v>
      </c>
      <c r="D19" s="230">
        <v>4.3999999999999997E-2</v>
      </c>
      <c r="E19" s="230">
        <v>0.874</v>
      </c>
      <c r="F19" s="230">
        <v>0.94599999999999995</v>
      </c>
      <c r="G19" s="229">
        <v>0</v>
      </c>
      <c r="H19" s="229">
        <v>0</v>
      </c>
      <c r="I19" s="229">
        <v>0</v>
      </c>
    </row>
    <row r="20" spans="1:9" s="9" customFormat="1">
      <c r="A20" s="226" t="s">
        <v>27</v>
      </c>
      <c r="B20" s="223" t="s">
        <v>234</v>
      </c>
      <c r="C20" s="223" t="s">
        <v>603</v>
      </c>
      <c r="D20" s="230">
        <v>0</v>
      </c>
      <c r="E20" s="230">
        <v>0.96199999999999997</v>
      </c>
      <c r="F20" s="230">
        <v>0.94399999999999995</v>
      </c>
      <c r="G20" s="230">
        <v>0.94099999999999995</v>
      </c>
      <c r="H20" s="230">
        <v>0.96799999999999997</v>
      </c>
      <c r="I20" s="230">
        <v>0.95</v>
      </c>
    </row>
    <row r="21" spans="1:9" s="9" customFormat="1">
      <c r="A21" s="226" t="s">
        <v>28</v>
      </c>
      <c r="B21" s="223" t="s">
        <v>234</v>
      </c>
      <c r="C21" s="223" t="s">
        <v>603</v>
      </c>
      <c r="D21" s="230">
        <v>0</v>
      </c>
      <c r="E21" s="230">
        <v>0.875</v>
      </c>
      <c r="F21" s="230">
        <v>0.93299999999999994</v>
      </c>
      <c r="G21" s="230">
        <v>0.95200000000000007</v>
      </c>
      <c r="H21" s="230">
        <v>0.94900000000000007</v>
      </c>
      <c r="I21" s="230">
        <v>0.96799999999999997</v>
      </c>
    </row>
    <row r="22" spans="1:9" s="9" customFormat="1" ht="25.5">
      <c r="A22" s="226" t="s">
        <v>29</v>
      </c>
      <c r="B22" s="223" t="s">
        <v>234</v>
      </c>
      <c r="C22" s="223" t="s">
        <v>603</v>
      </c>
      <c r="D22" s="230">
        <v>0</v>
      </c>
      <c r="E22" s="230">
        <v>1</v>
      </c>
      <c r="F22" s="230">
        <v>1</v>
      </c>
      <c r="G22" s="230">
        <v>1</v>
      </c>
      <c r="H22" s="230">
        <v>1</v>
      </c>
      <c r="I22" s="230">
        <v>1</v>
      </c>
    </row>
    <row r="23" spans="1:9">
      <c r="A23" s="226" t="s">
        <v>45</v>
      </c>
      <c r="B23" s="223" t="s">
        <v>234</v>
      </c>
      <c r="C23" s="223" t="s">
        <v>603</v>
      </c>
      <c r="D23" s="230">
        <v>0</v>
      </c>
      <c r="E23" s="230">
        <v>0.57100000000000006</v>
      </c>
      <c r="F23" s="230">
        <v>0.93799999999999994</v>
      </c>
      <c r="G23" s="230">
        <v>0.8</v>
      </c>
      <c r="H23" s="230">
        <v>0.55600000000000005</v>
      </c>
      <c r="I23" s="230">
        <v>1</v>
      </c>
    </row>
    <row r="24" spans="1:9" ht="26.25">
      <c r="A24" s="231" t="s">
        <v>46</v>
      </c>
      <c r="B24" s="223" t="s">
        <v>234</v>
      </c>
      <c r="C24" s="223" t="s">
        <v>603</v>
      </c>
      <c r="D24" s="230">
        <v>0</v>
      </c>
      <c r="E24" s="230">
        <v>0.41200000000000003</v>
      </c>
      <c r="F24" s="230">
        <v>0.61499999999999999</v>
      </c>
      <c r="G24" s="230">
        <v>0.5</v>
      </c>
      <c r="H24" s="230">
        <v>0.63600000000000001</v>
      </c>
      <c r="I24" s="230">
        <v>0.88900000000000001</v>
      </c>
    </row>
    <row r="25" spans="1:9">
      <c r="A25" s="231" t="s">
        <v>26</v>
      </c>
      <c r="B25" s="223" t="s">
        <v>241</v>
      </c>
      <c r="C25" s="223" t="s">
        <v>603</v>
      </c>
      <c r="D25" s="230">
        <v>0</v>
      </c>
      <c r="E25" s="230">
        <v>0</v>
      </c>
      <c r="F25" s="230">
        <v>0</v>
      </c>
      <c r="G25" s="230">
        <v>0.94159999999999999</v>
      </c>
      <c r="H25" s="230">
        <v>0.80200000000000005</v>
      </c>
      <c r="I25" s="230">
        <v>0.73699999999999999</v>
      </c>
    </row>
    <row r="26" spans="1:9">
      <c r="A26" s="231" t="s">
        <v>26</v>
      </c>
      <c r="B26" s="223" t="s">
        <v>234</v>
      </c>
      <c r="C26" s="223" t="s">
        <v>603</v>
      </c>
      <c r="D26" s="230">
        <v>0.87609999999999999</v>
      </c>
      <c r="E26" s="230">
        <v>0.97350000000000003</v>
      </c>
      <c r="F26" s="230">
        <v>0</v>
      </c>
      <c r="G26" s="230">
        <v>0</v>
      </c>
      <c r="H26" s="230">
        <v>0</v>
      </c>
      <c r="I26" s="230">
        <v>0</v>
      </c>
    </row>
    <row r="27" spans="1:9">
      <c r="A27" s="231" t="s">
        <v>26</v>
      </c>
      <c r="B27" s="223" t="s">
        <v>241</v>
      </c>
      <c r="C27" s="223" t="s">
        <v>609</v>
      </c>
      <c r="D27" s="230">
        <v>0</v>
      </c>
      <c r="E27" s="230">
        <v>0</v>
      </c>
      <c r="F27" s="230">
        <v>0</v>
      </c>
      <c r="G27" s="230">
        <v>0.22950000000000001</v>
      </c>
      <c r="H27" s="230">
        <v>0.61699999999999999</v>
      </c>
      <c r="I27" s="230">
        <v>0.47049999999999997</v>
      </c>
    </row>
    <row r="28" spans="1:9">
      <c r="A28" s="231" t="s">
        <v>26</v>
      </c>
      <c r="B28" s="223" t="s">
        <v>234</v>
      </c>
      <c r="C28" s="223" t="s">
        <v>609</v>
      </c>
      <c r="D28" s="230">
        <v>0.9375</v>
      </c>
      <c r="E28" s="230">
        <v>0.75</v>
      </c>
      <c r="F28" s="230">
        <v>0</v>
      </c>
      <c r="G28" s="230">
        <v>0</v>
      </c>
      <c r="H28" s="230">
        <v>0</v>
      </c>
      <c r="I28" s="230">
        <v>0</v>
      </c>
    </row>
    <row r="29" spans="1:9" ht="25.5">
      <c r="A29" s="224" t="s">
        <v>23</v>
      </c>
      <c r="B29" s="223" t="s">
        <v>241</v>
      </c>
      <c r="C29" s="223" t="s">
        <v>609</v>
      </c>
      <c r="D29" s="225">
        <v>0</v>
      </c>
      <c r="E29" s="225">
        <v>0</v>
      </c>
      <c r="F29" s="225">
        <v>0.51600000000000001</v>
      </c>
      <c r="G29" s="225">
        <v>0.50600000000000001</v>
      </c>
      <c r="H29" s="225">
        <v>0.53300000000000003</v>
      </c>
      <c r="I29" s="225">
        <v>0.59399999999999997</v>
      </c>
    </row>
    <row r="30" spans="1:9">
      <c r="A30" s="231" t="s">
        <v>21</v>
      </c>
      <c r="B30" s="223" t="s">
        <v>241</v>
      </c>
      <c r="C30" s="223" t="s">
        <v>603</v>
      </c>
      <c r="D30" s="225">
        <v>0</v>
      </c>
      <c r="E30" s="230">
        <v>0.03</v>
      </c>
      <c r="F30" s="230">
        <v>0.27800000000000002</v>
      </c>
      <c r="G30" s="230">
        <v>0.31</v>
      </c>
      <c r="H30" s="230">
        <v>0.28000000000000003</v>
      </c>
      <c r="I30" s="230">
        <v>0.24199999999999999</v>
      </c>
    </row>
    <row r="31" spans="1:9" ht="34.5" customHeight="1">
      <c r="A31" s="231" t="s">
        <v>21</v>
      </c>
      <c r="B31" s="223" t="s">
        <v>241</v>
      </c>
      <c r="C31" s="223" t="s">
        <v>609</v>
      </c>
      <c r="D31" s="225">
        <v>0</v>
      </c>
      <c r="E31" s="230">
        <v>0</v>
      </c>
      <c r="F31" s="230">
        <v>0.19400000000000001</v>
      </c>
      <c r="G31" s="230">
        <v>0</v>
      </c>
      <c r="H31" s="230">
        <v>0</v>
      </c>
      <c r="I31" s="230">
        <v>0</v>
      </c>
    </row>
    <row r="32" spans="1:9">
      <c r="A32" s="231" t="s">
        <v>21</v>
      </c>
      <c r="B32" s="223" t="s">
        <v>234</v>
      </c>
      <c r="C32" s="223" t="s">
        <v>603</v>
      </c>
      <c r="D32" s="225">
        <v>0</v>
      </c>
      <c r="E32" s="230">
        <v>0.9</v>
      </c>
      <c r="F32" s="230">
        <v>0.81799999999999995</v>
      </c>
      <c r="G32" s="230">
        <v>0</v>
      </c>
      <c r="H32" s="230">
        <v>0</v>
      </c>
      <c r="I32" s="230">
        <v>0</v>
      </c>
    </row>
    <row r="33" spans="1:9">
      <c r="A33" s="231" t="s">
        <v>40</v>
      </c>
      <c r="B33" s="223" t="s">
        <v>241</v>
      </c>
      <c r="C33" s="223" t="s">
        <v>603</v>
      </c>
      <c r="D33" s="230">
        <v>0</v>
      </c>
      <c r="E33" s="230">
        <v>0</v>
      </c>
      <c r="F33" s="230">
        <v>0.68</v>
      </c>
      <c r="G33" s="230">
        <v>0.83</v>
      </c>
      <c r="H33" s="230">
        <v>0.75</v>
      </c>
      <c r="I33" s="230">
        <v>0</v>
      </c>
    </row>
    <row r="34" spans="1:9">
      <c r="A34" s="175"/>
      <c r="B34" s="175"/>
      <c r="C34" s="175"/>
      <c r="D34" s="175"/>
      <c r="E34" s="175"/>
      <c r="F34" s="175"/>
      <c r="G34" s="175"/>
      <c r="H34" s="175"/>
      <c r="I34" s="175"/>
    </row>
    <row r="35" spans="1:9">
      <c r="A35" s="175"/>
      <c r="B35" s="175"/>
      <c r="C35" s="175"/>
      <c r="D35" s="175"/>
      <c r="E35" s="175"/>
      <c r="F35" s="175"/>
      <c r="G35" s="175"/>
      <c r="H35" s="175"/>
      <c r="I35" s="175"/>
    </row>
    <row r="36" spans="1:9">
      <c r="A36" s="175"/>
      <c r="B36" s="175"/>
      <c r="C36" s="175"/>
      <c r="D36" s="175"/>
      <c r="E36" s="175"/>
      <c r="F36" s="175"/>
      <c r="G36" s="175"/>
      <c r="H36" s="175"/>
      <c r="I36" s="175"/>
    </row>
    <row r="37" spans="1:9">
      <c r="A37" s="175"/>
      <c r="B37" s="175"/>
      <c r="C37" s="175"/>
      <c r="D37" s="175"/>
      <c r="E37" s="175"/>
      <c r="F37" s="175"/>
      <c r="G37" s="175"/>
      <c r="H37" s="175"/>
      <c r="I37" s="175"/>
    </row>
    <row r="38" spans="1:9">
      <c r="A38" s="175"/>
      <c r="B38" s="175"/>
      <c r="C38" s="175"/>
      <c r="D38" s="175"/>
      <c r="E38" s="175"/>
      <c r="F38" s="175"/>
      <c r="G38" s="175"/>
      <c r="H38" s="175"/>
      <c r="I38" s="175"/>
    </row>
    <row r="39" spans="1:9">
      <c r="A39" s="175"/>
      <c r="B39" s="175"/>
      <c r="C39" s="175"/>
      <c r="D39" s="175"/>
      <c r="E39" s="175"/>
      <c r="F39" s="175"/>
      <c r="G39" s="175"/>
      <c r="H39" s="175"/>
      <c r="I39" s="175"/>
    </row>
    <row r="40" spans="1:9">
      <c r="A40" s="175"/>
      <c r="B40" s="175"/>
      <c r="C40" s="175"/>
      <c r="D40" s="175"/>
      <c r="E40" s="175"/>
      <c r="F40" s="175"/>
      <c r="G40" s="175"/>
      <c r="H40" s="175"/>
      <c r="I40" s="175"/>
    </row>
    <row r="41" spans="1:9">
      <c r="A41" s="175"/>
      <c r="B41" s="175"/>
      <c r="C41" s="175"/>
      <c r="D41" s="175"/>
      <c r="E41" s="175"/>
      <c r="F41" s="175"/>
      <c r="G41" s="175"/>
      <c r="H41" s="175"/>
      <c r="I41" s="175"/>
    </row>
  </sheetData>
  <autoFilter ref="A3:I3"/>
  <mergeCells count="2">
    <mergeCell ref="C2:I2"/>
    <mergeCell ref="A1:I1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Pracovné hárky</vt:lpstr>
      </vt:variant>
      <vt:variant>
        <vt:i4>26</vt:i4>
      </vt:variant>
      <vt:variant>
        <vt:lpstr>Pomenované rozsahy</vt:lpstr>
      </vt:variant>
      <vt:variant>
        <vt:i4>8</vt:i4>
      </vt:variant>
    </vt:vector>
  </HeadingPairs>
  <TitlesOfParts>
    <vt:vector size="34" baseType="lpstr">
      <vt:lpstr>Hárok1 </vt:lpstr>
      <vt:lpstr>T1 počet študentov</vt:lpstr>
      <vt:lpstr>T1a vývoj počtu študentov</vt:lpstr>
      <vt:lpstr>T2 počet absolventov</vt:lpstr>
      <vt:lpstr>T3a - I.stupeň prijatia</vt:lpstr>
      <vt:lpstr>T3B - II. stupeň prijatia</vt:lpstr>
      <vt:lpstr>T3C - III stupeň prijatia</vt:lpstr>
      <vt:lpstr>T4 štruktúra platiacich</vt:lpstr>
      <vt:lpstr>T5 - úspešnosť štúdia</vt:lpstr>
      <vt:lpstr>T6 mobility študenti</vt:lpstr>
      <vt:lpstr>T7 profesori</vt:lpstr>
      <vt:lpstr>T8 docenti</vt:lpstr>
      <vt:lpstr>T9 výberové konania</vt:lpstr>
      <vt:lpstr>T10 kvalif. štruktúra učiteľov</vt:lpstr>
      <vt:lpstr>T11 mobility zam</vt:lpstr>
      <vt:lpstr>T12 záverečné práce</vt:lpstr>
      <vt:lpstr>T13 publ činnosť</vt:lpstr>
      <vt:lpstr>T14 umel.cinnost</vt:lpstr>
      <vt:lpstr>T15 štud.program - ŠP</vt:lpstr>
      <vt:lpstr>T16 pozastavene, odňaté ŠP</vt:lpstr>
      <vt:lpstr>17 HI konania</vt:lpstr>
      <vt:lpstr>18 HI pozastavene, odňatie </vt:lpstr>
      <vt:lpstr>T19 Výskumné projekty</vt:lpstr>
      <vt:lpstr>T20 Ostatné (nevýsk.) projekty</vt:lpstr>
      <vt:lpstr>T21 umelecká činnosť</vt:lpstr>
      <vt:lpstr>skratky</vt:lpstr>
      <vt:lpstr>'17 HI konania'!Oblasť_tlače</vt:lpstr>
      <vt:lpstr>'18 HI pozastavene, odňatie '!Oblasť_tlače</vt:lpstr>
      <vt:lpstr>'Hárok1 '!Oblasť_tlače</vt:lpstr>
      <vt:lpstr>'T12 záverečné práce'!Oblasť_tlače</vt:lpstr>
      <vt:lpstr>'T20 Ostatné (nevýsk.) projekty'!Oblasť_tlače</vt:lpstr>
      <vt:lpstr>'T3a - I.stupeň prijatia'!Oblasť_tlače</vt:lpstr>
      <vt:lpstr>'T3C - III stupeň prijatia'!Oblasť_tlače</vt:lpstr>
      <vt:lpstr>'T9 výberové konania'!Oblasť_tlače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2012-03-28T10:28:22Z</dcterms:created>
  <dcterms:modified xsi:type="dcterms:W3CDTF">2012-05-28T08:14:15Z</dcterms:modified>
</cp:coreProperties>
</file>