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ncelarka\Správa o činnosti UPJS\za rok 2013\Sprava o cinnosti\"/>
    </mc:Choice>
  </mc:AlternateContent>
  <bookViews>
    <workbookView xWindow="690" yWindow="120" windowWidth="15480" windowHeight="6750" tabRatio="1000" firstSheet="20" activeTab="21"/>
  </bookViews>
  <sheets>
    <sheet name="titulná strana" sheetId="37" r:id="rId1"/>
    <sheet name="zoznama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konania'!$A$1:$B$34</definedName>
    <definedName name="_xlnm.Print_Area" localSheetId="22">'18 HI pozastavene, odňatie '!$A$1:$C$18</definedName>
    <definedName name="_xlnm.Print_Area" localSheetId="16">'T12 záverečné práce'!$A$1:$F$8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 calcMode="manual"/>
</workbook>
</file>

<file path=xl/calcChain.xml><?xml version="1.0" encoding="utf-8"?>
<calcChain xmlns="http://schemas.openxmlformats.org/spreadsheetml/2006/main">
  <c r="C12" i="19" l="1"/>
  <c r="B12" i="19"/>
  <c r="I6" i="19"/>
  <c r="H6" i="19"/>
  <c r="G6" i="19"/>
  <c r="F6" i="19"/>
  <c r="B6" i="19"/>
  <c r="D6" i="19" s="1"/>
  <c r="C6" i="19" l="1"/>
  <c r="B20" i="13" l="1"/>
  <c r="G17" i="13"/>
  <c r="F17" i="13"/>
  <c r="F18" i="13" s="1"/>
  <c r="F20" i="13" s="1"/>
  <c r="E17" i="13"/>
  <c r="D17" i="13"/>
  <c r="D18" i="13" s="1"/>
  <c r="D20" i="13" s="1"/>
  <c r="C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17" i="13" s="1"/>
  <c r="E18" i="13" s="1"/>
  <c r="E20" i="13" s="1"/>
  <c r="B4" i="13"/>
  <c r="C18" i="13" l="1"/>
  <c r="C20" i="13" s="1"/>
  <c r="G18" i="13"/>
  <c r="G20" i="13" s="1"/>
  <c r="C22" i="10" l="1"/>
  <c r="C23" i="10" s="1"/>
  <c r="D20" i="10"/>
  <c r="C20" i="10"/>
  <c r="B20" i="10"/>
  <c r="D10" i="10"/>
  <c r="D22" i="10" s="1"/>
  <c r="D23" i="10" s="1"/>
  <c r="C10" i="10"/>
  <c r="B10" i="10"/>
  <c r="B22" i="10" s="1"/>
  <c r="B23" i="10" s="1"/>
  <c r="K20" i="9"/>
  <c r="J20" i="9"/>
  <c r="G20" i="9"/>
  <c r="F20" i="9"/>
  <c r="E20" i="9"/>
  <c r="E22" i="9" s="1"/>
  <c r="E23" i="9" s="1"/>
  <c r="D20" i="9"/>
  <c r="C20" i="9"/>
  <c r="B20" i="9"/>
  <c r="J10" i="9"/>
  <c r="J22" i="9" s="1"/>
  <c r="J23" i="9" s="1"/>
  <c r="I10" i="9"/>
  <c r="H10" i="9"/>
  <c r="G10" i="9"/>
  <c r="G22" i="9" s="1"/>
  <c r="G23" i="9" s="1"/>
  <c r="F10" i="9"/>
  <c r="F22" i="9" s="1"/>
  <c r="F23" i="9" s="1"/>
  <c r="E10" i="9"/>
  <c r="D10" i="9"/>
  <c r="D22" i="9" s="1"/>
  <c r="D23" i="9" s="1"/>
  <c r="C10" i="9"/>
  <c r="C22" i="9" s="1"/>
  <c r="C23" i="9" s="1"/>
  <c r="B10" i="9"/>
  <c r="B22" i="9" s="1"/>
  <c r="B23" i="9" s="1"/>
  <c r="K9" i="9"/>
  <c r="K8" i="9"/>
  <c r="K7" i="9"/>
  <c r="K6" i="9"/>
  <c r="K10" i="9" s="1"/>
  <c r="K22" i="9" s="1"/>
  <c r="K23" i="9" s="1"/>
  <c r="K5" i="9"/>
  <c r="K4" i="9"/>
  <c r="I22" i="16" l="1"/>
  <c r="H22" i="16"/>
  <c r="G22" i="16"/>
  <c r="F22" i="16"/>
  <c r="E22" i="16"/>
  <c r="D22" i="16"/>
  <c r="C22" i="16"/>
  <c r="B22" i="16"/>
  <c r="I11" i="16"/>
  <c r="I24" i="16" s="1"/>
  <c r="I25" i="16" s="1"/>
  <c r="H11" i="16"/>
  <c r="H24" i="16" s="1"/>
  <c r="H25" i="16" s="1"/>
  <c r="G11" i="16"/>
  <c r="G24" i="16" s="1"/>
  <c r="G25" i="16" s="1"/>
  <c r="F11" i="16"/>
  <c r="F24" i="16" s="1"/>
  <c r="F25" i="16" s="1"/>
  <c r="E11" i="16"/>
  <c r="E24" i="16" s="1"/>
  <c r="E25" i="16" s="1"/>
  <c r="D11" i="16"/>
  <c r="D24" i="16" s="1"/>
  <c r="D25" i="16" s="1"/>
  <c r="C11" i="16"/>
  <c r="C24" i="16" s="1"/>
  <c r="C25" i="16" s="1"/>
  <c r="B11" i="16"/>
  <c r="B24" i="16" s="1"/>
  <c r="B25" i="16" s="1"/>
  <c r="I22" i="15"/>
  <c r="H22" i="15"/>
  <c r="G22" i="15"/>
  <c r="F22" i="15"/>
  <c r="E22" i="15"/>
  <c r="D22" i="15"/>
  <c r="C22" i="15"/>
  <c r="B22" i="15"/>
  <c r="I11" i="15"/>
  <c r="I24" i="15" s="1"/>
  <c r="I25" i="15" s="1"/>
  <c r="H11" i="15"/>
  <c r="H24" i="15" s="1"/>
  <c r="H25" i="15" s="1"/>
  <c r="G11" i="15"/>
  <c r="G24" i="15" s="1"/>
  <c r="G25" i="15" s="1"/>
  <c r="F11" i="15"/>
  <c r="F24" i="15" s="1"/>
  <c r="F25" i="15" s="1"/>
  <c r="E11" i="15"/>
  <c r="E24" i="15" s="1"/>
  <c r="E25" i="15" s="1"/>
  <c r="D11" i="15"/>
  <c r="D24" i="15" s="1"/>
  <c r="D25" i="15" s="1"/>
  <c r="C11" i="15"/>
  <c r="C24" i="15" s="1"/>
  <c r="C25" i="15" s="1"/>
  <c r="B11" i="15"/>
  <c r="B24" i="15" s="1"/>
  <c r="B25" i="15" s="1"/>
  <c r="F7" i="18" l="1"/>
  <c r="E7" i="18"/>
  <c r="D7" i="18"/>
  <c r="C7" i="18"/>
  <c r="B7" i="18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J19" i="3" s="1"/>
  <c r="I15" i="3"/>
  <c r="I19" i="3" s="1"/>
  <c r="H15" i="3"/>
  <c r="H19" i="3" s="1"/>
  <c r="G15" i="3"/>
  <c r="G19" i="3" s="1"/>
  <c r="F15" i="3"/>
  <c r="F19" i="3" s="1"/>
  <c r="E15" i="3"/>
  <c r="E19" i="3" s="1"/>
  <c r="D15" i="3"/>
  <c r="D19" i="3" s="1"/>
  <c r="C15" i="3"/>
  <c r="C19" i="3" s="1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E125" i="6"/>
  <c r="I125" i="6" s="1"/>
  <c r="D125" i="6"/>
  <c r="H125" i="6" s="1"/>
  <c r="C125" i="6"/>
  <c r="G125" i="6" s="1"/>
  <c r="B125" i="6"/>
  <c r="F125" i="6" s="1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E93" i="6"/>
  <c r="I93" i="6" s="1"/>
  <c r="D93" i="6"/>
  <c r="H93" i="6" s="1"/>
  <c r="C93" i="6"/>
  <c r="G93" i="6" s="1"/>
  <c r="B93" i="6"/>
  <c r="F93" i="6" s="1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F62" i="6"/>
  <c r="J62" i="6" s="1"/>
  <c r="E62" i="6"/>
  <c r="I62" i="6" s="1"/>
  <c r="D62" i="6"/>
  <c r="C62" i="6"/>
  <c r="G62" i="6" s="1"/>
  <c r="B62" i="6"/>
  <c r="J61" i="6"/>
  <c r="I61" i="6"/>
  <c r="H61" i="6"/>
  <c r="G61" i="6"/>
  <c r="J60" i="6"/>
  <c r="I60" i="6"/>
  <c r="H60" i="6"/>
  <c r="G60" i="6"/>
  <c r="J59" i="6"/>
  <c r="I59" i="6"/>
  <c r="H59" i="6"/>
  <c r="G59" i="6"/>
  <c r="J58" i="6"/>
  <c r="I58" i="6"/>
  <c r="H58" i="6"/>
  <c r="G58" i="6"/>
  <c r="J57" i="6"/>
  <c r="I57" i="6"/>
  <c r="H57" i="6"/>
  <c r="G57" i="6"/>
  <c r="J56" i="6"/>
  <c r="I56" i="6"/>
  <c r="H56" i="6"/>
  <c r="G56" i="6"/>
  <c r="J55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J48" i="6"/>
  <c r="I48" i="6"/>
  <c r="H48" i="6"/>
  <c r="G48" i="6"/>
  <c r="J47" i="6"/>
  <c r="I47" i="6"/>
  <c r="H47" i="6"/>
  <c r="G47" i="6"/>
  <c r="J46" i="6"/>
  <c r="I46" i="6"/>
  <c r="H46" i="6"/>
  <c r="G46" i="6"/>
  <c r="J45" i="6"/>
  <c r="I45" i="6"/>
  <c r="H45" i="6"/>
  <c r="G45" i="6"/>
  <c r="J44" i="6"/>
  <c r="I44" i="6"/>
  <c r="H44" i="6"/>
  <c r="G44" i="6"/>
  <c r="J43" i="6"/>
  <c r="I43" i="6"/>
  <c r="H43" i="6"/>
  <c r="G43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F31" i="6"/>
  <c r="I31" i="6" s="1"/>
  <c r="E31" i="6"/>
  <c r="D31" i="6"/>
  <c r="H31" i="6" s="1"/>
  <c r="C31" i="6"/>
  <c r="G31" i="6" s="1"/>
  <c r="B31" i="6"/>
  <c r="J30" i="6"/>
  <c r="I30" i="6"/>
  <c r="H30" i="6"/>
  <c r="G30" i="6"/>
  <c r="J29" i="6"/>
  <c r="I29" i="6"/>
  <c r="H29" i="6"/>
  <c r="G29" i="6"/>
  <c r="J28" i="6"/>
  <c r="I28" i="6"/>
  <c r="H28" i="6"/>
  <c r="G28" i="6"/>
  <c r="J27" i="6"/>
  <c r="I27" i="6"/>
  <c r="H27" i="6"/>
  <c r="G27" i="6"/>
  <c r="J26" i="6"/>
  <c r="I26" i="6"/>
  <c r="H26" i="6"/>
  <c r="G26" i="6"/>
  <c r="J25" i="6"/>
  <c r="I25" i="6"/>
  <c r="H25" i="6"/>
  <c r="G25" i="6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E124" i="5"/>
  <c r="I124" i="5" s="1"/>
  <c r="D124" i="5"/>
  <c r="H124" i="5" s="1"/>
  <c r="C124" i="5"/>
  <c r="G124" i="5" s="1"/>
  <c r="B124" i="5"/>
  <c r="F124" i="5" s="1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E93" i="5"/>
  <c r="I93" i="5" s="1"/>
  <c r="D93" i="5"/>
  <c r="H93" i="5" s="1"/>
  <c r="C93" i="5"/>
  <c r="G93" i="5" s="1"/>
  <c r="B93" i="5"/>
  <c r="F93" i="5" s="1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F62" i="5"/>
  <c r="J62" i="5" s="1"/>
  <c r="E62" i="5"/>
  <c r="I62" i="5" s="1"/>
  <c r="D62" i="5"/>
  <c r="C62" i="5"/>
  <c r="G62" i="5" s="1"/>
  <c r="B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F31" i="5"/>
  <c r="J31" i="5" s="1"/>
  <c r="E31" i="5"/>
  <c r="D31" i="5"/>
  <c r="H31" i="5" s="1"/>
  <c r="C31" i="5"/>
  <c r="G31" i="5" s="1"/>
  <c r="B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E93" i="4"/>
  <c r="I93" i="4" s="1"/>
  <c r="D93" i="4"/>
  <c r="H93" i="4" s="1"/>
  <c r="C93" i="4"/>
  <c r="G93" i="4" s="1"/>
  <c r="B93" i="4"/>
  <c r="F93" i="4" s="1"/>
  <c r="I92" i="4"/>
  <c r="H92" i="4"/>
  <c r="G92" i="4"/>
  <c r="F92" i="4"/>
  <c r="I91" i="4"/>
  <c r="H91" i="4"/>
  <c r="G91" i="4"/>
  <c r="F91" i="4"/>
  <c r="I90" i="4"/>
  <c r="H90" i="4"/>
  <c r="G90" i="4"/>
  <c r="F90" i="4"/>
  <c r="I89" i="4"/>
  <c r="H89" i="4"/>
  <c r="G89" i="4"/>
  <c r="F89" i="4"/>
  <c r="I88" i="4"/>
  <c r="H88" i="4"/>
  <c r="G88" i="4"/>
  <c r="F88" i="4"/>
  <c r="I87" i="4"/>
  <c r="H87" i="4"/>
  <c r="G87" i="4"/>
  <c r="F87" i="4"/>
  <c r="I86" i="4"/>
  <c r="H86" i="4"/>
  <c r="G86" i="4"/>
  <c r="F86" i="4"/>
  <c r="I85" i="4"/>
  <c r="H85" i="4"/>
  <c r="G85" i="4"/>
  <c r="F85" i="4"/>
  <c r="I84" i="4"/>
  <c r="H84" i="4"/>
  <c r="G84" i="4"/>
  <c r="F84" i="4"/>
  <c r="I83" i="4"/>
  <c r="H83" i="4"/>
  <c r="G83" i="4"/>
  <c r="F83" i="4"/>
  <c r="I82" i="4"/>
  <c r="H82" i="4"/>
  <c r="G82" i="4"/>
  <c r="F82" i="4"/>
  <c r="I81" i="4"/>
  <c r="H81" i="4"/>
  <c r="G81" i="4"/>
  <c r="F81" i="4"/>
  <c r="I80" i="4"/>
  <c r="H80" i="4"/>
  <c r="G80" i="4"/>
  <c r="F80" i="4"/>
  <c r="I79" i="4"/>
  <c r="H79" i="4"/>
  <c r="G79" i="4"/>
  <c r="F79" i="4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I66" i="4"/>
  <c r="H66" i="4"/>
  <c r="G66" i="4"/>
  <c r="F66" i="4"/>
  <c r="F62" i="4"/>
  <c r="J62" i="4" s="1"/>
  <c r="E62" i="4"/>
  <c r="H62" i="4" s="1"/>
  <c r="D62" i="4"/>
  <c r="C62" i="4"/>
  <c r="G62" i="4" s="1"/>
  <c r="B62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J57" i="4"/>
  <c r="I57" i="4"/>
  <c r="H57" i="4"/>
  <c r="G57" i="4"/>
  <c r="J56" i="4"/>
  <c r="I56" i="4"/>
  <c r="H56" i="4"/>
  <c r="G56" i="4"/>
  <c r="J55" i="4"/>
  <c r="I55" i="4"/>
  <c r="H55" i="4"/>
  <c r="G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1" i="4"/>
  <c r="I31" i="4" s="1"/>
  <c r="E31" i="4"/>
  <c r="D31" i="4"/>
  <c r="H31" i="4" s="1"/>
  <c r="C31" i="4"/>
  <c r="G31" i="4" s="1"/>
  <c r="B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C38" i="2"/>
  <c r="F37" i="2"/>
  <c r="E37" i="2"/>
  <c r="D37" i="2"/>
  <c r="C37" i="2"/>
  <c r="G37" i="2" s="1"/>
  <c r="F36" i="2"/>
  <c r="E36" i="2"/>
  <c r="D36" i="2"/>
  <c r="D38" i="2" s="1"/>
  <c r="C36" i="2"/>
  <c r="G36" i="2" s="1"/>
  <c r="F35" i="2"/>
  <c r="E35" i="2"/>
  <c r="D35" i="2"/>
  <c r="C35" i="2"/>
  <c r="G35" i="2" s="1"/>
  <c r="G34" i="2"/>
  <c r="E34" i="2"/>
  <c r="E38" i="2" s="1"/>
  <c r="D34" i="2"/>
  <c r="C34" i="2"/>
  <c r="F33" i="2"/>
  <c r="E33" i="2"/>
  <c r="D33" i="2"/>
  <c r="C33" i="2"/>
  <c r="G33" i="2" s="1"/>
  <c r="G32" i="2"/>
  <c r="G31" i="2"/>
  <c r="G30" i="2"/>
  <c r="G29" i="2"/>
  <c r="F28" i="2"/>
  <c r="E28" i="2"/>
  <c r="D28" i="2"/>
  <c r="C28" i="2"/>
  <c r="G28" i="2" s="1"/>
  <c r="G27" i="2"/>
  <c r="G26" i="2"/>
  <c r="G25" i="2"/>
  <c r="G24" i="2"/>
  <c r="F23" i="2"/>
  <c r="E23" i="2"/>
  <c r="D23" i="2"/>
  <c r="C23" i="2"/>
  <c r="G23" i="2" s="1"/>
  <c r="G22" i="2"/>
  <c r="G21" i="2"/>
  <c r="G20" i="2"/>
  <c r="G19" i="2"/>
  <c r="F18" i="2"/>
  <c r="E18" i="2"/>
  <c r="D18" i="2"/>
  <c r="C18" i="2"/>
  <c r="G18" i="2" s="1"/>
  <c r="G17" i="2"/>
  <c r="G16" i="2"/>
  <c r="G15" i="2"/>
  <c r="G14" i="2"/>
  <c r="F13" i="2"/>
  <c r="E13" i="2"/>
  <c r="D13" i="2"/>
  <c r="C13" i="2"/>
  <c r="G13" i="2" s="1"/>
  <c r="G12" i="2"/>
  <c r="G11" i="2"/>
  <c r="G10" i="2"/>
  <c r="G9" i="2"/>
  <c r="F8" i="2"/>
  <c r="F38" i="2" s="1"/>
  <c r="E8" i="2"/>
  <c r="D8" i="2"/>
  <c r="C8" i="2"/>
  <c r="G8" i="2" s="1"/>
  <c r="G7" i="2"/>
  <c r="G6" i="2"/>
  <c r="G5" i="2"/>
  <c r="G4" i="2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G22" i="7" s="1"/>
  <c r="F18" i="7"/>
  <c r="F22" i="7" s="1"/>
  <c r="E18" i="7"/>
  <c r="E22" i="7" s="1"/>
  <c r="D18" i="7"/>
  <c r="D22" i="7" s="1"/>
  <c r="C18" i="7"/>
  <c r="C22" i="7" s="1"/>
  <c r="B18" i="7"/>
  <c r="B22" i="7" s="1"/>
  <c r="G15" i="7"/>
  <c r="F15" i="7"/>
  <c r="E15" i="7"/>
  <c r="D15" i="7"/>
  <c r="C15" i="7"/>
  <c r="B15" i="7"/>
  <c r="G8" i="7"/>
  <c r="F8" i="7"/>
  <c r="E8" i="7"/>
  <c r="D8" i="7"/>
  <c r="C8" i="7"/>
  <c r="B8" i="7"/>
  <c r="F37" i="1"/>
  <c r="E37" i="1"/>
  <c r="D37" i="1"/>
  <c r="C37" i="1"/>
  <c r="G37" i="1" s="1"/>
  <c r="F36" i="1"/>
  <c r="E36" i="1"/>
  <c r="D36" i="1"/>
  <c r="C36" i="1"/>
  <c r="G36" i="1" s="1"/>
  <c r="F35" i="1"/>
  <c r="E35" i="1"/>
  <c r="D35" i="1"/>
  <c r="C35" i="1"/>
  <c r="G35" i="1" s="1"/>
  <c r="F34" i="1"/>
  <c r="F38" i="1" s="1"/>
  <c r="E34" i="1"/>
  <c r="E38" i="1" s="1"/>
  <c r="D34" i="1"/>
  <c r="D38" i="1" s="1"/>
  <c r="C34" i="1"/>
  <c r="C38" i="1" s="1"/>
  <c r="F33" i="1"/>
  <c r="E33" i="1"/>
  <c r="D33" i="1"/>
  <c r="C33" i="1"/>
  <c r="G33" i="1" s="1"/>
  <c r="G32" i="1"/>
  <c r="G31" i="1"/>
  <c r="G30" i="1"/>
  <c r="G29" i="1"/>
  <c r="F28" i="1"/>
  <c r="E28" i="1"/>
  <c r="D28" i="1"/>
  <c r="C28" i="1"/>
  <c r="G28" i="1" s="1"/>
  <c r="G27" i="1"/>
  <c r="G26" i="1"/>
  <c r="G25" i="1"/>
  <c r="G24" i="1"/>
  <c r="F23" i="1"/>
  <c r="E23" i="1"/>
  <c r="D23" i="1"/>
  <c r="C23" i="1"/>
  <c r="G23" i="1" s="1"/>
  <c r="G22" i="1"/>
  <c r="G21" i="1"/>
  <c r="G20" i="1"/>
  <c r="G19" i="1"/>
  <c r="F18" i="1"/>
  <c r="E18" i="1"/>
  <c r="D18" i="1"/>
  <c r="C18" i="1"/>
  <c r="G18" i="1" s="1"/>
  <c r="G17" i="1"/>
  <c r="G16" i="1"/>
  <c r="G15" i="1"/>
  <c r="G14" i="1"/>
  <c r="F13" i="1"/>
  <c r="E13" i="1"/>
  <c r="D13" i="1"/>
  <c r="C13" i="1"/>
  <c r="G13" i="1" s="1"/>
  <c r="G12" i="1"/>
  <c r="G11" i="1"/>
  <c r="G10" i="1"/>
  <c r="G9" i="1"/>
  <c r="F8" i="1"/>
  <c r="E8" i="1"/>
  <c r="D8" i="1"/>
  <c r="C8" i="1"/>
  <c r="G8" i="1" s="1"/>
  <c r="G7" i="1"/>
  <c r="G6" i="1"/>
  <c r="G5" i="1"/>
  <c r="G4" i="1"/>
  <c r="J31" i="6" l="1"/>
  <c r="H62" i="6"/>
  <c r="I31" i="5"/>
  <c r="H62" i="5"/>
  <c r="J31" i="4"/>
  <c r="I62" i="4"/>
  <c r="G38" i="2"/>
  <c r="G38" i="1"/>
  <c r="G34" i="1"/>
</calcChain>
</file>

<file path=xl/comments1.xml><?xml version="1.0" encoding="utf-8"?>
<comments xmlns="http://schemas.openxmlformats.org/spreadsheetml/2006/main">
  <authors>
    <author>zuzana.kratyinova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zuzana.kratyinova:</t>
        </r>
        <r>
          <rPr>
            <sz val="9"/>
            <color indexed="81"/>
            <rFont val="Tahoma"/>
            <family val="2"/>
            <charset val="238"/>
          </rPr>
          <t xml:space="preserve">
z toho 7 EVI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comments3.xml><?xml version="1.0" encoding="utf-8"?>
<comments xmlns="http://schemas.openxmlformats.org/spreadsheetml/2006/main">
  <authors>
    <author>zuzana.kratyinova</author>
    <author>upjs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zuzana.kratyinova:</t>
        </r>
        <r>
          <rPr>
            <sz val="9"/>
            <color indexed="81"/>
            <rFont val="Tahoma"/>
            <family val="2"/>
            <charset val="238"/>
          </rPr>
          <t xml:space="preserve">
pôvodný názov štruktúra krajiny a jej transformácia</t>
        </r>
      </text>
    </comment>
    <comment ref="C175" authorId="1" shape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premenované z Náuka o spoločnosti</t>
        </r>
      </text>
    </comment>
    <comment ref="C178" authorId="1" shape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Latinský jazyk a literatúra, kombinácie s modulmi v odboroch filozofia, etika, slovenský jazyk aliteratúra, neslovanské jazyky, história</t>
        </r>
      </text>
    </comment>
  </commentList>
</comments>
</file>

<file path=xl/sharedStrings.xml><?xml version="1.0" encoding="utf-8"?>
<sst xmlns="http://schemas.openxmlformats.org/spreadsheetml/2006/main" count="4171" uniqueCount="1451">
  <si>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</si>
  <si>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</si>
  <si>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</si>
  <si>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</si>
  <si>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</si>
  <si>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</si>
  <si>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</si>
  <si>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</si>
  <si>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</si>
  <si>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</si>
  <si>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</si>
  <si>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</si>
  <si>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</si>
  <si>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</si>
  <si>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</si>
  <si>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</si>
  <si>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</si>
  <si>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</si>
  <si>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</si>
  <si>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</si>
  <si>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</si>
  <si>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</si>
  <si>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</si>
  <si>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</si>
  <si>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</si>
  <si>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</si>
  <si>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</si>
  <si>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</si>
  <si>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</si>
  <si>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</si>
  <si>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</si>
  <si>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</si>
  <si>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</si>
  <si>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</si>
  <si>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</si>
  <si>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</si>
  <si>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</si>
  <si>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</si>
  <si>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</si>
  <si>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</si>
  <si>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</si>
  <si>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</si>
  <si>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</si>
  <si>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</si>
  <si>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</si>
  <si>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</si>
  <si>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</si>
  <si>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</si>
  <si>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</si>
  <si>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</si>
  <si>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</si>
  <si>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</si>
  <si>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</si>
  <si>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</si>
  <si>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</si>
  <si>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</si>
  <si>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</si>
  <si>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</si>
  <si>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</si>
  <si>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</si>
  <si>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</si>
  <si>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</si>
  <si>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</si>
  <si>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</si>
  <si>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</si>
  <si>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</si>
  <si>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</si>
  <si>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</si>
  <si>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</si>
  <si>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</si>
  <si>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</si>
  <si>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</si>
  <si>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</si>
  <si>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</si>
  <si>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</si>
  <si>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</si>
  <si>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</si>
  <si>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</si>
  <si>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</si>
  <si>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</si>
  <si>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</si>
  <si>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</si>
  <si>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</si>
  <si>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</si>
  <si>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</si>
  <si>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</si>
  <si>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</si>
  <si>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</si>
  <si>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</si>
  <si>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</si>
  <si>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</si>
  <si>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</si>
  <si>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</si>
  <si>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</si>
  <si>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</si>
  <si>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</si>
  <si>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</si>
  <si>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</si>
  <si>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</si>
  <si>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</si>
  <si>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</si>
  <si>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</si>
  <si>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</si>
  <si>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</si>
  <si>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</si>
  <si>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</si>
  <si>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</si>
  <si>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</si>
  <si>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</si>
  <si>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</si>
  <si>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</si>
  <si>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</si>
  <si>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</si>
  <si>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</si>
  <si>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</si>
  <si>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</si>
  <si>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</si>
  <si>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</si>
  <si>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</si>
  <si>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</si>
  <si>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</si>
  <si>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</si>
  <si>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</si>
  <si>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</si>
  <si>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</si>
  <si>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</si>
  <si>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</si>
  <si>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</si>
  <si>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</si>
  <si>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</si>
  <si>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</si>
  <si>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</si>
  <si>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</si>
  <si>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</si>
  <si>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</si>
  <si>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</si>
  <si>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</si>
  <si>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</si>
  <si>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</si>
  <si>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</si>
  <si>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</si>
  <si>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</si>
  <si>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</si>
  <si>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</si>
  <si>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</si>
  <si>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2007 / 2008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</si>
  <si>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</si>
  <si>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</si>
  <si>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</si>
  <si>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</si>
  <si>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</si>
  <si>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</si>
  <si>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</si>
  <si>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</si>
  <si>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</si>
  <si>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</si>
  <si>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</si>
  <si>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</si>
  <si>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</si>
  <si>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</si>
  <si>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</si>
  <si>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</si>
  <si>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</si>
  <si>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</si>
  <si>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</si>
  <si>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V dennej aj v externej forme spolu</t>
  </si>
  <si>
    <t xml:space="preserve">Spolu vysoká škola 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</si>
  <si>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</si>
  <si>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</si>
  <si>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</si>
  <si>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</si>
  <si>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</si>
  <si>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</si>
  <si>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</si>
  <si>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</si>
  <si>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</si>
  <si>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</si>
  <si>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</si>
  <si>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</si>
  <si>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</si>
  <si>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</si>
  <si>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</si>
  <si>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</si>
  <si>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</si>
  <si>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</si>
  <si>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</si>
  <si>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</si>
  <si>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</si>
  <si>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</si>
  <si>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</si>
  <si>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</si>
  <si>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</si>
  <si>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</si>
  <si>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</si>
  <si>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V roku 2011/2012</t>
  </si>
  <si>
    <t>V roku 2012</t>
  </si>
  <si>
    <t>Tabuľka č. 1: Počet študentov vysokej školy k 31. 10. 2013</t>
  </si>
  <si>
    <t>Tabuľka č. 2: Počet študentov, ktorí riadne skončili štúdium v akademickom roku 2012/2013</t>
  </si>
  <si>
    <t>Tabuľková príloha
k výročnej správe o činnosti vysokej školy za rok 2013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</si>
  <si>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</si>
  <si>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</si>
  <si>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</si>
  <si>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</si>
  <si>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</si>
  <si>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</si>
  <si>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</si>
  <si>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</si>
  <si>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</si>
  <si>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</si>
  <si>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</si>
  <si>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</si>
  <si>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</si>
  <si>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Tabuľka č. 3a: Prijímacie konanie na študijné programy v prvom stupni a v spojenom prvom a druhom stupni v roku 2013</t>
  </si>
  <si>
    <t>Tabuľla č. 3b: Prijímacie konanie na študijné programy v druhom stupni v roku 2013</t>
  </si>
  <si>
    <t>Tabuľka č. 3c: Prijímacie konanie na študijné programy v treťom stupni v roku 2013</t>
  </si>
  <si>
    <t>ktorým vznikla v ak. roku 2012/2013 povinnosť uhradiť školné</t>
  </si>
  <si>
    <t>Tabuľka č. 5: Podiel riadne skončených štúdií na celkovom počte začatých štúdií v danom akademickom roku k 31.12.2013</t>
  </si>
  <si>
    <t>2012 / 2013</t>
  </si>
  <si>
    <t>Tabuľka č. 6: Prehľad akademických mobilít - študenti v akademickom roku 2012/2013 a porovnanie s akademickým rokom 2011/2012</t>
  </si>
  <si>
    <t>V roku 2012/2013</t>
  </si>
  <si>
    <t>Rozdiel 2013 a 2012</t>
  </si>
  <si>
    <t>Tabuľka č. 7: Zoznam predložených návrhov na vymenovanie za profesora v roku 2013</t>
  </si>
  <si>
    <t>Počet neskončených konaní: stav k 1.1.2013</t>
  </si>
  <si>
    <t>Počet neskončených konaní: stav k 31.12.2013</t>
  </si>
  <si>
    <t>Tabuľka č. 8: Zoznam vymenovaných docentov za rok 2013</t>
  </si>
  <si>
    <t>Počet riadne skončených konaní k 31.12.2013</t>
  </si>
  <si>
    <t>Tabuľka č. 9: Výberové konania na miesta vysokoškolských učiteľov uskutočnené v roku 2013</t>
  </si>
  <si>
    <t>Evidenčný prepočítaný počet vysokoškolských učiteľov k 31. 10. 2013</t>
  </si>
  <si>
    <t>Podiel v % v 2012</t>
  </si>
  <si>
    <t>Rozdiel 2013 - 2012</t>
  </si>
  <si>
    <t>Tabuľka č. 11: Prehľad akademických mobilít - zamestnanci v akademickom roku 2012/2013 a porovnanie s akademickým rokom 2011/2012</t>
  </si>
  <si>
    <t>Tabuľka č. 12: Informácie o záverečných prácach a rigoróznych prácach predložených na obhajobu v roku 2013</t>
  </si>
  <si>
    <t>Tabuľka č. 13: Publikačná činnosť vysokej školy za rok 2013 a porovnanie s rokom 2012</t>
  </si>
  <si>
    <t>Tabuľka č. 14: Umelecká činnosť vysokej školy za rok 2013 a porovnanie s rokom 2012</t>
  </si>
  <si>
    <t>V roku 2013</t>
  </si>
  <si>
    <t>Tabuľka č. 15: Zoznam akreditovaných študijných programov ponúkaných
 k 1.9.2013</t>
  </si>
  <si>
    <t>Tabuľka č. 16: Zoznam akreditovaných študijných programov - pozastavenie práva, odňatie práva alebo skončenie platnosti priznaného práva k 31.12. 2013</t>
  </si>
  <si>
    <t>Tabuľka č. 17: Zoznam priznaných práv uskutočňovať habilitačné konanie a konanie na vymenúvanie profesorov  k 31.12.2013</t>
  </si>
  <si>
    <t>Tabuľka č. 18: Zoznam priznaných práv uskutočňovať habilitačné konanie a konanie na vymenúvanie profesorov - pozastavenie, odňatie alebo skončenie platnosti priznaného práva k 31.12.2013</t>
  </si>
  <si>
    <t>Tabuľka č. 19: Finančné prostriedky na výskumné projekty získané v roku 2013</t>
  </si>
  <si>
    <t>Tabuľka č. 20: Finančné prostriedky na ostatné (nevýskumné) projekty získané v roku 2013</t>
  </si>
  <si>
    <t>Tabuľka č. 21: Prehľad umeleckej činnosti vysokej školy za rok 2013</t>
  </si>
  <si>
    <t>Vysoká škola:</t>
  </si>
  <si>
    <t>Tabuľka č. 5:</t>
  </si>
  <si>
    <t>Tabuľka č. 6:</t>
  </si>
  <si>
    <t>Tabuľka č. 8:</t>
  </si>
  <si>
    <t>Tabuľka č. 9:</t>
  </si>
  <si>
    <t>Počet študentov vysokej školy k 31. 10. 2013</t>
  </si>
  <si>
    <t>Vývoj počtu študentov (stav k 31.10. daného roka)</t>
  </si>
  <si>
    <t>Tabuľka č. 1a:</t>
  </si>
  <si>
    <t>Tabuľka č. 2</t>
  </si>
  <si>
    <t>Počet študentov, ktorí riadne skončili štúdium v akademickom roku 2012/2013</t>
  </si>
  <si>
    <t>Prijímacie konanie na študijné programy v prvom stupni a v spojenom prvom a druhom stupni v roku 2013</t>
  </si>
  <si>
    <t>Tabuľka č.3a:</t>
  </si>
  <si>
    <t>Tabuľka č.3b:</t>
  </si>
  <si>
    <t>Tabuľka č.3c:</t>
  </si>
  <si>
    <t>Prijímacie konanie na študijné programy v druhom stupni v roku 2013</t>
  </si>
  <si>
    <t>Podiel riadne skončených štúdií na celkovom počte začatých štúdií v danom akademickom roku k 31.12.2013</t>
  </si>
  <si>
    <t xml:space="preserve"> Prehľad akademických mobilít - študenti v akademickom roku 2012/2013 a porovnanie s akademickým rokom 2011/2012</t>
  </si>
  <si>
    <t>Zoznam predložených návrhov na vymenovanie za profesora v roku 2013</t>
  </si>
  <si>
    <t>Zoznam vymenovaných docentov za rok 2013</t>
  </si>
  <si>
    <t>Výberové konania na miesta vysokoškolských učiteľov uskutočnené v roku 2013</t>
  </si>
  <si>
    <t>Kvalifikačná štruktúra vysokoškolských učiteľov</t>
  </si>
  <si>
    <t>Prehľad akademických mobilít - zamestnanci v akademickom roku 2012/2013 a porovnanie s akademickým rokom 2011/2012</t>
  </si>
  <si>
    <t>Informácie o záverečných prácach a rigoróznych prácach predložených na obhajobu v roku 2013</t>
  </si>
  <si>
    <t>Tabuľka č. 14:</t>
  </si>
  <si>
    <t xml:space="preserve"> Publikačná činnosť vysokej školy za rok 2013 a porovnanie s rokom 2012</t>
  </si>
  <si>
    <t>Umelecká činnosť vysokej školy za rok 2013 a porovnanie s rokom 2012</t>
  </si>
  <si>
    <t>Tabuľka č. 17:</t>
  </si>
  <si>
    <t>Zoznam akreditovaných študijných programov ponúkaných  k 1.9.2013</t>
  </si>
  <si>
    <t>Zoznam akreditovaných študijných programov - pozastavenie práva, odňatie práva alebo skončenie platnosti priznaného práva k 31.12. 2013</t>
  </si>
  <si>
    <t>Zoznam priznaných práv uskutočňovať habilitačné konanie a konanie na vymenúvanie profesorov  k 31.12.2013</t>
  </si>
  <si>
    <t>Zoznam priznaných práv uskutočňovať habilitačné konanie a konanie na vymenúvanie profesorov - pozastavenie, odňatie alebo skončenie platnosti priznaného práva k 31.12.2013</t>
  </si>
  <si>
    <t>Finančné prostriedky na výskumné projekty získané v roku 2013</t>
  </si>
  <si>
    <t>Prehľad umeleckej činnosti vysokej školy za rok 2013</t>
  </si>
  <si>
    <t>Finančné prostriedky na ostatné (nevýskumné) projekty získané v roku 2013</t>
  </si>
  <si>
    <t>Prijímacie konanie na študijné programy v treťom stupni v roku 2013</t>
  </si>
  <si>
    <t>Tabuľka č. 12:</t>
  </si>
  <si>
    <t>ADM, ADN, AEM, AEN</t>
  </si>
  <si>
    <t>BDM, BDN, CBA, CBB</t>
  </si>
  <si>
    <t>Počet študentov uhrádzajúcich školné (ak. rok 2012/2013)</t>
  </si>
  <si>
    <t>Tabuľka č. 4: Počet študentov uhrádzajúcich školné (ak. rok 2012/2013)</t>
  </si>
  <si>
    <t>Univerzita Pavla Jozefa Šafárika v Košiciach</t>
  </si>
  <si>
    <t>LF</t>
  </si>
  <si>
    <t>PF</t>
  </si>
  <si>
    <t>PrávF</t>
  </si>
  <si>
    <t>FVS</t>
  </si>
  <si>
    <t>FF</t>
  </si>
  <si>
    <t>ÚTVaŠ</t>
  </si>
  <si>
    <t>historické vedy a etnológia</t>
  </si>
  <si>
    <t>D</t>
  </si>
  <si>
    <t>3,4%</t>
  </si>
  <si>
    <t>71,95%</t>
  </si>
  <si>
    <t>44,17%</t>
  </si>
  <si>
    <t>44%</t>
  </si>
  <si>
    <t>77,17%</t>
  </si>
  <si>
    <t>E</t>
  </si>
  <si>
    <t>85,7%</t>
  </si>
  <si>
    <t>054%</t>
  </si>
  <si>
    <t>6,28%</t>
  </si>
  <si>
    <t>46,47%</t>
  </si>
  <si>
    <t>47,32%</t>
  </si>
  <si>
    <t>45,39%</t>
  </si>
  <si>
    <t>64,1%</t>
  </si>
  <si>
    <t>0,7%</t>
  </si>
  <si>
    <t>3,8%</t>
  </si>
  <si>
    <t>52,34%</t>
  </si>
  <si>
    <t>50,5%</t>
  </si>
  <si>
    <t>51,4%</t>
  </si>
  <si>
    <t>53,3%</t>
  </si>
  <si>
    <t>0,00%</t>
  </si>
  <si>
    <t>11,1%</t>
  </si>
  <si>
    <t>16%</t>
  </si>
  <si>
    <t>50%</t>
  </si>
  <si>
    <t>47,36%</t>
  </si>
  <si>
    <t>47,82%</t>
  </si>
  <si>
    <t>2,4%</t>
  </si>
  <si>
    <t>1,28%</t>
  </si>
  <si>
    <t>40,22%</t>
  </si>
  <si>
    <t>41,1%</t>
  </si>
  <si>
    <t>41,09%</t>
  </si>
  <si>
    <t>47,56%</t>
  </si>
  <si>
    <t>5,15%</t>
  </si>
  <si>
    <t>28,97%</t>
  </si>
  <si>
    <t>22,2%</t>
  </si>
  <si>
    <t>28,8</t>
  </si>
  <si>
    <t>28,8%</t>
  </si>
  <si>
    <t>15,78%</t>
  </si>
  <si>
    <t>6,25%</t>
  </si>
  <si>
    <t>1,88%</t>
  </si>
  <si>
    <t>84,1%</t>
  </si>
  <si>
    <t>50,83%</t>
  </si>
  <si>
    <t>93%</t>
  </si>
  <si>
    <t>97,22</t>
  </si>
  <si>
    <t>0,00</t>
  </si>
  <si>
    <t>70,5%</t>
  </si>
  <si>
    <t>80,7%</t>
  </si>
  <si>
    <t>81,9%</t>
  </si>
  <si>
    <t>97,9%</t>
  </si>
  <si>
    <t>93,18%</t>
  </si>
  <si>
    <t>2,8%</t>
  </si>
  <si>
    <t>14,28%</t>
  </si>
  <si>
    <t>84,6%</t>
  </si>
  <si>
    <t>94,4%</t>
  </si>
  <si>
    <t>100%</t>
  </si>
  <si>
    <t>52,7%</t>
  </si>
  <si>
    <t>61,29%</t>
  </si>
  <si>
    <t>71,4%</t>
  </si>
  <si>
    <t>93,75</t>
  </si>
  <si>
    <t>80%</t>
  </si>
  <si>
    <t>47,6%</t>
  </si>
  <si>
    <t>72,2%</t>
  </si>
  <si>
    <t>64,7%</t>
  </si>
  <si>
    <t>61,5%</t>
  </si>
  <si>
    <t>56,25%</t>
  </si>
  <si>
    <t>0,18%</t>
  </si>
  <si>
    <t>1,8%</t>
  </si>
  <si>
    <t>28,44%</t>
  </si>
  <si>
    <t>3,09%</t>
  </si>
  <si>
    <t>1,27%</t>
  </si>
  <si>
    <t>28,57%</t>
  </si>
  <si>
    <t>5,71%</t>
  </si>
  <si>
    <t>82%</t>
  </si>
  <si>
    <t>5,5%</t>
  </si>
  <si>
    <t>I.</t>
  </si>
  <si>
    <t>2.</t>
  </si>
  <si>
    <t>1.</t>
  </si>
  <si>
    <t>29,21%</t>
  </si>
  <si>
    <t>34,44%</t>
  </si>
  <si>
    <t>68,18%</t>
  </si>
  <si>
    <t>92,11%</t>
  </si>
  <si>
    <t>90%</t>
  </si>
  <si>
    <t>56,92%</t>
  </si>
  <si>
    <t>UPJŠ LF</t>
  </si>
  <si>
    <t>7.4.1. Ošetrovateľstvo</t>
  </si>
  <si>
    <t xml:space="preserve">Ošetrovateľstvo  </t>
  </si>
  <si>
    <t>DE</t>
  </si>
  <si>
    <t>S</t>
  </si>
  <si>
    <t>Bc.</t>
  </si>
  <si>
    <t>7.4.2.Verejné zdravotníctvo</t>
  </si>
  <si>
    <t xml:space="preserve">Verejné zdravotníctvo </t>
  </si>
  <si>
    <t>7.4.7. Fyzioterapia</t>
  </si>
  <si>
    <t xml:space="preserve">Fyzioterapia  </t>
  </si>
  <si>
    <t>UPJŠ PF</t>
  </si>
  <si>
    <t>aplikovaná informatika</t>
  </si>
  <si>
    <t>4.1.1. fyzika</t>
  </si>
  <si>
    <t xml:space="preserve">fyzika  </t>
  </si>
  <si>
    <t>v kombinácii študijného odboru 4.1.1. fyzika a štud. odboru 4.2.1. biológia</t>
  </si>
  <si>
    <t xml:space="preserve">fyzika - biológia  </t>
  </si>
  <si>
    <t>v kombinácii študijného odboru 4.1.1. fyzika a štud. odboru 4.1.35. geografia</t>
  </si>
  <si>
    <t>fyzika -   geografia</t>
  </si>
  <si>
    <t xml:space="preserve">v kombinácii študijného odboru 4.1.1. fyzika a štud. odboru 4.1.14. chémia </t>
  </si>
  <si>
    <t xml:space="preserve">fyzika -   chémia </t>
  </si>
  <si>
    <t xml:space="preserve">v kombinácii študijného odboru 4.1.1. fyzika a štud. odboru 9.2.1. informatika </t>
  </si>
  <si>
    <t>fyzika -   informatika</t>
  </si>
  <si>
    <t xml:space="preserve">v kombinácii študijného odboru 4.1.1. fyzika a štud. odboru 2.1.1. filozofia </t>
  </si>
  <si>
    <t xml:space="preserve">fyzika -   filozofia </t>
  </si>
  <si>
    <t xml:space="preserve">v kombinácii študijného odboru 4.1.1. fyzika a štud. odboru 3.1.9. psychológia </t>
  </si>
  <si>
    <t>fyzika -   psychológia</t>
  </si>
  <si>
    <t>4.1.14. chémia</t>
  </si>
  <si>
    <t xml:space="preserve">chémia        </t>
  </si>
  <si>
    <t xml:space="preserve">environmentálna chémia        </t>
  </si>
  <si>
    <t xml:space="preserve">v kombinácii študijného odboru 4.1.14. chémia a štud. odboru 2.1.1. filozofia </t>
  </si>
  <si>
    <t xml:space="preserve">chémia - filozofia  </t>
  </si>
  <si>
    <t xml:space="preserve">v kombinácii študijného odboru 4.1.14. chémia a štud. odboru 4.1.35. geografia </t>
  </si>
  <si>
    <t xml:space="preserve">chémia - geografia  </t>
  </si>
  <si>
    <t xml:space="preserve">v kombinácii študijného odboru 4.1.14. chémia a štud. odboru 9.2.1. informatika </t>
  </si>
  <si>
    <t xml:space="preserve">chémia - informatika </t>
  </si>
  <si>
    <t xml:space="preserve">v kombinácii študijného odboru 4.1.14. chémia a štud. odboru 3.1.9. psychológia </t>
  </si>
  <si>
    <t>chémia - psychológia</t>
  </si>
  <si>
    <t>4.1.35. geografia</t>
  </si>
  <si>
    <t>geografia</t>
  </si>
  <si>
    <t xml:space="preserve">v kombinácii študijného odboru 4.1.35. geografia a študijného odboru 2.1.1 filozofia </t>
  </si>
  <si>
    <t xml:space="preserve">geografia - filozofia  </t>
  </si>
  <si>
    <t xml:space="preserve">v kombinácii študijného odboru 4.1.35. geografia a študijného odboru 9.2.1. informatika </t>
  </si>
  <si>
    <t xml:space="preserve">geografia - informatika  </t>
  </si>
  <si>
    <t xml:space="preserve">v kombinácii študijného odboru 4.1.35. geografia a študijného odboru 3.1.9. psychológia </t>
  </si>
  <si>
    <t xml:space="preserve">geografia - psychológia  </t>
  </si>
  <si>
    <t>4.2.1. biológia</t>
  </si>
  <si>
    <t xml:space="preserve">biológia       </t>
  </si>
  <si>
    <t xml:space="preserve">v kombinácii študijného odboru 4.2.1. biológia a študijného odboru 4.1.35. geografia </t>
  </si>
  <si>
    <t xml:space="preserve">biológia - geografia  </t>
  </si>
  <si>
    <t xml:space="preserve">v kombinácii študijného odboru 4.2.1. biológia a študijného odboru 4.1.14. chémia </t>
  </si>
  <si>
    <t xml:space="preserve">biológia - chémia  </t>
  </si>
  <si>
    <t xml:space="preserve">v kombinácii študijného odboru 4.2.1. biológia a študijného odboru 9.2.1. informatika </t>
  </si>
  <si>
    <t>biológia - informatika</t>
  </si>
  <si>
    <t xml:space="preserve">v kombinácii študijného odboru 4.2.1. biológia a študijného odboru 2.1.1. filozofia </t>
  </si>
  <si>
    <t xml:space="preserve">biológia - filozofia </t>
  </si>
  <si>
    <t xml:space="preserve">v kombinácii študijného odboru 4.2.1. biológia a študijného odboru 3.1.9. psychológia </t>
  </si>
  <si>
    <t>biológia - psychológia</t>
  </si>
  <si>
    <t>4.3.4. všeobecná ekológia jedincov a populácií</t>
  </si>
  <si>
    <t xml:space="preserve">všeobecná ekológia a ekológia jedinca a populácií  </t>
  </si>
  <si>
    <t>9.1.1. matematika</t>
  </si>
  <si>
    <t xml:space="preserve">matematika    </t>
  </si>
  <si>
    <t xml:space="preserve">v kombinácii študijného odboru 9.1.1. matematika a študijného odboru 4.2.1. biológia </t>
  </si>
  <si>
    <t xml:space="preserve">matematika - biológia </t>
  </si>
  <si>
    <t>v kombinácii študijného odboru 9.1.1. matematika a študijného odboru 4.1.1. fyzika</t>
  </si>
  <si>
    <t>matematika - fyzika</t>
  </si>
  <si>
    <t xml:space="preserve">v kombinácii študijného odboru 9.1.1. matematika a študijného odboru 2.1.1 filozofia </t>
  </si>
  <si>
    <t xml:space="preserve">matematika - filozofia </t>
  </si>
  <si>
    <t xml:space="preserve">v kombinácii študijného odboru 9.1.1. matematika a študijného odboru 4.1.35. geografia </t>
  </si>
  <si>
    <t xml:space="preserve">matematika - geografia </t>
  </si>
  <si>
    <t xml:space="preserve">v kombinácii študijného odboru 9.1.1. matematika a študijného odboru 4.1.14. chémia </t>
  </si>
  <si>
    <t xml:space="preserve">matematika - chémia </t>
  </si>
  <si>
    <t xml:space="preserve">v kombinácii študijného odboru 9.1.1. matematika a študijného odboru 9.2.1. informatika </t>
  </si>
  <si>
    <t xml:space="preserve">matematika - informatika </t>
  </si>
  <si>
    <t xml:space="preserve">v kombinácii študijného odboru 9.1.1. matematika a študijného odboru 9.1.9. psychológia </t>
  </si>
  <si>
    <t xml:space="preserve">matematika - psychológia </t>
  </si>
  <si>
    <t xml:space="preserve">9.2.1. informatika </t>
  </si>
  <si>
    <t xml:space="preserve">Informatika </t>
  </si>
  <si>
    <t xml:space="preserve">v kombinácii študijného odboru 9.2.1. informatika a  študijného odboru 2.1.1. filozofia </t>
  </si>
  <si>
    <t xml:space="preserve">informatika – filozofia </t>
  </si>
  <si>
    <t xml:space="preserve">v kombinácii študijného odboru 9.2.1. informatika a  študijného odboru 3.1.9. psychológia </t>
  </si>
  <si>
    <t xml:space="preserve">informatika – psychológia </t>
  </si>
  <si>
    <t>9.2.1. informatika                 3.1.14. sociálna práca</t>
  </si>
  <si>
    <t xml:space="preserve">informatika pre sociálnu prácu so zdravotne znevýhodnenými  </t>
  </si>
  <si>
    <t xml:space="preserve">ekonomická a finančná matematika   </t>
  </si>
  <si>
    <t>UPJŠ PrávF</t>
  </si>
  <si>
    <t>3.4.1. Právo</t>
  </si>
  <si>
    <t xml:space="preserve">Právo     </t>
  </si>
  <si>
    <t>UPJŠ FVS</t>
  </si>
  <si>
    <t>3.1.7. Verejná politika a verejná správa</t>
  </si>
  <si>
    <t xml:space="preserve">  verejná správa  </t>
  </si>
  <si>
    <t>3.1.7. verejná politika  a verejná správa</t>
  </si>
  <si>
    <t>európska verejná správa</t>
  </si>
  <si>
    <t>UPJŠ FF</t>
  </si>
  <si>
    <t>3.2.3. masmediálne štúdia</t>
  </si>
  <si>
    <t xml:space="preserve">Masmediálne štúdiá </t>
  </si>
  <si>
    <t>prekladateľstvo a tlmočníctvo</t>
  </si>
  <si>
    <t>anglický jazyk a francúzsky jazyk pre európske inštitúcie a ekonomiku</t>
  </si>
  <si>
    <t>SAF</t>
  </si>
  <si>
    <t>2.1.35. prekladateľstvo a tlmočníctvo</t>
  </si>
  <si>
    <t xml:space="preserve">Anglický jazyk pre európske inštitúcie a ekonomiku </t>
  </si>
  <si>
    <t>SA</t>
  </si>
  <si>
    <t>anglický jazyk a nemecký jazyk pre európske inštitúcie a ekonomiku</t>
  </si>
  <si>
    <t>SAN</t>
  </si>
  <si>
    <t>2.1.29. neslovanské jazyky a literatúry</t>
  </si>
  <si>
    <t xml:space="preserve">Britské a americké štúdiá </t>
  </si>
  <si>
    <t>S A</t>
  </si>
  <si>
    <t>3.1.9. psychológia</t>
  </si>
  <si>
    <t xml:space="preserve">Psychológia </t>
  </si>
  <si>
    <t>3.1.14. sociálna práca</t>
  </si>
  <si>
    <t xml:space="preserve">Sociálna práca  </t>
  </si>
  <si>
    <t>2.1.1. filozofia</t>
  </si>
  <si>
    <t xml:space="preserve">Filozofia  </t>
  </si>
  <si>
    <t>2.1.5. etika</t>
  </si>
  <si>
    <t xml:space="preserve">Aplikovaná etika  </t>
  </si>
  <si>
    <t>v kombinácii študijného odboru 2.1.5 etika a šo 2.1.29 neslovanské jazyky</t>
  </si>
  <si>
    <t>Aplikovaná etika – britské a americké štúdiá (mo)</t>
  </si>
  <si>
    <t>aplikovaná etika- nemecký jazyk a literatúra (mo)</t>
  </si>
  <si>
    <t>v kombinácii študijného odboru 2.1.5 etika a šo 2.1.1. filozofia</t>
  </si>
  <si>
    <t>aplikovaná etika- filozofia  (mo)</t>
  </si>
  <si>
    <t>v kombinácii študijného odboru 2.1.5 etika a šo 4.2.1. biológia</t>
  </si>
  <si>
    <t>aplikovaná etika - biológia  (mo)</t>
  </si>
  <si>
    <t>v kombinácii študijného odboru 2.1.5 etika a šo 4.1.14. chémia</t>
  </si>
  <si>
    <t>aplikovaná etika - chémia  (mo)</t>
  </si>
  <si>
    <t>v kombinácii študijného odboru 2.1.5 etika a šo 4.1. 35. geografia</t>
  </si>
  <si>
    <t>aplikovaná etika - geografia   (mo)</t>
  </si>
  <si>
    <t>v kombinácii študijného odboru 2.1.5 etika a šo 4.1.1. fyzika</t>
  </si>
  <si>
    <t>aplikovaná etika - fyzika  (mo)</t>
  </si>
  <si>
    <t xml:space="preserve">v kombinácii študijného odboru 2.1.5 etika a šo 9.1.1. matematika </t>
  </si>
  <si>
    <t>aplikovaná etika - matematika   (mo)</t>
  </si>
  <si>
    <t>v kombinácii študijného odboru 2.1.5 etika a šo 9.2.1. informatika</t>
  </si>
  <si>
    <t>aplikovaná etika - informatika   (mo)</t>
  </si>
  <si>
    <t>v kombinácii študijného odboru 2.1.29. neslovanské jazyky a literatúra a šo 2.1.1. filozofia</t>
  </si>
  <si>
    <t>Britské a americké štúdiá - filozofia   (mo)</t>
  </si>
  <si>
    <t>Britské a americké štúdiá - nemecký jazyk a literatúra   (mo)</t>
  </si>
  <si>
    <t>v kombinácii študijného odboru 2.1.29. neslovanské jazyky a literatúra a šo 4.2.1 biológia</t>
  </si>
  <si>
    <t>Britské a americké štúdiá - biológia   (mo)</t>
  </si>
  <si>
    <t>v kombinácii študijného odboru 2.1.29. neslovanské jazyky a literatúra a šo 4. 1. 14 chémia</t>
  </si>
  <si>
    <t>Britské a americké štúdiá - chémia   (mo)</t>
  </si>
  <si>
    <t>v kombinácii študijného odboru 2.1.29. neslovanské jazyky a literatúra a šo 4. 1. 35. geografia</t>
  </si>
  <si>
    <t>Britské a americké štúdiá - geografia   (mo)</t>
  </si>
  <si>
    <t>v kombinácii študijného odboru 2.1.29. neslovanské jazyky a literatúra a šo 4. 1. 1. fyzika</t>
  </si>
  <si>
    <t>Britské a americké štúdiá - fyzika   (mo)</t>
  </si>
  <si>
    <t>v kombinácii študijného odboru 2.1.29. neslovanské jazyky a literatúra a šo 9.1.1. matematika</t>
  </si>
  <si>
    <t>Britské a americké štúdiá - matematika   (mo)</t>
  </si>
  <si>
    <t>v kombinácii študijného odboru 2.1.29. neslovanské jazyky a literatúra a šo 9.2.1. informatika</t>
  </si>
  <si>
    <t>Britské a americké štúdiá - informatika   (mo)</t>
  </si>
  <si>
    <t>v kombinácii  študijného odboru 2.1.27. slovenský jazyk a literatúra a šo 4.2.1. biológia</t>
  </si>
  <si>
    <t xml:space="preserve">Slovenský jazyk a literatúra - biológia  medziodborové štúdium   </t>
  </si>
  <si>
    <t>v kombinácii  študijného odboru 2.1.27. slovenský jazyk a literatúra a šo 4.1.14. chémia</t>
  </si>
  <si>
    <t>Slovenský jazyk a literatúra - chémia  (mo)</t>
  </si>
  <si>
    <t>v kombinácii  študijného odboru 2.1.27. slovenský jazyk a literatúra a šo 4.1.35 geografia</t>
  </si>
  <si>
    <t>Slovenský jazyk a literatúra - geografia  (mo)</t>
  </si>
  <si>
    <t>v kombinácii  študijného odboru 2.1.27. slovenský jazyk a literatúra a šo 4.1.1. fyzika</t>
  </si>
  <si>
    <t>Slovenský jazyk a literatúra - fyzika (mo)</t>
  </si>
  <si>
    <t>v kombinácii  študijného odboru 2.1.27. slovenský jazyk a literatúra a šo 9.1.1. matematika</t>
  </si>
  <si>
    <t>Slovenský jazyk a literatúra - matematika  (mo)</t>
  </si>
  <si>
    <t>v kombinácii  študijného odboru 2.1.27. slovenský jazyk a literatúra a šo 9.2.1. informatika</t>
  </si>
  <si>
    <t>Slovenský jazyk a literatúra - informatika  (mo)</t>
  </si>
  <si>
    <t>v kombinácii  študijného odboru 2.1.27. slovenský jazyk a literatúra a šo 2.1.1. filozofia</t>
  </si>
  <si>
    <t>Slovenský jazyk a literatúra - filozofia  (mo)</t>
  </si>
  <si>
    <t>v kombinácii  študijného odboru 2.1.27. slovenský jazyk a literatúra a šo 2.1.29 neslovanské jazyky a literatúry</t>
  </si>
  <si>
    <t>Slovenský jazyk a literatúra - nemecký jazyk a literatúra (mo)</t>
  </si>
  <si>
    <t>Slovenský jazyk a literatúra - britské a americké štúdiá (mo)</t>
  </si>
  <si>
    <t>v kombinácii  študijného odboru 2.1.27. slovenský jazyka literatúra a šo 2.1.5. aplikovaná etika</t>
  </si>
  <si>
    <t>Slovenský jazyk a literatúra - aplikovaná etika (mo)</t>
  </si>
  <si>
    <t>v kombinácii študijného odboru  2.1.29. neslovanské jazyky a literatúra  a šo 2.1.1. filozofia</t>
  </si>
  <si>
    <t xml:space="preserve">Nemecký jazyk a literatúra -  filozofia medziodborové štúdium  </t>
  </si>
  <si>
    <t>v kombinácii študijného odboru  2.1.29. neslovanské jazyky a literatúra  a šo 4.2.1 biológia</t>
  </si>
  <si>
    <t xml:space="preserve">Nemecký jazyk a literatúra -  biológia (mo) </t>
  </si>
  <si>
    <t>v kombinácii študijného odboru  2.1.29. neslovanské jazyky a literatúra  a šo 4.1.14 chémia</t>
  </si>
  <si>
    <t>Nemecký jazyk a literatúra -  chémia (mo)</t>
  </si>
  <si>
    <t>v kombinácii študijného odboru  2.1.29. neslovanské jazyky a literatúra  a šo 4.1.35 geografia</t>
  </si>
  <si>
    <t>Nemecký jazyk a literatúra -  geografia</t>
  </si>
  <si>
    <t>v kombinácii študijného odboru  2.1.29. neslovanské jazyky a literatúra  a šo 4.1.1. fyzika</t>
  </si>
  <si>
    <t>Nemecký jazyk a literatúra -  fyzika</t>
  </si>
  <si>
    <t>v kombinácii študijného odboru  2.1.29. neslovanské jazyky a literatúra  a šo 9.1.1 matematika</t>
  </si>
  <si>
    <t>Nemecký jazyk a literatúra -  matermatika</t>
  </si>
  <si>
    <t>v kombinácii študijného odboru  2.1.29. neslovanské jazyky a literatúra  a šo 9.2.1 informatika</t>
  </si>
  <si>
    <t xml:space="preserve">Nemecký jazyk a literatúra -  informatika </t>
  </si>
  <si>
    <t>3.1.6 politológia</t>
  </si>
  <si>
    <t>politológia</t>
  </si>
  <si>
    <t>2.1.7 História</t>
  </si>
  <si>
    <t xml:space="preserve">História </t>
  </si>
  <si>
    <t>2.1.32 cudzie jazyky a kultúry</t>
  </si>
  <si>
    <t>rodové štúdiá a kultúra</t>
  </si>
  <si>
    <t>v kombinácii šo:  2.1.7. história a šo: 2.1.27 slovenský jazyk a lieratúra</t>
  </si>
  <si>
    <t>história - slovenský jazyk a literatúra</t>
  </si>
  <si>
    <t>v kombinácii šo:  2.1.7. história a šo: 2.1.29 neslovanské jazyk a a literatúry</t>
  </si>
  <si>
    <t>história - britské a  americké štúdia</t>
  </si>
  <si>
    <t>história -  nemecký jazyk a literatúra</t>
  </si>
  <si>
    <t>v kombinácii šo:  2.1.7. história a šo: 2.1.5. etika</t>
  </si>
  <si>
    <t>história - aplikovaná etika</t>
  </si>
  <si>
    <t>v kombinácii šo:  2.1.7. história a šo: 2.1.5. psychológia</t>
  </si>
  <si>
    <t>história - psychológia</t>
  </si>
  <si>
    <t>v kombinácii šo:  2.1.7. história a šo: 2.1.1. Filozofia</t>
  </si>
  <si>
    <t>história - filozofia</t>
  </si>
  <si>
    <t xml:space="preserve">v kombinácii šo:  2.1.7. história a šo:9.1.1. matematika </t>
  </si>
  <si>
    <t>história matematika</t>
  </si>
  <si>
    <t xml:space="preserve">v kombinácii šo:  2.1.7. história a šo: 9.2.1. informatika </t>
  </si>
  <si>
    <t xml:space="preserve">história - informatika </t>
  </si>
  <si>
    <t xml:space="preserve">v kombinácii šo:  2.1.7. história a šo:  4.1.14 chémia </t>
  </si>
  <si>
    <t>história - chémia</t>
  </si>
  <si>
    <t>v kombinácii šo:  2.1.7. história a šo: 4.2.1 biológia</t>
  </si>
  <si>
    <t>história -  biológia</t>
  </si>
  <si>
    <t xml:space="preserve">v kombinácii šo:  2.1.7. história a šo:  2.1.7. geografia </t>
  </si>
  <si>
    <t>história -  geografia</t>
  </si>
  <si>
    <t>v kombinácii šo:  2.1.7. história a šo: 4.1.1. fyzika</t>
  </si>
  <si>
    <t>história -  fyzika</t>
  </si>
  <si>
    <t>v kombinácii šo: 2.1.31 klasické jazyky a šo: 2.1.27 slovenský jazyk a literatúra</t>
  </si>
  <si>
    <t>latinský jazyk a literatúra - slovenský jazyk a literatúra</t>
  </si>
  <si>
    <t>v kombinácii šo: 2.1.31 klasické jazyky a šo: 2.1.5. etika</t>
  </si>
  <si>
    <t>latinský jazyk a literatúra - etika</t>
  </si>
  <si>
    <t>v kombinácii šo: 2.1.31 klasické jazyky a šo: 2.1.29 neslovanské jazyky a literatúry</t>
  </si>
  <si>
    <t>latinský jazyk a literatúra - neslovanské jazyky a literatúry</t>
  </si>
  <si>
    <t>v kombinácii šo: 2.1.31 klasické jazyky a šo: 2.1.1. filozofia</t>
  </si>
  <si>
    <t>latinský jazyk a literatúra - filozofia</t>
  </si>
  <si>
    <t>v kombinácii šo: 2.1.31 klasické jazyky a šo: 2.1.7. história</t>
  </si>
  <si>
    <t>latinský jazyk a literatúra - história</t>
  </si>
  <si>
    <t>UPJŠ</t>
  </si>
  <si>
    <t xml:space="preserve">šport </t>
  </si>
  <si>
    <t>šport a rekreácia</t>
  </si>
  <si>
    <t>Mgr.</t>
  </si>
  <si>
    <t>7.4.2. Verejné zdravotníctvo</t>
  </si>
  <si>
    <t>7.4.7.Fyzioterapia</t>
  </si>
  <si>
    <t xml:space="preserve">Fyzioterapia </t>
  </si>
  <si>
    <t>1.1.1. učiteľstvo akademických predmetov</t>
  </si>
  <si>
    <t xml:space="preserve">učiteľstvo predmetu biológia </t>
  </si>
  <si>
    <t xml:space="preserve">učiteľstvo predmetu fyzika </t>
  </si>
  <si>
    <t xml:space="preserve">učiteľstvo predmetu chémia </t>
  </si>
  <si>
    <t xml:space="preserve">učiteľstvo predmetu geografia  </t>
  </si>
  <si>
    <t xml:space="preserve">učiteľstvo predmetu matematika   </t>
  </si>
  <si>
    <t xml:space="preserve">učiteľstvo predmetu informatika  </t>
  </si>
  <si>
    <t>4.1.35 geografia</t>
  </si>
  <si>
    <t>geografia (konverzný)</t>
  </si>
  <si>
    <t xml:space="preserve">9.1.1. matematika </t>
  </si>
  <si>
    <t>matematika</t>
  </si>
  <si>
    <t>matematika (konverzný)</t>
  </si>
  <si>
    <t>fyzika  (konverzný)</t>
  </si>
  <si>
    <t xml:space="preserve">biofyzika </t>
  </si>
  <si>
    <t>biofyzika  (konverzný)</t>
  </si>
  <si>
    <t xml:space="preserve">fyzika kondenzovaných látok </t>
  </si>
  <si>
    <t>jadrová a subjadrová fyzika</t>
  </si>
  <si>
    <t>jadrová a subjadrová fyzika (konverzný)</t>
  </si>
  <si>
    <t xml:space="preserve">anorganická chémia   </t>
  </si>
  <si>
    <t xml:space="preserve">anorganická chémia  (konverzný)   </t>
  </si>
  <si>
    <t xml:space="preserve">analytická chémia  </t>
  </si>
  <si>
    <t xml:space="preserve">analytická chémia (konverzný)  </t>
  </si>
  <si>
    <t xml:space="preserve">biochémia    </t>
  </si>
  <si>
    <t>biochémia    (konverzný)</t>
  </si>
  <si>
    <t xml:space="preserve">organická chémia  </t>
  </si>
  <si>
    <t xml:space="preserve">organická chémia (konverzný)  </t>
  </si>
  <si>
    <t xml:space="preserve">botanika a fyziológia rastlín </t>
  </si>
  <si>
    <t>botanika a fyziológia rastlín (konverzný)</t>
  </si>
  <si>
    <t>4.2.1 biológia</t>
  </si>
  <si>
    <t xml:space="preserve">genetika a molekulárna cytológia   </t>
  </si>
  <si>
    <t xml:space="preserve">genetika a molekulárna cytológia  (konverzný) </t>
  </si>
  <si>
    <t xml:space="preserve">zoológia a fyziológia živočíchov   </t>
  </si>
  <si>
    <t>zoológia a fyziológia živočíchov   (konverzný)</t>
  </si>
  <si>
    <t>4.3.4. Všeobecná ekológia</t>
  </si>
  <si>
    <t>všeobecná ekológia a ekológia jedinca a populácií  (konverzný)</t>
  </si>
  <si>
    <t>ekonomická a finančná matematika   (konverzný)</t>
  </si>
  <si>
    <t xml:space="preserve">manažérska matematika  </t>
  </si>
  <si>
    <t>manažérska matematika  (konverzný)</t>
  </si>
  <si>
    <t>9.2.1. informatika</t>
  </si>
  <si>
    <t xml:space="preserve">Informatika   </t>
  </si>
  <si>
    <t>Informatika (konverzný)</t>
  </si>
  <si>
    <t>9.1.1. Matematika</t>
  </si>
  <si>
    <t>Informatická matematika</t>
  </si>
  <si>
    <t xml:space="preserve">verejná správa  </t>
  </si>
  <si>
    <t xml:space="preserve">Masmediálne štúdiá   </t>
  </si>
  <si>
    <t xml:space="preserve">Britské a americké štúdiá   </t>
  </si>
  <si>
    <t xml:space="preserve">Sociálna práca    </t>
  </si>
  <si>
    <t>Sociálna práca    (konverzný)</t>
  </si>
  <si>
    <t>3.1.6. politológia</t>
  </si>
  <si>
    <t>3.1.9 psychológia</t>
  </si>
  <si>
    <t xml:space="preserve">Anglický jazyk pre európske inštitúcie a ekonomiku  </t>
  </si>
  <si>
    <t>1.1.1.učiteľstvo akademických predmetov</t>
  </si>
  <si>
    <t>učiteľstvo slovenského jazyka a literatúry (v kombinácii)</t>
  </si>
  <si>
    <t>učiteľstvo  anglického jazyka a literatúra  v kombinácií</t>
  </si>
  <si>
    <t>Učiteľstvo Nemeckého jazyka a literatúry v kombinácií</t>
  </si>
  <si>
    <t>SN</t>
  </si>
  <si>
    <t>Učiteľstvo etickej výchovy (v kombinácii)</t>
  </si>
  <si>
    <t>učiteľstvo výchovy k občianstvu  (v kombinácii)</t>
  </si>
  <si>
    <t>učiteľstvo predmetu psychológia (v kombinácii)</t>
  </si>
  <si>
    <t xml:space="preserve">učiteľstvo histórie  </t>
  </si>
  <si>
    <t>1.1.1 Učiteľstvo akademických predmetov</t>
  </si>
  <si>
    <t xml:space="preserve">učiteľstvo  latinského jazyka a literatúry </t>
  </si>
  <si>
    <t>jazyky</t>
  </si>
  <si>
    <t xml:space="preserve">7.1.1 Všeobecné lekárstvo   </t>
  </si>
  <si>
    <t>Všeobecné lekárstvo</t>
  </si>
  <si>
    <t>MUDr.</t>
  </si>
  <si>
    <t xml:space="preserve">7.2.1 Zubné lekárstvo    </t>
  </si>
  <si>
    <t xml:space="preserve"> Zubné lekárstvo</t>
  </si>
  <si>
    <t>MDDr.</t>
  </si>
  <si>
    <t>7.1.2 Anatómia, histológia a embryológia</t>
  </si>
  <si>
    <t xml:space="preserve">Anatómia, histológia a embryológia   </t>
  </si>
  <si>
    <t>SA*</t>
  </si>
  <si>
    <t>PhD.</t>
  </si>
  <si>
    <t>7.1.3 Normálna a patologická fyziológia</t>
  </si>
  <si>
    <t xml:space="preserve">Normálna a patologická fyziológia   </t>
  </si>
  <si>
    <t>7.1.4 Vnútorné choroby</t>
  </si>
  <si>
    <t xml:space="preserve">Vnútorné choroby </t>
  </si>
  <si>
    <t>7.1.7 Chirurgia</t>
  </si>
  <si>
    <t xml:space="preserve">Chirurgia   </t>
  </si>
  <si>
    <t>7.1.9. Gynekológia a pôrodníctvo</t>
  </si>
  <si>
    <t xml:space="preserve">Gynekológia a pôrodníctvo </t>
  </si>
  <si>
    <t>7.1.10. Pediatria</t>
  </si>
  <si>
    <t xml:space="preserve">Pediatria   </t>
  </si>
  <si>
    <t>7.1.25. Klinická biochémia</t>
  </si>
  <si>
    <t xml:space="preserve">Klinická biochémia  </t>
  </si>
  <si>
    <t>7.2.1 Zubné lekárstvo</t>
  </si>
  <si>
    <t xml:space="preserve">Zubné lekárstvo  </t>
  </si>
  <si>
    <t>7.3.2 Farmakológia</t>
  </si>
  <si>
    <t xml:space="preserve">Lekárska farmakológia  </t>
  </si>
  <si>
    <t>7.4.2 Verejné zdravotníctvo</t>
  </si>
  <si>
    <t>neurológia</t>
  </si>
  <si>
    <t>4.1.2. všeob. fyzika a matem. fyzika</t>
  </si>
  <si>
    <t xml:space="preserve">všeob. fyzika a matem. fyzika   </t>
  </si>
  <si>
    <t>4.1.3. fyzika kondenzov.látok a akustika</t>
  </si>
  <si>
    <t xml:space="preserve">fyzika kondenzov.látok    </t>
  </si>
  <si>
    <t>progresívne materiály</t>
  </si>
  <si>
    <t>4.1.5. jadrová a subjadrová fyzika</t>
  </si>
  <si>
    <t xml:space="preserve">jadrová a subjadrová fyzika   </t>
  </si>
  <si>
    <t>4.1.12 biofyzika</t>
  </si>
  <si>
    <t xml:space="preserve">biofyzika      </t>
  </si>
  <si>
    <t>4.1.15. anorganická chémia</t>
  </si>
  <si>
    <t>4.1.17. analytická chémia</t>
  </si>
  <si>
    <t>4.1.16. organická chémia</t>
  </si>
  <si>
    <t>4.1.22. biochémia</t>
  </si>
  <si>
    <t xml:space="preserve">biochémia </t>
  </si>
  <si>
    <t xml:space="preserve">4.2.2. molekulárna cytológia     </t>
  </si>
  <si>
    <t xml:space="preserve">molekulárna cytológia    </t>
  </si>
  <si>
    <t>4.2.4. genetika</t>
  </si>
  <si>
    <t xml:space="preserve">genetika   </t>
  </si>
  <si>
    <t xml:space="preserve">4.2.9. fyziológia rastlín     </t>
  </si>
  <si>
    <t xml:space="preserve">fyziológia rastlín   </t>
  </si>
  <si>
    <t>4.2.10. fyziológia živočíchov</t>
  </si>
  <si>
    <t xml:space="preserve">fyziológia živočíchov   </t>
  </si>
  <si>
    <t xml:space="preserve">9.1.6. diskrétna matematika    </t>
  </si>
  <si>
    <t xml:space="preserve">diskrétna matematika    </t>
  </si>
  <si>
    <t xml:space="preserve">9.1.8. teória vyučovania matematiky  </t>
  </si>
  <si>
    <t xml:space="preserve">teória vyučovania matematiky    </t>
  </si>
  <si>
    <t>9.1.9. aplikovaná matematika</t>
  </si>
  <si>
    <t xml:space="preserve">aplikovaná matematika     </t>
  </si>
  <si>
    <t xml:space="preserve">4.3.4.všeobecná ekológia a ekológia jedinca a populácií  </t>
  </si>
  <si>
    <t xml:space="preserve">informatika  </t>
  </si>
  <si>
    <t>4.1.13 Teória vyučovania fyziky</t>
  </si>
  <si>
    <t>Teória vyučovania fyziky</t>
  </si>
  <si>
    <t>3.4.2. Teória a dejiny štátu a práva</t>
  </si>
  <si>
    <t xml:space="preserve">Teória a dejiny štátu a práva   </t>
  </si>
  <si>
    <t>3.4.10. Obchodné a finančné právo</t>
  </si>
  <si>
    <t xml:space="preserve">Obchodné a finančné právo   </t>
  </si>
  <si>
    <t>3.4.11. Občianske právo</t>
  </si>
  <si>
    <t xml:space="preserve">Občianske právo   </t>
  </si>
  <si>
    <t>3.4.7 Trestné právo</t>
  </si>
  <si>
    <t>Trestné právo</t>
  </si>
  <si>
    <t>2.1.36. Literárna veda</t>
  </si>
  <si>
    <t xml:space="preserve">Literárna veda  </t>
  </si>
  <si>
    <t>2.1.3. Dejiny filozofie</t>
  </si>
  <si>
    <t xml:space="preserve">Dejiny filozofie  </t>
  </si>
  <si>
    <t>2.1.29. Neslovanské jazyky a literatúra</t>
  </si>
  <si>
    <t xml:space="preserve">Britské a americké štúdia  </t>
  </si>
  <si>
    <t>3.1.13. Sociálna psychológia a psychológia práce</t>
  </si>
  <si>
    <t xml:space="preserve">Sociálna psychológia a psychológia práce   </t>
  </si>
  <si>
    <t>3.1.8. teória politiky</t>
  </si>
  <si>
    <t xml:space="preserve">teória politiky </t>
  </si>
  <si>
    <t>2.1.9 Slovenské dejiny</t>
  </si>
  <si>
    <t>Slovenské dejiny</t>
  </si>
  <si>
    <t>sociálna práca</t>
  </si>
  <si>
    <t>integratívna sociálna práca</t>
  </si>
  <si>
    <t>109 - Bc</t>
  </si>
  <si>
    <t>64 - Mgr.</t>
  </si>
  <si>
    <t>2 - MUDr.</t>
  </si>
  <si>
    <t>42 - PhD</t>
  </si>
  <si>
    <t>UPJŠ, Právnická fakulta</t>
  </si>
  <si>
    <t>trestné právo</t>
  </si>
  <si>
    <t>D/E</t>
  </si>
  <si>
    <t>Lekárska fakulta</t>
  </si>
  <si>
    <t>Prírodovedecká fakulta</t>
  </si>
  <si>
    <t>Právnická fakulta</t>
  </si>
  <si>
    <t>Fakulta verejnej správy</t>
  </si>
  <si>
    <t>Filozofická fakulta</t>
  </si>
  <si>
    <t>Univerzitné</t>
  </si>
  <si>
    <t>ZXY</t>
  </si>
  <si>
    <t>YXY</t>
  </si>
  <si>
    <t>Ján Sabol</t>
  </si>
  <si>
    <t>Košický zlatý poklad</t>
  </si>
  <si>
    <t>Zázračný ateliér</t>
  </si>
  <si>
    <r>
      <t xml:space="preserve"> </t>
    </r>
    <r>
      <rPr>
        <b/>
        <sz val="10"/>
        <rFont val="Arial"/>
        <family val="2"/>
        <charset val="238"/>
      </rPr>
      <t>Maškrtníček</t>
    </r>
  </si>
  <si>
    <t>Spišský Jeruzalem</t>
  </si>
  <si>
    <t xml:space="preserve">Lekárska </t>
  </si>
  <si>
    <t>Prírodovedecká</t>
  </si>
  <si>
    <t>Právnická</t>
  </si>
  <si>
    <t>Verejnej spávy</t>
  </si>
  <si>
    <t>Filozofická</t>
  </si>
  <si>
    <t>ÚTVŠ</t>
  </si>
  <si>
    <t>doc. MUDr. Vincent Nagy, PhD.</t>
  </si>
  <si>
    <t>7.1.7. chirurgia</t>
  </si>
  <si>
    <t>áno</t>
  </si>
  <si>
    <t>doc. MVDr. Silvia Rybárová, PhD.</t>
  </si>
  <si>
    <t>7.1.2. anatómia, histológia a embryológia</t>
  </si>
  <si>
    <t>MUDr. Mária Pallayová, PhD.</t>
  </si>
  <si>
    <t>7.1.3. normálna a patologická fyziológia</t>
  </si>
  <si>
    <t>RNDr. Jaromír Mikeš, PhD.</t>
  </si>
  <si>
    <t>3.</t>
  </si>
  <si>
    <t>RNDr. Andrea Feňovčíková, PhD.</t>
  </si>
  <si>
    <t>nie</t>
  </si>
  <si>
    <t>4.</t>
  </si>
  <si>
    <t>MVDr. Květuše Lovásová, PhD.</t>
  </si>
  <si>
    <t>5.</t>
  </si>
  <si>
    <t>Ing. Andrej Godány, CSc.</t>
  </si>
  <si>
    <t>6.</t>
  </si>
  <si>
    <t>MUDr. Ingrid Hodorová, PhD.</t>
  </si>
  <si>
    <t>7.</t>
  </si>
  <si>
    <r>
      <t>Dr Andrzej W</t>
    </r>
    <r>
      <rPr>
        <sz val="12"/>
        <rFont val="Calibri"/>
        <family val="2"/>
        <charset val="238"/>
      </rPr>
      <t>ł</t>
    </r>
    <r>
      <rPr>
        <sz val="12"/>
        <rFont val="Times New Roman"/>
        <family val="1"/>
        <charset val="238"/>
      </rPr>
      <t>och</t>
    </r>
  </si>
  <si>
    <t>8.</t>
  </si>
  <si>
    <t>JUDr. Erik Štenpien, PhD.</t>
  </si>
  <si>
    <t>3.4.2. teória a dejiny štátu a práva</t>
  </si>
  <si>
    <t>9.</t>
  </si>
  <si>
    <t>JUDr. Tomáš Dvořák, Ph. D.</t>
  </si>
  <si>
    <t>3.4.10. obchodné a finančné právo</t>
  </si>
  <si>
    <t>10.</t>
  </si>
  <si>
    <t>Dr. Viktoriya Serzhanova</t>
  </si>
  <si>
    <t>11.</t>
  </si>
  <si>
    <t>MUDr. Adriana Boleková, PhD.</t>
  </si>
  <si>
    <t>12.</t>
  </si>
  <si>
    <t>PhDr. Zuzana Vargová, PhD.</t>
  </si>
  <si>
    <t>2.1.36. literárna veda</t>
  </si>
  <si>
    <t>13.</t>
  </si>
  <si>
    <t>PhDr. Viera Glosíková, CSc.</t>
  </si>
  <si>
    <t>Lekárska fakulta UPJŠ</t>
  </si>
  <si>
    <t>7.1.2. anatómia, histológia a embryológia </t>
  </si>
  <si>
    <t>7.1.4. vnútorné choroby</t>
  </si>
  <si>
    <t>7.1.7. chirurgia </t>
  </si>
  <si>
    <t>7.1.9. gynekológia a pôrodníctvo</t>
  </si>
  <si>
    <t>7.1.10. pediatria</t>
  </si>
  <si>
    <t>7.1.25. klinická biochémia </t>
  </si>
  <si>
    <t>7.2.1. zubné lekárstvo </t>
  </si>
  <si>
    <t>7.3.2. farmakológia </t>
  </si>
  <si>
    <t>Prírodovedecká fakulta UPJŠ</t>
  </si>
  <si>
    <t>4.1.3. fyzika kondenzovaných látok a akustika </t>
  </si>
  <si>
    <t>4.1.5. jadrová a subjadrová fyzika</t>
  </si>
  <si>
    <t>4.1.12. biofyzika</t>
  </si>
  <si>
    <t>4.2.9. fyziológia rastlín </t>
  </si>
  <si>
    <t>4.2.10. fyziológia živočíchov </t>
  </si>
  <si>
    <t>9.1.1. matematika </t>
  </si>
  <si>
    <t>9.1.8. teória vyučovania matematiky </t>
  </si>
  <si>
    <t>9.2.1. informatika </t>
  </si>
  <si>
    <t>Právnická fakulta UPJŠ</t>
  </si>
  <si>
    <t>3.4.11. občianske právo </t>
  </si>
  <si>
    <t>Filozofická fakulta UPJŠ</t>
  </si>
  <si>
    <t>2.1.3. dejiny filozofie</t>
  </si>
  <si>
    <r>
      <t>2.1.36. literárna veda</t>
    </r>
    <r>
      <rPr>
        <i/>
        <sz val="12"/>
        <rFont val="Times New Roman"/>
        <family val="1"/>
        <charset val="238"/>
      </rPr>
      <t xml:space="preserve"> </t>
    </r>
  </si>
  <si>
    <t>3.1.13. sociálna psychológia a psychológia práce </t>
  </si>
  <si>
    <t>2.1.9. slovenské dejiny</t>
  </si>
  <si>
    <t>3.4.7. trestné právo</t>
  </si>
  <si>
    <t>VEGA</t>
  </si>
  <si>
    <t>G</t>
  </si>
  <si>
    <t>1/0999/11</t>
  </si>
  <si>
    <t>prof. Ing. Juraj Guzy, CSc.</t>
  </si>
  <si>
    <t>Efekt polyfenylov a inhibítorov monoaminooxidáz na funkciu mitochondrií.</t>
  </si>
  <si>
    <t>1.1.2011 - 31.12.2013</t>
  </si>
  <si>
    <t>1/1236/12</t>
  </si>
  <si>
    <t>doc. MVDr. Ladislav Vaško, CSc.</t>
  </si>
  <si>
    <t>Vplyv humínových a polyénových mastných kyselín na produkčné zdravie zvierat, antioxidačný status, aktivitu mitochondrií, lipidový profil, resorpciu niektorých ťažkých kovov a pesticídov z krmiva.</t>
  </si>
  <si>
    <t>1.1.2012 - 31.12.2014</t>
  </si>
  <si>
    <t>KEGA</t>
  </si>
  <si>
    <t>006UPJŠ-4/2011</t>
  </si>
  <si>
    <t>prof. MUDr. Darina Kluchová, PhD.</t>
  </si>
  <si>
    <t>Komplexná edukácia študentov Zubného lekárstva.</t>
  </si>
  <si>
    <t>1/0154/11</t>
  </si>
  <si>
    <t>Prenatálna aplikácia retinoidov, ich morfologické a funkčné ovplyvnenie centrálneho nervového systému potkana.</t>
  </si>
  <si>
    <t>1/0925/11</t>
  </si>
  <si>
    <t>doc. MUDr. Ingrid Hodorová, PhD.</t>
  </si>
  <si>
    <t>Štúdium polymorfizmov génov a expresie proteínov ovplyvňujúcich prognózu a terapiu obličkového adenokarcinómu a nefroblastómu.</t>
  </si>
  <si>
    <t>1/0928/11</t>
  </si>
  <si>
    <t>doc. MVDr. Jozef Mihalik, CSc.</t>
  </si>
  <si>
    <t>Vplyv podávania dvoch rôznych dávok deprenylu na reprodukčné parametre samcov potkana.</t>
  </si>
  <si>
    <t>1/0224/12</t>
  </si>
  <si>
    <t>Analýza expresie proteínov liekovej rezistencie a polymorfizmov ich génov so vzťahom k prognóze a terapii karcinómu pľúc.</t>
  </si>
  <si>
    <t>1/0423/11</t>
  </si>
  <si>
    <t>doc. RNDr. Pavol Švorc, CSc.</t>
  </si>
  <si>
    <t>Chronobiologické aspekty vzájomných vzťahov medzi kardiovaskulárnym, autonómnym nervovým systémom a vnútorným prostredím po apnoickej epizóde centrálneho typu v experimentálnom modeli potkana.</t>
  </si>
  <si>
    <t>052UK-4/2013</t>
  </si>
  <si>
    <t>prof. MUDr. Viliam Donič, CSc.</t>
  </si>
  <si>
    <t>Projekt postgraduálneho vzdelávania vysokoškolských učiteľov a odborných pracovníkov v podmienkach elektronizácie zdravotníctva (eHealth)</t>
  </si>
  <si>
    <t>1.1.2013 - 31.12.2015</t>
  </si>
  <si>
    <t xml:space="preserve">004UK-04/2011 </t>
  </si>
  <si>
    <t>doc. RNDr. Ján Sabo, CSc., mim.prof.</t>
  </si>
  <si>
    <t>Elektromagnetické biosignály a elektromagnetické žiarenie - elektronické vzdelávanie lekárskej biofyziky (tvorba e-learningových kurzov).</t>
  </si>
  <si>
    <t>1/1109/11</t>
  </si>
  <si>
    <t>RNDr. Imrich Géci, PhD.</t>
  </si>
  <si>
    <t>Kvalitatívna a kvantitatívna analýza proteínov vo vzorkách pacientov s využitím 2D nano-HPLC a hmotnostnej spektrometrie.</t>
  </si>
  <si>
    <t>1.1.2011 - 31.12.2014</t>
  </si>
  <si>
    <t>1/0690/11</t>
  </si>
  <si>
    <t>RNDr. Jana Halušková, PhD.</t>
  </si>
  <si>
    <t>Štúdium hypermetylácie vybraných génov u pacientov s nádormi prostaty s cieľom identifikácie biomarkerov pre diagnostiku a prognostiku ochorenia.</t>
  </si>
  <si>
    <t>005UPJŠ-4/2012</t>
  </si>
  <si>
    <t>Ing. Jaroslav Majerník, PhD.</t>
  </si>
  <si>
    <t>Vzdelávanie klinických odborov v pre- a post- graduálnej výchove zamerané na šírenie aktuálnych poznatkov z oblasti infekčných chorôb pomocou nástrojov telemedicíny</t>
  </si>
  <si>
    <t>1/0901/13</t>
  </si>
  <si>
    <t>MVDr. Jaroslava Nováková, PhD.</t>
  </si>
  <si>
    <t>Stanovenie referenčných hodnôt vybraných biochemických a hematologických ukazovateľov u potkanov kmeňaWistar</t>
  </si>
  <si>
    <t>2/0014/13</t>
  </si>
  <si>
    <t>doc. RNDr. Marta Kmeťová, CSc., mim.prof.</t>
  </si>
  <si>
    <t>Funkčné a metabolické vlastnosti kyslomliečnych baktérií tráviaceho traktu zvierat</t>
  </si>
  <si>
    <t>1/0428/11</t>
  </si>
  <si>
    <t>MUDr. Silvia Farkašová Iannaccone, PhD.</t>
  </si>
  <si>
    <t>Aplikácia imunohistochemických metód pri datovaní poškodenia kože a mäkkých tkanív ľudského tela v súdnolekárskej praxi.</t>
  </si>
  <si>
    <t>1/0905/12</t>
  </si>
  <si>
    <t>PharmDr. Marek Šarišský, PhD.</t>
  </si>
  <si>
    <t>Expresia receptorov SLAM rodiny u humánnych hematologických malignít.</t>
  </si>
  <si>
    <t>1/0299/13</t>
  </si>
  <si>
    <t>RNDr. Lenka Varinská, PhD.</t>
  </si>
  <si>
    <t>Úloha galektínov v angiogenéze</t>
  </si>
  <si>
    <t>APVV</t>
  </si>
  <si>
    <t>APVV-0408-12</t>
  </si>
  <si>
    <t>prof. MVDr. Ján Mojžiš, DrSc.</t>
  </si>
  <si>
    <t>Galektíny a angiogenéza</t>
  </si>
  <si>
    <t>1.1.2013 - 31.7.2017</t>
  </si>
  <si>
    <t xml:space="preserve">1/0717/12 </t>
  </si>
  <si>
    <t>MUDr. Marek Lacko, PhD.</t>
  </si>
  <si>
    <t>Hodnotenie remodelačných kostných zmien v periprotetickej oblasti femoru po implantácii totálnej endoprotézy bedra u pacientov s osteoporózou.</t>
  </si>
  <si>
    <t xml:space="preserve">1/0858/11 </t>
  </si>
  <si>
    <t>prof. MUDr. Daniel Pella, PhD.</t>
  </si>
  <si>
    <t>Možné pleiotropné účinky ivabradínu u pacientov so stabilnou angínou pektoris.</t>
  </si>
  <si>
    <t xml:space="preserve">1/0112/11 </t>
  </si>
  <si>
    <t>MUDr. Martin Javorský, PhD.</t>
  </si>
  <si>
    <t>Sledovanie vzťahu polymorfizmov niektorých kandidátskych génov aterosklerózy k angiograficky diagnostikovanej závažnosti koronárnej choroby srdca u diabetikov a u pacientov bez diabetu.</t>
  </si>
  <si>
    <t xml:space="preserve">1/0340/12 </t>
  </si>
  <si>
    <t>prof. MUDr. Ivan Tkáč, PhD.</t>
  </si>
  <si>
    <t>Sledovanie efektu polymorfizmov génov ovplyvňujúcich farmakokinetiku a farmakodynamiku metformínu na účinok liečby metformínom u pacientov s diabetom 2. typu.</t>
  </si>
  <si>
    <t xml:space="preserve">1/0227/11 </t>
  </si>
  <si>
    <t>MUDr. Pavol Joppa, PhD.</t>
  </si>
  <si>
    <t>Aktivácia zápalových signálnych dráh v tukovom tkanive u pacientov s chronickou obštrukčnou chorobou pľúc: vzťah k osteoporóze a metabolickému fenotypu.</t>
  </si>
  <si>
    <t xml:space="preserve">1/0111/12 </t>
  </si>
  <si>
    <t>prof. MUDr. Ružena Tkáčová, DrSc.</t>
  </si>
  <si>
    <t>Vzťah chronickej intermitentnej hypoxie k funkcii endotelu a k aktivácii zápalových signálnych dráh v tukovom tkanive u pacientov so spánkovým apnoe.</t>
  </si>
  <si>
    <t>APVV-0134-11</t>
  </si>
  <si>
    <t>Úloha hypoxie v aktivácii molekulárnych dráh asociovaných so zvýšeným kardiovasulárnym rizikom u pacientov so spánkovým apnoe a ich ovplyvnenie liečbou</t>
  </si>
  <si>
    <t>1.7.2012 - 31.12.2015</t>
  </si>
  <si>
    <t xml:space="preserve">1/1072/12 </t>
  </si>
  <si>
    <t>Doc. MUDr. Pavol Kristian, PhD.</t>
  </si>
  <si>
    <t>Výskyt, klinická manifestácia a prognostická závažnosť infekcií vírusmi hepatitídy B a C vo vzťahu k rizikovým faktorom u rómskeho obyvateľstva.</t>
  </si>
  <si>
    <t xml:space="preserve">1/0501/13 </t>
  </si>
  <si>
    <t>prof. MUDr. Pavol Jarčuška, PhD.</t>
  </si>
  <si>
    <t>Výskum metód cieleného regulovania cirkulácie pôvodcov endoparazitóz v environmente  a efektívnychpostupov ich komplexnej - plošnej terapie a profylaxie v detskej populácii žijúcej v rómskych osadách </t>
  </si>
  <si>
    <t xml:space="preserve">1/0715/11 </t>
  </si>
  <si>
    <t>prof. MUDr. Ľudmila Podracká, CSc.</t>
  </si>
  <si>
    <t>Molekulovo genetická diagnostika u detí s nefrotickým syndrómom.</t>
  </si>
  <si>
    <t>MŠVVaŠ SR</t>
  </si>
  <si>
    <t xml:space="preserve">MŠ VVaŠ SVaV </t>
  </si>
  <si>
    <t>doc. MUDr. Ingrid Schusterová, PhD.</t>
  </si>
  <si>
    <t>Vznik a patogenéza obezity vo vzťahu k "netradičným" rizikovým faktorom obezity</t>
  </si>
  <si>
    <t>1.11.2013 - 31.12.2015</t>
  </si>
  <si>
    <t>012UPJŠ-4/2011</t>
  </si>
  <si>
    <t>prof. MUDr. Alexander Ostró, CSc.</t>
  </si>
  <si>
    <t>Inovácie vzdelávacieho programu v študijnom odbore všeobecné lekárstvo so zameraním na problematiku reprodukčnej medicíny.</t>
  </si>
  <si>
    <t xml:space="preserve">1/0415/12 </t>
  </si>
  <si>
    <t>doc. MUDr. Silvia Toporcerová, PhD.</t>
  </si>
  <si>
    <t>Ovplyvnenie funkcie ovariálneho štepu po autotransplantácii.</t>
  </si>
  <si>
    <t xml:space="preserve">009UPJŠ-4/2012 </t>
  </si>
  <si>
    <t>Dr.h.c. prof. MUDr. Andrej Jenča</t>
  </si>
  <si>
    <t>Využitie a skvalitňovanie obrazov v multifunkčnom biomedicínskom laboratóriu-pomocou inovačných systémov.</t>
  </si>
  <si>
    <t xml:space="preserve">015UPJŠ-4/2013 </t>
  </si>
  <si>
    <t>MUDr. Janka Jenčová, PhD.</t>
  </si>
  <si>
    <t>E-learningové moderné vzdelávanie anomálií maxilofaciálnej oblasti metódou multifunkčného laboratória</t>
  </si>
  <si>
    <t xml:space="preserve">1/0456/11 </t>
  </si>
  <si>
    <t>RNDr. Darina Petrášová, PhD.</t>
  </si>
  <si>
    <t>Interakcia nutričných a genetických faktorov v patogenéze vývoja metabolického syndrómu v rómskej a majoritnej populácii Východoslovenského regiónu.</t>
  </si>
  <si>
    <t xml:space="preserve">1/0751/12 </t>
  </si>
  <si>
    <t>MVDr. Gabriela Mojžišová, PhD.</t>
  </si>
  <si>
    <t>Protinádorové účinky organokovových komplexov železa.</t>
  </si>
  <si>
    <t xml:space="preserve">1/0279/13 </t>
  </si>
  <si>
    <t>MVDr. Alojz Bomba, DrSc.</t>
  </si>
  <si>
    <t>Úloha črevnej mikroflóry v patogenéze aterosklerózy a kolorektálneho karcinómu a možnosti jej modulácie v ichprevencii</t>
  </si>
  <si>
    <t xml:space="preserve">1/0772/13 </t>
  </si>
  <si>
    <t>Ing. Denisa Harvanová, PhD.</t>
  </si>
  <si>
    <t>Vplyv alogénnych kostných štepov na osteogénnu diferenciáciu mezenchymálnych stromálnych  buniek in vitro.</t>
  </si>
  <si>
    <t>APVV-0684-12</t>
  </si>
  <si>
    <t>MVDr. Ján Rosocha, CSc.</t>
  </si>
  <si>
    <t>Štúdium imunomodulačných a reeneračných vlastností mezenchýmových stromálnych buniek na in vitro modeli osteorartritídy</t>
  </si>
  <si>
    <t>1.10.2013 - 1.9.2017</t>
  </si>
  <si>
    <t xml:space="preserve">1/1132/12 </t>
  </si>
  <si>
    <t>prof. MUDr. Elena Tóthová, CSc.</t>
  </si>
  <si>
    <t>Identifikácia biomarkerov vo vzťahu k efektivite terapie a prognóze u pacientov s folikulovým lymfómom.</t>
  </si>
  <si>
    <t xml:space="preserve">011UPJŠ-4/2012 </t>
  </si>
  <si>
    <t>Výučbové centrum embryológie a mikromanipulačných metód</t>
  </si>
  <si>
    <t xml:space="preserve">017UPJŠ-4/2011 </t>
  </si>
  <si>
    <t>prof. MUDr. Jozef Radoňak, CSc.</t>
  </si>
  <si>
    <t>Virtuálna realita vo vysokoškolskom vzdelávaní - pilotný vzdelávací program v laparoskopickej chirurgii zameraný na rozvoj psychomotoricko-senzorických stereotypov.</t>
  </si>
  <si>
    <t xml:space="preserve">1/0689/11 </t>
  </si>
  <si>
    <t>MUDr. Lucia Lakyová, PhD.</t>
  </si>
  <si>
    <t>Použitie autotransplantácie kmeňových buniek kostnej drene pri liečení kožných rán u potkanov.</t>
  </si>
  <si>
    <t xml:space="preserve">1/0592/13 </t>
  </si>
  <si>
    <t>Využitie bunkovej terapie pri rozsiahlych resekciách pečene.</t>
  </si>
  <si>
    <t xml:space="preserve">022UPJŠ-4/2011 </t>
  </si>
  <si>
    <t>doc. MUDr. Ivana Valočiková, PhD.</t>
  </si>
  <si>
    <t>Interná propedeutika.</t>
  </si>
  <si>
    <t xml:space="preserve">1/0048/11 </t>
  </si>
  <si>
    <t>prof. MUDr. Ivica Lazúrová, CSc.</t>
  </si>
  <si>
    <t>Syndróm polycystických ovárií - metabolizmus vitamínu D a autoimunita.</t>
  </si>
  <si>
    <t>2/0122/12</t>
  </si>
  <si>
    <t>prof. MUDr. Neda Markovská, CSc.</t>
  </si>
  <si>
    <t>Mechanické vlastnosti zubnej skloviny a syntetických zubných výplní.</t>
  </si>
  <si>
    <t>University of Gronigen</t>
  </si>
  <si>
    <t>Z</t>
  </si>
  <si>
    <t>EU0961358</t>
  </si>
  <si>
    <t>doc. Mgr. Andrea Madarasová Gecková, PhD.</t>
  </si>
  <si>
    <t>SocioeconomicInequalities In Mortality: Evidence And Policies In CitiesofEurope - INEQ-CITIES</t>
  </si>
  <si>
    <t>1.9.2009 - 31.8.2012</t>
  </si>
  <si>
    <t xml:space="preserve">GR090707A </t>
  </si>
  <si>
    <t>Cooperation and the Management and Co-ordination of all Projects in the framework of Research Programs on Youth &amp; Health and the Chronic Disease of the Graduate School KISH</t>
  </si>
  <si>
    <t>1.11.2009 - 31.12.2013</t>
  </si>
  <si>
    <t xml:space="preserve">GR090707C </t>
  </si>
  <si>
    <t>Supervisors Youth &amp; Health Research Program of graduate School KISH</t>
  </si>
  <si>
    <t>1.8.2009 - 31.12.2013</t>
  </si>
  <si>
    <t xml:space="preserve">GR090707D </t>
  </si>
  <si>
    <t>Researchers Youth &amp; Health Research Program of Graduate School KISH</t>
  </si>
  <si>
    <t xml:space="preserve">GR090708 </t>
  </si>
  <si>
    <t>Mgr. Iveta Rajničová, PhD.</t>
  </si>
  <si>
    <t>Perceived Health Status in Patients with Chronic Kidney Failure in the framework of the Research Program on Chronic Disease of the Graduate School KISH</t>
  </si>
  <si>
    <t>1.11.2009 - 30.4.2016</t>
  </si>
  <si>
    <t xml:space="preserve">GR090724A </t>
  </si>
  <si>
    <t>Biomedical, psychosocial factors related to functional status and well-being among patients with Parkinson´s Disease - 2nd wave in the framework of the Research Program of Graduate School KISH</t>
  </si>
  <si>
    <t>16.7.2009 - 30.4.2016</t>
  </si>
  <si>
    <t>GR090724B</t>
  </si>
  <si>
    <t>Development in functional status and quality of life among Children with Renal Disease in the framework of the Research Program of Graduate School KISH</t>
  </si>
  <si>
    <t xml:space="preserve">GR090724C </t>
  </si>
  <si>
    <t>Biomedical, psychosocial factors related to functional status and well-being among patients with Multiple Sclerosis - 2nd wave in the framework of the Research Program of Graduate School KISH</t>
  </si>
  <si>
    <t>1.9.2009 - 30.4.2016</t>
  </si>
  <si>
    <t>GR090928, 258/2009-LF</t>
  </si>
  <si>
    <t>Health Behaviour of School-aged Children</t>
  </si>
  <si>
    <t>1.10.2009 - 31.12.2013</t>
  </si>
  <si>
    <t xml:space="preserve">275/2009-LF </t>
  </si>
  <si>
    <t>Social class and its impact on patients"functional status and recovery process - 2009" in the framework of the Research Program of Graduate school KISH</t>
  </si>
  <si>
    <t xml:space="preserve">GR090707B </t>
  </si>
  <si>
    <t>Supervisors Chronic Disease Research Program of Graduate School KISH</t>
  </si>
  <si>
    <t>15.1.2010 - 14.1.2014</t>
  </si>
  <si>
    <t xml:space="preserve">186/2010-LF </t>
  </si>
  <si>
    <t>EURO-Urban Health Indicators-2 within Chronic Disease research programme</t>
  </si>
  <si>
    <t>1.5.2010 - 31.12.2013</t>
  </si>
  <si>
    <t>Pécsi Tudományos Egyentem</t>
  </si>
  <si>
    <t xml:space="preserve">511371-LLP-I-20110-1 </t>
  </si>
  <si>
    <t>doc. MVDr. Monika Halánová, PhD.</t>
  </si>
  <si>
    <t>"MSc in Migrant Health: Addressing New Challenges in Europae" ERASMUS-CHANCE, LIFELONG LEARNING PROGRAMME GRANT AGREEMENT FOR AN ACTION WITH MULTIPLE BENEFICIARIES</t>
  </si>
  <si>
    <t>31.10.2010 - 31.12.2013</t>
  </si>
  <si>
    <t>Európska komisia</t>
  </si>
  <si>
    <t xml:space="preserve">GA-278173 </t>
  </si>
  <si>
    <t>SOPHIE – evaluating the impact of structural policies on health inequalities and their social determinants and fostering changes, 7RP (GA-278173), Consortium Agreement (75/2012-UPJŠ)</t>
  </si>
  <si>
    <t>1.11.2011 - 31.10.2015</t>
  </si>
  <si>
    <t>APVV-0220-10</t>
  </si>
  <si>
    <t>Longitudinálny výskum invalidizujúcich chronických chorôb</t>
  </si>
  <si>
    <t>1.5.2011 - 30.4.2014</t>
  </si>
  <si>
    <t xml:space="preserve">1/0390/12 </t>
  </si>
  <si>
    <t>Analýza výskytu a prenosu vybraných intracelulárnych patogénov u zvierat a ľudí a komplexné riešenie ich diagnostiky.</t>
  </si>
  <si>
    <t xml:space="preserve">APVV-0032-11 </t>
  </si>
  <si>
    <t>Sociálne determinanty zdravia školákov</t>
  </si>
  <si>
    <t xml:space="preserve">1/0198/13 </t>
  </si>
  <si>
    <t>prof. MUDr. Erik Dorko, PhD.</t>
  </si>
  <si>
    <t>Klinicko-epidemiologická štúdia etiologických faktorov vybraných kliešťami prenášaných ochorení (lmská borelióza, vírusová kliešťová encefalitída) s použitím metód molekulovej biológie a sérológie</t>
  </si>
  <si>
    <t>1.1.2013 - 31.12.2016</t>
  </si>
  <si>
    <t xml:space="preserve">LPP-0062-09 </t>
  </si>
  <si>
    <t>prof. RNDr. Peter Fedoročko, CSc.</t>
  </si>
  <si>
    <t>Modulácia bunkových signálnych dráh pre cielenú nádorovú terapiu</t>
  </si>
  <si>
    <t>1.9.2009 - 31.8.2013</t>
  </si>
  <si>
    <t xml:space="preserve">1/0142/11 </t>
  </si>
  <si>
    <t>prof. RNDr. Eva Čellárová, DrSc.</t>
  </si>
  <si>
    <t>Hypericín a jeho potenciálna úloha v obranných mechanizmoch v rode Hypericum</t>
  </si>
  <si>
    <t xml:space="preserve">1/0173/11 </t>
  </si>
  <si>
    <t>prof. RNDr. Pavol Mártonfi, PhD.</t>
  </si>
  <si>
    <t>Paralelná evolúcia alopolyploidných taxónov v rode Onosma (Boraginaceae)</t>
  </si>
  <si>
    <t xml:space="preserve">1/0282/11 </t>
  </si>
  <si>
    <t>doc. RNDr. Ľubomír Kováč, CSc.</t>
  </si>
  <si>
    <t>Dlhodobá sukcesiaspoločenstiev pôdnych článkonožcov (Arthropoda) na vetrom poškodených plochách ihličnatého lesa vo Vysokých Tatrách</t>
  </si>
  <si>
    <t xml:space="preserve">1/0322/11 </t>
  </si>
  <si>
    <t>RNDr. Juraj Ševc, PhD.</t>
  </si>
  <si>
    <t>Charakterizovanie vybraných parametrov exogénnych markerov S-fázy bunkového cyklu v "in vivo" a "in vitro" podmienkach</t>
  </si>
  <si>
    <t xml:space="preserve">1/0626/11 </t>
  </si>
  <si>
    <t>Nekaspázové signálne dtáhy v programovanej smrti nádorovej bunky a dopad aktivity ABC-transportných systémov na potenciálny vznik bunkovej rezistencie po fotocytotoxickom účinku hypericínu</t>
  </si>
  <si>
    <t xml:space="preserve">APVV-0040-10 </t>
  </si>
  <si>
    <t>Hypericín: biotechnológia, signalóm, fotodynamická terapia</t>
  </si>
  <si>
    <t>1.5.2011 - 31.10.2014</t>
  </si>
  <si>
    <t>APVV-0140-10</t>
  </si>
  <si>
    <t>prof. RNDr. Martin Bačkor, DrSc.</t>
  </si>
  <si>
    <t>Modifikácia ionómu rastlín kremíkom pre zlepšenie nutričnej kvality plodín</t>
  </si>
  <si>
    <t>10.5.2011 - 31.10.2014</t>
  </si>
  <si>
    <t>APVV-0320-10</t>
  </si>
  <si>
    <t>Mikroevolučné procesy v čeľadi Asteraceae</t>
  </si>
  <si>
    <t>16.5.2011 - 31.10.2014</t>
  </si>
  <si>
    <t xml:space="preserve">1/0207/12 </t>
  </si>
  <si>
    <t>doc. RNDr. Monika Kassayová, CSc.</t>
  </si>
  <si>
    <t>Protinádorové vlastnosti probiotík, prebiotík a melatonínu v experimentálnych moceloch rakoviny prsníka</t>
  </si>
  <si>
    <t xml:space="preserve">1/0292/12 </t>
  </si>
  <si>
    <t>prof. RNDr. Beňadik Šmajda, CSc.</t>
  </si>
  <si>
    <t>Hippokampálna neurogenéza a depresia: ovplyvnenie podávaním melatonínu</t>
  </si>
  <si>
    <t xml:space="preserve">1/0733/12 </t>
  </si>
  <si>
    <t>doc. RNDr. Peter Solár, PhD.</t>
  </si>
  <si>
    <t>Typizácia ľudského erytropoetínového receptora v nádorovej a normálnej bunke</t>
  </si>
  <si>
    <t xml:space="preserve">1/0967/12 </t>
  </si>
  <si>
    <t>doc. RNDr. Zuzana Daxnerová, CSc.</t>
  </si>
  <si>
    <t>Vyšetrenie procesov proliferácie, transformácie a interakcií buniek miechy potkana a ich migrácia v perinatálnom období vývoja</t>
  </si>
  <si>
    <t>1.1.2012 - 31.12.2015</t>
  </si>
  <si>
    <t xml:space="preserve">1/1025/12 </t>
  </si>
  <si>
    <t>doc. RNDr. Ľubomír Panigaj, CSc.</t>
  </si>
  <si>
    <t>Morfológia verzus molekulárna biológia na príklade fytogenézy zástupcov rodu Erebia Dalm. (Lepidoptera, Satyridae)</t>
  </si>
  <si>
    <t xml:space="preserve">1/1046/12 </t>
  </si>
  <si>
    <t>RNDr. Marcel Uhrin, PhD.</t>
  </si>
  <si>
    <t>Populačná biológia a ekológia podkovára južného (Rhinolophus euryale; Mammalia: Chiroptera) na okraji areálu</t>
  </si>
  <si>
    <t xml:space="preserve">1/1238/12 </t>
  </si>
  <si>
    <t>Lišajníky ako evolučná adaptácia rias a húb na prežitie v nepriaznivom životnom prostredí: nadbytok ťažkých kovov, zlúčeniny dusíka a UV žiarenia</t>
  </si>
  <si>
    <t xml:space="preserve">1/0153/13 </t>
  </si>
  <si>
    <t>RNDr. Bianka Bojková, PhD.</t>
  </si>
  <si>
    <t>Vplyv podávania metformínu, pioglitazónu a melatonínu v mamárnej karcinogenéze in vivo</t>
  </si>
  <si>
    <t xml:space="preserve">1/0417/13 </t>
  </si>
  <si>
    <t>RNDr. Eva Vranová, PhD.</t>
  </si>
  <si>
    <t>Vývinovo regulovaná syntéza izoprenoidov v modelovej rastline Arabidopsis thaliana</t>
  </si>
  <si>
    <t xml:space="preserve">LPP-0202-09 </t>
  </si>
  <si>
    <t>doc. RNDr. Alžbeta Orendáčová, DrSc.</t>
  </si>
  <si>
    <t>Štúdium kvantových procesov v nízkoreozmerných magnetických systémoch</t>
  </si>
  <si>
    <t xml:space="preserve">LPP-0223-09 </t>
  </si>
  <si>
    <t>doc. RNDr. Marián Kireš, PhD.</t>
  </si>
  <si>
    <t>Veda na scéne Slovensko</t>
  </si>
  <si>
    <t xml:space="preserve">LPP-0290-09 </t>
  </si>
  <si>
    <t>prof. RNDr. Pavol Miškovský, DrSc.</t>
  </si>
  <si>
    <t>Vývoj optických nanosenzorov na multikomponentovú analýzu stopových množstiev liečiv a polutantov životného prostredia</t>
  </si>
  <si>
    <t xml:space="preserve">PIRG06-GA-2009-256580 </t>
  </si>
  <si>
    <t>RNDr. Katarína Štroffeková, PhD.</t>
  </si>
  <si>
    <t>Monitoring of cell signaling pathways via interaction of fluorescently tagged proteins (MontInterFluoProt)</t>
  </si>
  <si>
    <t>1.6.2010 - 31.12.2013</t>
  </si>
  <si>
    <t>Ing. Jozef Černák, PhD.</t>
  </si>
  <si>
    <t>EMI European Middleware Initiative</t>
  </si>
  <si>
    <t>SIS-CT2010-244749</t>
  </si>
  <si>
    <t>Európska veda a technika v akcii vytvárajúca prepojenie s priemyslom, školstvom a domácnosťou</t>
  </si>
  <si>
    <t>1.1.2010 - 31.12.2013</t>
  </si>
  <si>
    <t xml:space="preserve">1/1154/11 </t>
  </si>
  <si>
    <t>Mgr. Gregor Bánó, PhD.</t>
  </si>
  <si>
    <t>Štúdium interakcie liečiv s bunkami: aplikácia metód mikro-Ramanovej spektroskopie v kombinácii s optickou pinzetou a optickými nano-senzormi</t>
  </si>
  <si>
    <t>ALICE CERN 0774/2011</t>
  </si>
  <si>
    <t>RNDr. Marek Bombara, PhD.</t>
  </si>
  <si>
    <t>Experiment ALICE na LHC v CERN: štúdium vlastností silne interagujúcej hmoty pri extrémnych hustotách energie</t>
  </si>
  <si>
    <t>1.1.2011 - 31.12.2015</t>
  </si>
  <si>
    <t>APVV-0222-10</t>
  </si>
  <si>
    <t>prof. RNDr. Peter Kollár, CSc.</t>
  </si>
  <si>
    <t>Mikroštruktúra a vlastnosti práškových mikro- a nano-kompozitných materiálov pre stredofrekvenčné magnetické aplikácie</t>
  </si>
  <si>
    <t>APVV-0266-10</t>
  </si>
  <si>
    <t>doc. RNDr. Rastislav Varga, PhD.</t>
  </si>
  <si>
    <t>Senzory na báze magnetických mikrodrôtov</t>
  </si>
  <si>
    <t xml:space="preserve">1/0148/12 </t>
  </si>
  <si>
    <t>prof. RNDr. Pavol Sovák, CSc.</t>
  </si>
  <si>
    <t>Štruktúra a fyzikálne vlastnosti neusporiadaných i kváziusporiadaných kovových zliatín</t>
  </si>
  <si>
    <t xml:space="preserve">1/0234/12 </t>
  </si>
  <si>
    <t>prof. RNDr. Andrej Bobák, DrSc.</t>
  </si>
  <si>
    <t>Frustrované spinové systémy</t>
  </si>
  <si>
    <t xml:space="preserve">1/0782/12 </t>
  </si>
  <si>
    <t>Mgr. Vladimír Komanický, PhD.</t>
  </si>
  <si>
    <t>Štúdium progresívnych materiálov na efektívnejší prenos a konverziu energie</t>
  </si>
  <si>
    <t xml:space="preserve">1/0861/12 </t>
  </si>
  <si>
    <t>Vplyv interakcie feromagnetických častíc na báze železa na magnetické vlastnosti kompozitných materiálov</t>
  </si>
  <si>
    <t xml:space="preserve">1/0862/12 </t>
  </si>
  <si>
    <t>RNDr. Ján Füzer, PhD.</t>
  </si>
  <si>
    <t>Štúdium vplyvu parametrov feromagnetika a izolantu na výsledné magnetické vlastnosti kompozitných materiálov pre elektrotechniku</t>
  </si>
  <si>
    <t xml:space="preserve">1/1246/12 </t>
  </si>
  <si>
    <t>Fotodynamická terapia rakoviny: Detekcia tvorby singletového kyslíka z tripletového stavu fotoaktívneho liečiva</t>
  </si>
  <si>
    <t xml:space="preserve">2/0128/12 </t>
  </si>
  <si>
    <t>Andrejev - Majorana excitácie v supratekutom 3He-B</t>
  </si>
  <si>
    <t xml:space="preserve">APVV-0027-11 </t>
  </si>
  <si>
    <t>Dynamika doménovej steny v tenkých magnetických drôtoch</t>
  </si>
  <si>
    <t>APVV-0036-11</t>
  </si>
  <si>
    <t>Dr.h.c. prof. RNDr. Alexander Feher, DrSc.</t>
  </si>
  <si>
    <t>Progresívne materiály s konkurenčnými parametrami usporiadania</t>
  </si>
  <si>
    <t xml:space="preserve">APVV-0132-11 </t>
  </si>
  <si>
    <t>Nekonvenčné kvantové stavy v nanoskopických magnetických systémoch</t>
  </si>
  <si>
    <t>APVV-0158-11</t>
  </si>
  <si>
    <t>doc. Mgr. Štefan Parimucha, PhD.</t>
  </si>
  <si>
    <t>Od integrujúcich dvojhviezd k exoplanétam</t>
  </si>
  <si>
    <t>APVV-0242-11</t>
  </si>
  <si>
    <t>Využitie biofotonických nanotechnológií k štúdiu mechanizmov bunkovej smrti s cieľom zvýšenia citlivosti detekcie a selektivity liečby nádorov</t>
  </si>
  <si>
    <t xml:space="preserve">007 UPJŠ-4/2013 </t>
  </si>
  <si>
    <t>Moderné technológie vo vyučovaní astronómie a astrofyziky</t>
  </si>
  <si>
    <t xml:space="preserve">022ŽU-4/2013 </t>
  </si>
  <si>
    <t>RNDr. Ivan Melo, PhD.</t>
  </si>
  <si>
    <t>Objavujeme svet častíc</t>
  </si>
  <si>
    <t xml:space="preserve">1/0060/13 </t>
  </si>
  <si>
    <t>Formovanie a stabilita magnetických vlastností sklom potiahnutých magnetických mikrodrôtov</t>
  </si>
  <si>
    <t xml:space="preserve">1/0143/13 </t>
  </si>
  <si>
    <t>Vplyv magnetickej rozmernosti a spinovej anizotropie na kvantové procesy v geometricky frustrovaných systémoch</t>
  </si>
  <si>
    <t xml:space="preserve">1/0145/13 </t>
  </si>
  <si>
    <t>RNDr. Erik Čižmár, PhD.</t>
  </si>
  <si>
    <t>Experimentálne štúdium systémov spinových klastrov</t>
  </si>
  <si>
    <t xml:space="preserve">1/0222/13 </t>
  </si>
  <si>
    <t>doc. RNDr. Michal Hnatič, DrSc.</t>
  </si>
  <si>
    <t>Škálovanie v stochastickej dynamike: vplyv náhodných fluktuácií na difúziu, kinetické procesy a fázové prechody</t>
  </si>
  <si>
    <t xml:space="preserve">2/0038/13 </t>
  </si>
  <si>
    <t>RNDr. Ladislav Hric, CSc.</t>
  </si>
  <si>
    <t>Fyzikálne vlastnosti akréčnych štruktúr v interagujúcich dvojhviezdach</t>
  </si>
  <si>
    <t xml:space="preserve">CELIM 316310 </t>
  </si>
  <si>
    <t>CELIM - Posilňovanie excelencie v multiškálovom bunkovom zobrazovaní</t>
  </si>
  <si>
    <t>1.6.2013 - 31.5.2016</t>
  </si>
  <si>
    <t>APVV-0097-12</t>
  </si>
  <si>
    <t>doc. RNDr. Jozef Strečka, PhD.</t>
  </si>
  <si>
    <t>Kolektívne javy vo viazaných elektrónových a spinových systémoch.</t>
  </si>
  <si>
    <t>1.10.2013 - 30.9.2017</t>
  </si>
  <si>
    <t>002 PU - 4/2012</t>
  </si>
  <si>
    <t>prof. Mgr. Jaroslav Hofierka, PhD.</t>
  </si>
  <si>
    <t>Vysokoškolská učebnica geoinformatiky pre geografické študijné odbory</t>
  </si>
  <si>
    <t xml:space="preserve">1/0272/12 </t>
  </si>
  <si>
    <t>Priestorové analýzy a modelovanie 3D GIS</t>
  </si>
  <si>
    <t xml:space="preserve">1/1247/12 </t>
  </si>
  <si>
    <t>prof. RNDr. Peter Spišiak, CSc.</t>
  </si>
  <si>
    <t>Socioekonomicky a kultúrne podexponovaná rurálna krajina ako fenomén aktivizácie pre humánnu geografiu</t>
  </si>
  <si>
    <t xml:space="preserve">1/1251/12 </t>
  </si>
  <si>
    <t>doc. RNDr. Zdenko Hochmuth, CSc.</t>
  </si>
  <si>
    <t>Osobitosti geomorfologického vývoja východnej časti Slovenského krasu</t>
  </si>
  <si>
    <t>APVV-0176-12</t>
  </si>
  <si>
    <t>Výskum nových metód priestorového modelovania pomocou laserového skenovania a 3D GIS-u</t>
  </si>
  <si>
    <t xml:space="preserve">027UPJŠ-4/2011 </t>
  </si>
  <si>
    <t>doc. RNDr. Mária Ganajová, CSc.</t>
  </si>
  <si>
    <t>Tvorba a implementácia digitálnej knižnice pre výučbu prierezových tém Štátneho vzdelávacieho programu</t>
  </si>
  <si>
    <t xml:space="preserve">1/0226/11 </t>
  </si>
  <si>
    <t>doc. Mgr. Vasiľ Andruch, CSc.</t>
  </si>
  <si>
    <t>Implementácia environmentálne priateľských procedúr do chemickej analýzy</t>
  </si>
  <si>
    <t xml:space="preserve">1/0433/11 </t>
  </si>
  <si>
    <t>prof. RNDr. Jozef Gonda, DrSc.</t>
  </si>
  <si>
    <t>Využitie mikrovlnami akcelerovaných aza-Claisenových prešmykov v stereoselektívnej syntéze (+)-laktacystínu a iminosacharidov</t>
  </si>
  <si>
    <t xml:space="preserve">1/0583/11 </t>
  </si>
  <si>
    <t>doc. RNDr. Vladimír Zeleňák, PhD.</t>
  </si>
  <si>
    <t>Nanopórovité materiály pre separáciu technologicky dôležitých molekúl</t>
  </si>
  <si>
    <t xml:space="preserve">1/0672/11 </t>
  </si>
  <si>
    <t>doc. RNDr. Ján Imrich, CSc.</t>
  </si>
  <si>
    <t>Nové interkalátory a planárne štuktúry interagujúce s DNA - modeling, syntéza, štruktúra, termodynamika, interakcie s biopolymérmi</t>
  </si>
  <si>
    <t xml:space="preserve">1/0211/12 </t>
  </si>
  <si>
    <t>doc. RNDr. Renáta Oriňáková, PhD.</t>
  </si>
  <si>
    <t>Príprava a charakterizácia nanoštruktúrovaných funkčných vrstiev</t>
  </si>
  <si>
    <t xml:space="preserve">1/0504/12 </t>
  </si>
  <si>
    <t>doc. RNDr. Viktor Víglaský, PhD.</t>
  </si>
  <si>
    <t>Výskyt, štruktúrna variabilita a biologická úloha G-kvadruplexov v genóme cicavcov a vírusov</t>
  </si>
  <si>
    <t xml:space="preserve">1/0521/12 </t>
  </si>
  <si>
    <t>RNDr. Rastislav Varhač, PhD.</t>
  </si>
  <si>
    <t>Modulácia proteínovej dynamiky a katalytických vlastností enzýmov Hofmeistrovými iónmi</t>
  </si>
  <si>
    <t xml:space="preserve">1/0568/12 </t>
  </si>
  <si>
    <t>doc. RNDr. Miroslava Martinková, PhD.</t>
  </si>
  <si>
    <t>Stereoselektívna syntéza fytosfingozínov, fytoceramidov a galaktocerebrozidov s imunostimulačnou aktivitou</t>
  </si>
  <si>
    <t xml:space="preserve">1/0954/12 </t>
  </si>
  <si>
    <t>RNDr. Mariana Budovská, PhD.</t>
  </si>
  <si>
    <t>Spirocyklizačné reakcie indolového fytoalexínu brasinínu, jeho derivátov a analógov</t>
  </si>
  <si>
    <t xml:space="preserve">1/1096/12 </t>
  </si>
  <si>
    <t>prof. Dr. Yaroslav Bazeľ, DrSc.</t>
  </si>
  <si>
    <t>Vypracovanie nových analytických postupov s využitím senzorov a hybridných spektrálnych metód</t>
  </si>
  <si>
    <t>2/0025/12</t>
  </si>
  <si>
    <t>prof. Ing. Marián Antalík, DrSc.</t>
  </si>
  <si>
    <t>Supramolekulárne komplexy proteínov</t>
  </si>
  <si>
    <t>APVV-0014-11</t>
  </si>
  <si>
    <t>prof. RNDr. Juraj Černák, CSc.</t>
  </si>
  <si>
    <t>Od magnetoaktívnych koordinačných zlúčenín k funkčným materiálom</t>
  </si>
  <si>
    <t>APVV-0280-11</t>
  </si>
  <si>
    <t>Samozbaľujúce sa G-DNA štruktúry ako východiskové materiály pre molekulárne nanozariadenia</t>
  </si>
  <si>
    <t>APVV-0677-11</t>
  </si>
  <si>
    <t>Biologicky odbúrateľné kovové materiály pripravené práškovými technológiami</t>
  </si>
  <si>
    <t xml:space="preserve">1/0001/13 </t>
  </si>
  <si>
    <t>doc. RNDr. Mária Kožurková, CSc.</t>
  </si>
  <si>
    <t>Syntéza a dizajn nových inhibítorov cholinesteráz a topoizomeráz na báze heterocyklických farmakofónov s neuroprotektívnymi a cytostatickými vlastnosťami</t>
  </si>
  <si>
    <t xml:space="preserve">1/0075/13 </t>
  </si>
  <si>
    <t>Molekulové magnety na báze homo- a heterospinových komplexných zlúčenín</t>
  </si>
  <si>
    <t xml:space="preserve">LPP-0057-09 </t>
  </si>
  <si>
    <t>RNDr. Ľubomír Šnajder, PhD.</t>
  </si>
  <si>
    <t>Rozvíjanie talentu prostredníctvom korešpondenčných seminárov a súťaží</t>
  </si>
  <si>
    <t>doc. Ing. Norbert Kopčo, PhD.</t>
  </si>
  <si>
    <t>Learn 2 Hear &amp; See: Perceptuálne, kontextuálne a krosmodálne učenie sa v sluchovej a vizuálnej modalite</t>
  </si>
  <si>
    <t>1.5.2010 - 30.12.2013</t>
  </si>
  <si>
    <t>APVV-0035-10</t>
  </si>
  <si>
    <t>prof. RNDr. Viliam Geffert, DrSc.</t>
  </si>
  <si>
    <t>Algoritmy, automaty, a diskrétne dátové štruktúry</t>
  </si>
  <si>
    <t xml:space="preserve">1/0479/12 </t>
  </si>
  <si>
    <t>Kombinatorické štruktúry a zložitosť algoritmov</t>
  </si>
  <si>
    <t xml:space="preserve">1/0492/12 </t>
  </si>
  <si>
    <t>Výpočtové modely a analytické prostriedky pre štúdium priestorového sluchu</t>
  </si>
  <si>
    <t xml:space="preserve">1/0832/12 </t>
  </si>
  <si>
    <t>doc. RNDr. Stanislav Krajči, PhD.</t>
  </si>
  <si>
    <t>Škálovateľné výpočtové metódy na získavanie, analýzu a organizovanie dát s prvkami neurčitosti</t>
  </si>
  <si>
    <t>APVV-0452-12</t>
  </si>
  <si>
    <t>Priestorová pozornosť a počúvanie v zložitých prostrediach</t>
  </si>
  <si>
    <t>1.10.2013 - 31.3.2017</t>
  </si>
  <si>
    <t xml:space="preserve">1/0410/11 </t>
  </si>
  <si>
    <t>doc. RNDr. Ivan Žežula, CSc.</t>
  </si>
  <si>
    <t>Analýza a predikcia komplexných dát</t>
  </si>
  <si>
    <t xml:space="preserve">APVV-0023-10 </t>
  </si>
  <si>
    <t>prof. RNDr. Stanislav Jendroľ, DrSc.</t>
  </si>
  <si>
    <t>Polyedrálna, štrukturálna a chromatická teória grafov</t>
  </si>
  <si>
    <t xml:space="preserve">1/0002/12 </t>
  </si>
  <si>
    <t>prof. RNDr. Lev Bukovský, DrSc.</t>
  </si>
  <si>
    <t>Teoreticko-množinové metódy v topológii a analýze</t>
  </si>
  <si>
    <t xml:space="preserve">1/0652/12 </t>
  </si>
  <si>
    <t>prof. RNDr. Mirko Horňák, CSc.</t>
  </si>
  <si>
    <t>Farebnosť a štruktúra grafov</t>
  </si>
  <si>
    <t xml:space="preserve">1/1331/12 </t>
  </si>
  <si>
    <t>prof. RNDr. Jozef Doboš, CSc.</t>
  </si>
  <si>
    <t>Analýza a rozvíjanie matematických kompetencií budúcich učiteľov</t>
  </si>
  <si>
    <t xml:space="preserve">APVV-0715-12 </t>
  </si>
  <si>
    <t>doc. RNDr. Stanislav Lukáč, PhD.</t>
  </si>
  <si>
    <t>Výskum efektívnosti metód inovácie výučby matematiky, fyziky a informatiky</t>
  </si>
  <si>
    <t>1.10.2013 - 30.9.2016</t>
  </si>
  <si>
    <t>PrF</t>
  </si>
  <si>
    <t xml:space="preserve">1/0692/12 </t>
  </si>
  <si>
    <t>prof. JUDr. Alexander Bröstl, CSc.</t>
  </si>
  <si>
    <t>Ústavné princípy a ich vplyv na tvorbu a realizáciu práva</t>
  </si>
  <si>
    <t xml:space="preserve">1/0851/12 </t>
  </si>
  <si>
    <t>doc. JUDr. Milena Barinková, CSc.</t>
  </si>
  <si>
    <t>Tvorba a realizácia pracovného práva so zreteľom na regionálne aspekty trhu práce</t>
  </si>
  <si>
    <t xml:space="preserve">1/0805/13 </t>
  </si>
  <si>
    <t>prof. JUDr. Vojtech Tkáč, CSc.</t>
  </si>
  <si>
    <t>Optimalizácia usporiadania modelu pracovných vzťahov na trhu práce v Slovenskej republike</t>
  </si>
  <si>
    <t xml:space="preserve">1/0486/11 </t>
  </si>
  <si>
    <t>doc. JUDr. Ľudmila Somorová, CSc.</t>
  </si>
  <si>
    <t>Zodpovednosť a ochrana verejných funkcionárov v právnom poriadku Slovenskej republiky</t>
  </si>
  <si>
    <t xml:space="preserve">1/0965/13 </t>
  </si>
  <si>
    <t>doc. JUDr. Ladislav Orosz, CSc.</t>
  </si>
  <si>
    <t>Volebné zákonodárstvo v Slovenskej republike - doterajší vývoj, aktuálny stav, perspektívy</t>
  </si>
  <si>
    <t xml:space="preserve">1/0960/11 </t>
  </si>
  <si>
    <t>prof. JUDr. Peter Vojčík, CSc.</t>
  </si>
  <si>
    <t>Europeizácia občianskeho práva po prijatí Lisabonskej zmluvy</t>
  </si>
  <si>
    <t xml:space="preserve">1/1042/11 </t>
  </si>
  <si>
    <t>doc. JUDr. Ján Husár, CSc.</t>
  </si>
  <si>
    <t>Premeny kapitálových obchodných spoločností a družstiev</t>
  </si>
  <si>
    <t xml:space="preserve">APVV-0263-10 </t>
  </si>
  <si>
    <t>prof. JUDr. Jozef Suchoža, DrSc.</t>
  </si>
  <si>
    <t>Efektívnosť právnych inštitútov a ekonomicko-finančných nástrojov v období krízových javov a situácií v podnikaní</t>
  </si>
  <si>
    <t xml:space="preserve">APVV-0809-12 </t>
  </si>
  <si>
    <t>Modernizácia práva obchodných spoločností ako súčasť rekodifikácie súkromného práva</t>
  </si>
  <si>
    <t xml:space="preserve">1/0131/13 </t>
  </si>
  <si>
    <t>doc. JUDr. Erik Štenpien, PhD.</t>
  </si>
  <si>
    <t>Historickoprávny vývoj inštitútu kúpnej zmluvy a tendencie jej súčasnej rekodifikácie v SR</t>
  </si>
  <si>
    <t xml:space="preserve">1/1170/12 </t>
  </si>
  <si>
    <t>Prof. h.c. doc. JUDr. Mária Bujňáková, CSc.</t>
  </si>
  <si>
    <t>Vplyv daňovej politiky Európskej únie na vnútroštátnu právnu úpravu v SR</t>
  </si>
  <si>
    <t xml:space="preserve">APVV-0823-11 </t>
  </si>
  <si>
    <t>prof. JUDr. Ján Klučka, CSc.</t>
  </si>
  <si>
    <t>Regionalizmus a jeho prínos pre všeobecné medzinárodné právo</t>
  </si>
  <si>
    <t xml:space="preserve">APVV-0814-12 </t>
  </si>
  <si>
    <t>prof. JUDr. Ján Mazák, PhD.</t>
  </si>
  <si>
    <t>Záväznosť a aplikovateľnosť Charty základných práv Európskej únie pre členský štát a v členskom štáte s osobitným zreteľom na súdnu moc v Slovenskej republike</t>
  </si>
  <si>
    <t>1.10.2013 - 31.12.2016</t>
  </si>
  <si>
    <t xml:space="preserve">001UPJŠ-4/2011 </t>
  </si>
  <si>
    <t>doc. PhDr. František Šimon, CSc.</t>
  </si>
  <si>
    <t>Anatomický výkladý slovník</t>
  </si>
  <si>
    <t xml:space="preserve">1/1161/12 </t>
  </si>
  <si>
    <t>PaedDr. Ingrid Puchalová, PhD.</t>
  </si>
  <si>
    <t>Zabudnuté texty, zabudnutá literatúra. Nemecké autorky z územia dnešného Slovenska (18. - 21. stor.)</t>
  </si>
  <si>
    <t>APVV-0786-12</t>
  </si>
  <si>
    <t>Doc. Dr. Jörg Meier</t>
  </si>
  <si>
    <t>Kaschauer Zeitung (Košické noviny) ako odkaz kultúry a jazyka nemeckej menšiny na území východného Slovenska na prelome 19. a 20. stor.</t>
  </si>
  <si>
    <t xml:space="preserve">1/0282/12 </t>
  </si>
  <si>
    <t>prof. PhDr. Eva Žiaková, CSc.</t>
  </si>
  <si>
    <t>Interdicsiplinárna analýza zmyslu života a jeho komponentov v sociálne významných skupinách adolescentov z hľadiska jeho formovania a možnej intervencie.</t>
  </si>
  <si>
    <t xml:space="preserve">1/0332/12 </t>
  </si>
  <si>
    <t>Mgr. Soňa Lovašová</t>
  </si>
  <si>
    <t>Analýza vybraných rizikových faktorov klientského násilia v sociálnej práci s dôrazom na prevenciu klientského násilia a prípravu sociálnych pracovníkov - Národné zmapovanie výskytu násilia klientov voči sociálnym pracovníkom na Slovensku.</t>
  </si>
  <si>
    <t xml:space="preserve">1/0094/12 </t>
  </si>
  <si>
    <t>prof. PhDr. Pavel Stekauer, DrSc.</t>
  </si>
  <si>
    <t>Štandardný priemerný európsky jazyk - výskum európskych jazykov z pohľadu slovotvorby</t>
  </si>
  <si>
    <t xml:space="preserve">1/0101/12 </t>
  </si>
  <si>
    <t>prof. PaedDr. Štefan Šutaj, DrSc.</t>
  </si>
  <si>
    <t>Miesta pamati Košíc I. (historické prelomy a inštitúcie)</t>
  </si>
  <si>
    <t xml:space="preserve">1/0572/13 </t>
  </si>
  <si>
    <t>doc. PaedDr. Martin Pekár, PhD.</t>
  </si>
  <si>
    <t>Vybrané problémy činnosti mocensko-represívneho aparátu na Slovensku 1939 - 1945</t>
  </si>
  <si>
    <t xml:space="preserve">2/0055/13 </t>
  </si>
  <si>
    <t>Mgr. Henrich Hrehor, PhD.</t>
  </si>
  <si>
    <t>Školy, žiaci, učitelia - vývoj stredného školstva vo vybraných mestách východného Slovenska v rokoch 1918 - 1948</t>
  </si>
  <si>
    <t xml:space="preserve">1/0299/12 </t>
  </si>
  <si>
    <t>prof. PhDr. Ján Gbúr, CSc.</t>
  </si>
  <si>
    <t>Tvorba a recepcia esteticko-axiologických parametrov slovenskej poézie a slovenskej prózy na prelome 19. a 20. storočia.</t>
  </si>
  <si>
    <t xml:space="preserve">1/0873/12 </t>
  </si>
  <si>
    <t>doc. PhDr. Marián Andričík, PhD.</t>
  </si>
  <si>
    <t>Piesňový text v druhej polovici 20. a prvej dekáde 21. storočia</t>
  </si>
  <si>
    <t xml:space="preserve">1/0938/12 </t>
  </si>
  <si>
    <t>prof. Ing. Július Zimmermann, CSc.</t>
  </si>
  <si>
    <t>Vlnková analýza akustického signálu</t>
  </si>
  <si>
    <t>APVV-0077-11</t>
  </si>
  <si>
    <t>Audiometrické lingválne testy</t>
  </si>
  <si>
    <t xml:space="preserve">020UPJŠ-4/2013 </t>
  </si>
  <si>
    <t>Rodový aspekt v slovenskej literatúre na prelome 19. a 20. storočia</t>
  </si>
  <si>
    <t>1.4.2013 - 31.12.2015</t>
  </si>
  <si>
    <t xml:space="preserve">029PU-4/2013 </t>
  </si>
  <si>
    <t>Mgr. Ján Sabol, PhD.,ArtD.</t>
  </si>
  <si>
    <t>Tvorba a recepcia rozhlasového a televízneho textu</t>
  </si>
  <si>
    <t xml:space="preserve">1/1258/12 </t>
  </si>
  <si>
    <t>prof. PhDr. Ladislav Lovaš, CSc.</t>
  </si>
  <si>
    <t>Psychologické kontexty starostlivosti o seba.</t>
  </si>
  <si>
    <t>APVV-0281-11</t>
  </si>
  <si>
    <t>doc. PhDr. Ján Ferjenčík, CSc.</t>
  </si>
  <si>
    <t>Exekutívne funkcie ako štrukturálny komponent schopnosti učiť sa - diagnostika a stimulácia</t>
  </si>
  <si>
    <t xml:space="preserve">1/1092/12 </t>
  </si>
  <si>
    <t>Prof. PhDr. Oľga Orosová, CSc.</t>
  </si>
  <si>
    <t>Životná perspektíva a rizikové správanie vysokoškolákov.</t>
  </si>
  <si>
    <t xml:space="preserve">APVV-0253-11 </t>
  </si>
  <si>
    <t>Užívanie drog medzi dospievajúcimi a vysokoškolákmi. Na výskumných dátach založená prevencia užívania drog.</t>
  </si>
  <si>
    <t xml:space="preserve">1/0330/12 </t>
  </si>
  <si>
    <t>doc. PhDr. Mária Mičaninová, CSc.</t>
  </si>
  <si>
    <t>Funkcie obraznosti vo filozofii Ibn Gabirola a al-Suhrawardiho</t>
  </si>
  <si>
    <t xml:space="preserve">1/0678/12 </t>
  </si>
  <si>
    <t>prof. PhDr. Vladimír Leško, CSc.</t>
  </si>
  <si>
    <t>Dejiny filozofie ako filozofický problém /Heidegger, Gadamer, Patočka a Rorty/</t>
  </si>
  <si>
    <t xml:space="preserve">1/0890/12 </t>
  </si>
  <si>
    <t>Doc. PhDr. Eugen Andreanský, PhD.</t>
  </si>
  <si>
    <t>Filozofické skúmanie povahy jazyka</t>
  </si>
  <si>
    <t xml:space="preserve">APVV-0480-11 </t>
  </si>
  <si>
    <t>doc. PhDr. Milovan Ješič, PhD.</t>
  </si>
  <si>
    <t>Patočkova asubjektívna fenomenológia a dejiny filozofie</t>
  </si>
  <si>
    <t xml:space="preserve">1/0675/12 </t>
  </si>
  <si>
    <t>doc. PhDr. Eva Bolfíková, CSc.</t>
  </si>
  <si>
    <t>Spravodlivosť distribúcií v podmienkach modernej demokracie - filozofické, politologické a sociologické aspekty.</t>
  </si>
  <si>
    <t xml:space="preserve">1/1116/12 </t>
  </si>
  <si>
    <t>prof. PhDr. Marcela Gbúrová, CSc.</t>
  </si>
  <si>
    <t>Myslenie v politike, politika v myslení /osobnosti politického myslenia na Sovensku v 19. storočí - vybrané portréty/</t>
  </si>
  <si>
    <t xml:space="preserve">1/0294/12 </t>
  </si>
  <si>
    <t>prof. JUDr. Igor Palúš, CSc.</t>
  </si>
  <si>
    <t>Vzťah demokracie a odbornosti v obecnej samospráve</t>
  </si>
  <si>
    <t>1.1.2012 - 31.12.2013</t>
  </si>
  <si>
    <t xml:space="preserve">013UPJŠ-4/2013 </t>
  </si>
  <si>
    <t>doc. Mgr. Gabriela Kravčáková, PhD.</t>
  </si>
  <si>
    <t>Organizačné správanie - vysokoškolská učebnica pre povinný predmet nového študijného programu</t>
  </si>
  <si>
    <t xml:space="preserve">1/0098/13 </t>
  </si>
  <si>
    <t>doc. Ing. Anna Čepelová, PhD.</t>
  </si>
  <si>
    <t>Procesné riadenie pri transformácií organizácie verejnej správy z tradičnej na znalostnú organizáciu</t>
  </si>
  <si>
    <t>1.1.2013 - 31.12.2014</t>
  </si>
  <si>
    <t xml:space="preserve">1/0683/13 </t>
  </si>
  <si>
    <t>JUDr. Michal Jesenko, PhD.</t>
  </si>
  <si>
    <t>Normotvorba obcí vo veciach územnej samosprávy</t>
  </si>
  <si>
    <t>015UVLF-4/2011</t>
  </si>
  <si>
    <t>doc. RNDr. Sergej Mochnacký, CSc.</t>
  </si>
  <si>
    <t>Printové a multimediálne učebné texty pre predmety nového študijného programu Bezpečnosť krmív a potravín</t>
  </si>
  <si>
    <t xml:space="preserve">1/1343/12 </t>
  </si>
  <si>
    <t>doc. PaedDr. Klaudia Zusková, PhD.</t>
  </si>
  <si>
    <t>Vybrané rizikové faktory obezity a pohybová prevencia</t>
  </si>
  <si>
    <t>VATI Hungaria</t>
  </si>
  <si>
    <t>HUSK 2008/01/1.6.1/0186</t>
  </si>
  <si>
    <t>Dr. h. c. prof. MUDr. Leonard Siegfried, CSc.</t>
  </si>
  <si>
    <t>Spoločné vzdelávanie s podporou Krajskej nemocnice v Miškolci a Univerzity P. J. Šafárika v Košiciach</t>
  </si>
  <si>
    <t>1.11.2009 - 31.10.2010</t>
  </si>
  <si>
    <t>International Visegrad Fund</t>
  </si>
  <si>
    <t>Tranformation of Central European cities in historical development (Košice, Kraków, Miskolc, Opava)</t>
  </si>
  <si>
    <t>23.9.2011 - 31.7.2014</t>
  </si>
  <si>
    <t>DAAD</t>
  </si>
  <si>
    <t>prof. RNDr. Andrej Oriňák, PhD.</t>
  </si>
  <si>
    <t>Chip integrated functional nanostructures in life sciences</t>
  </si>
  <si>
    <t xml:space="preserve">SK-GR-0005-11 </t>
  </si>
  <si>
    <t>prof. RNDr. Katarína Cechlárová, CSc.</t>
  </si>
  <si>
    <t>Algoritmické a štrukturálne spekty pre varianty stabilných párovaní</t>
  </si>
  <si>
    <t xml:space="preserve">SK-BG-0012-10 </t>
  </si>
  <si>
    <t>Štruktúrne a funkčné zmeny pletív Hypericum spp. po krykonzervácii</t>
  </si>
  <si>
    <t xml:space="preserve">SK-CZ-0198-11 </t>
  </si>
  <si>
    <t>RNDr. Andrej Mock, PhD.</t>
  </si>
  <si>
    <t>Pôdna fauna Chránenej krajinnej oblasti Cerová vrchovina a Územia európskeho významu Drienčanský kras - porovnávacia štúdia</t>
  </si>
  <si>
    <t xml:space="preserve">SK-CZ-0113-11 </t>
  </si>
  <si>
    <t>Príprava nanoštrukturovaných funkčných vrstiev s použitím templátov</t>
  </si>
  <si>
    <t>SAAIC</t>
  </si>
  <si>
    <t xml:space="preserve">Leonardo da Vinci_1134213 </t>
  </si>
  <si>
    <t>Introducing standards of the best medical practice for the patients with inherited Alpha-1 Antitrypsin Deficiency in Central Eastern Europe</t>
  </si>
  <si>
    <t>1.8.2011 - 31.7.2013</t>
  </si>
  <si>
    <t>MK SR</t>
  </si>
  <si>
    <t>MK-2505/2013/2.5</t>
  </si>
  <si>
    <t>PhDr. Daniela Džuganová</t>
  </si>
  <si>
    <t>Bez kníh  nebýva nikto učený ani v škole (J. A. Komenský) -  Nákup odbornej literatúry do fondu Univerzitnej knižnice UPJŠ v Košiciach</t>
  </si>
  <si>
    <t>1.4.2013 - 30.11.2013</t>
  </si>
  <si>
    <t>MK-72/2013/3.2</t>
  </si>
  <si>
    <t>doc. Sergej Mochnacký, CSc.</t>
  </si>
  <si>
    <t xml:space="preserve">Hľadáme múzy v botanickej záhrade. Letný festival tvorivosti a relaxu. (We are searching Muses in Botanical Garden. The summer festival of creativity and relaxation) </t>
  </si>
  <si>
    <t>11.8.2013 - 25.8.2013</t>
  </si>
  <si>
    <t>13204-0295/KOSICE02</t>
  </si>
  <si>
    <t>Mgr. Renáta Timková, PhD.</t>
  </si>
  <si>
    <t>ERASMUS</t>
  </si>
  <si>
    <t>26.8.2013 - 13.9.2013</t>
  </si>
  <si>
    <t>13201-1064/KOSICE02</t>
  </si>
  <si>
    <t>1.6.2013 - 30.9.2014</t>
  </si>
  <si>
    <t>12201-0885/KOSICE02</t>
  </si>
  <si>
    <t>1.6.2012 - 30.9.2013</t>
  </si>
  <si>
    <t>fyzika kondenzovaných látok (konverzný)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</si>
</sst>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2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1" fillId="0" borderId="0"/>
  </cellStyleXfs>
  <cellXfs count="4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33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164" fontId="0" fillId="2" borderId="1" xfId="1" applyNumberFormat="1" applyFont="1" applyFill="1" applyBorder="1"/>
    <xf numFmtId="0" fontId="0" fillId="0" borderId="17" xfId="0" applyBorder="1" applyAlignment="1">
      <alignment horizontal="center"/>
    </xf>
    <xf numFmtId="0" fontId="0" fillId="0" borderId="36" xfId="0" applyBorder="1"/>
    <xf numFmtId="0" fontId="6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 wrapText="1"/>
    </xf>
    <xf numFmtId="3" fontId="18" fillId="0" borderId="0" xfId="0" applyNumberFormat="1" applyFont="1" applyFill="1" applyBorder="1" applyAlignment="1">
      <alignment vertical="top" wrapText="1"/>
    </xf>
    <xf numFmtId="0" fontId="17" fillId="0" borderId="0" xfId="0" applyFont="1" applyBorder="1" applyAlignment="1">
      <alignment vertical="top"/>
    </xf>
    <xf numFmtId="3" fontId="18" fillId="0" borderId="0" xfId="2" applyNumberFormat="1" applyFont="1" applyFill="1" applyBorder="1" applyAlignment="1">
      <alignment vertical="top" wrapText="1"/>
    </xf>
    <xf numFmtId="3" fontId="20" fillId="0" borderId="0" xfId="2" applyNumberFormat="1" applyFont="1" applyFill="1" applyBorder="1" applyAlignment="1">
      <alignment vertical="center" wrapText="1"/>
    </xf>
    <xf numFmtId="3" fontId="18" fillId="0" borderId="0" xfId="2" applyNumberFormat="1" applyFont="1" applyBorder="1" applyAlignment="1">
      <alignment vertical="top" wrapText="1"/>
    </xf>
    <xf numFmtId="3" fontId="18" fillId="0" borderId="0" xfId="2" applyNumberFormat="1" applyFont="1" applyBorder="1" applyAlignment="1">
      <alignment vertical="center" wrapText="1"/>
    </xf>
    <xf numFmtId="3" fontId="18" fillId="0" borderId="0" xfId="3" applyNumberFormat="1" applyFont="1" applyFill="1" applyBorder="1" applyAlignment="1">
      <alignment vertical="center" wrapText="1"/>
    </xf>
    <xf numFmtId="3" fontId="18" fillId="0" borderId="0" xfId="4" applyNumberFormat="1" applyFont="1" applyFill="1" applyBorder="1" applyAlignment="1">
      <alignment vertical="center" wrapText="1"/>
    </xf>
    <xf numFmtId="3" fontId="18" fillId="0" borderId="0" xfId="5" applyNumberFormat="1" applyFont="1" applyFill="1" applyBorder="1" applyAlignment="1">
      <alignment vertical="center" wrapText="1"/>
    </xf>
    <xf numFmtId="0" fontId="17" fillId="0" borderId="0" xfId="0" applyFont="1" applyBorder="1" applyAlignment="1"/>
    <xf numFmtId="0" fontId="8" fillId="0" borderId="0" xfId="0" applyFont="1" applyAlignment="1">
      <alignment vertical="center"/>
    </xf>
    <xf numFmtId="0" fontId="17" fillId="0" borderId="0" xfId="0" applyFont="1" applyBorder="1" applyAlignment="1">
      <alignment vertical="top" wrapText="1"/>
    </xf>
    <xf numFmtId="3" fontId="18" fillId="0" borderId="0" xfId="3" applyNumberFormat="1" applyFont="1" applyFill="1" applyBorder="1" applyAlignment="1">
      <alignment vertical="top" wrapText="1"/>
    </xf>
    <xf numFmtId="3" fontId="18" fillId="0" borderId="0" xfId="4" applyNumberFormat="1" applyFont="1" applyFill="1" applyBorder="1" applyAlignment="1">
      <alignment vertical="top" wrapText="1"/>
    </xf>
    <xf numFmtId="3" fontId="18" fillId="0" borderId="0" xfId="5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0" fillId="3" borderId="15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2" borderId="4" xfId="0" applyNumberFormat="1" applyFill="1" applyBorder="1"/>
    <xf numFmtId="0" fontId="11" fillId="0" borderId="4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/>
    <xf numFmtId="0" fontId="6" fillId="0" borderId="15" xfId="0" applyFont="1" applyBorder="1" applyAlignment="1">
      <alignment wrapText="1"/>
    </xf>
    <xf numFmtId="164" fontId="0" fillId="2" borderId="4" xfId="0" applyNumberFormat="1" applyFill="1" applyBorder="1" applyAlignment="1"/>
    <xf numFmtId="0" fontId="0" fillId="5" borderId="1" xfId="0" applyFill="1" applyBorder="1"/>
    <xf numFmtId="0" fontId="0" fillId="0" borderId="3" xfId="0" applyBorder="1" applyAlignment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9" fontId="6" fillId="5" borderId="1" xfId="0" applyNumberFormat="1" applyFon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1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ill="1" applyBorder="1" applyAlignment="1"/>
    <xf numFmtId="9" fontId="0" fillId="5" borderId="1" xfId="0" applyNumberFormat="1" applyFill="1" applyBorder="1" applyAlignment="1">
      <alignment horizontal="center"/>
    </xf>
    <xf numFmtId="0" fontId="6" fillId="5" borderId="1" xfId="0" applyFont="1" applyFill="1" applyBorder="1" applyAlignment="1"/>
    <xf numFmtId="0" fontId="1" fillId="5" borderId="0" xfId="0" applyFont="1" applyFill="1" applyAlignment="1"/>
    <xf numFmtId="0" fontId="1" fillId="0" borderId="0" xfId="0" applyFont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/>
    <xf numFmtId="0" fontId="1" fillId="5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5" borderId="39" xfId="0" applyFont="1" applyFill="1" applyBorder="1" applyAlignment="1"/>
    <xf numFmtId="0" fontId="1" fillId="5" borderId="15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0" xfId="0" applyFont="1" applyFill="1" applyAlignment="1"/>
    <xf numFmtId="0" fontId="6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0" fillId="6" borderId="4" xfId="0" applyFill="1" applyBorder="1" applyAlignment="1">
      <alignment wrapText="1"/>
    </xf>
    <xf numFmtId="2" fontId="0" fillId="0" borderId="4" xfId="0" applyNumberFormat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9" borderId="1" xfId="0" applyFill="1" applyBorder="1"/>
    <xf numFmtId="2" fontId="0" fillId="0" borderId="1" xfId="0" applyNumberFormat="1" applyBorder="1"/>
    <xf numFmtId="0" fontId="0" fillId="10" borderId="1" xfId="0" applyFill="1" applyBorder="1"/>
    <xf numFmtId="2" fontId="0" fillId="0" borderId="4" xfId="0" applyNumberFormat="1" applyFill="1" applyBorder="1" applyAlignment="1">
      <alignment wrapText="1"/>
    </xf>
    <xf numFmtId="2" fontId="0" fillId="0" borderId="1" xfId="0" applyNumberFormat="1" applyFill="1" applyBorder="1"/>
    <xf numFmtId="0" fontId="0" fillId="0" borderId="5" xfId="0" applyFill="1" applyBorder="1"/>
    <xf numFmtId="0" fontId="30" fillId="0" borderId="0" xfId="0" applyFont="1"/>
    <xf numFmtId="14" fontId="31" fillId="0" borderId="0" xfId="0" applyNumberFormat="1" applyFont="1"/>
    <xf numFmtId="0" fontId="32" fillId="0" borderId="0" xfId="0" applyFont="1"/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4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7" xfId="0" applyNumberFormat="1" applyFont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9" fontId="0" fillId="0" borderId="8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4" fontId="0" fillId="0" borderId="0" xfId="0" applyNumberFormat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top" wrapText="1"/>
    </xf>
    <xf numFmtId="0" fontId="6" fillId="0" borderId="8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right" vertical="top" wrapText="1"/>
    </xf>
    <xf numFmtId="49" fontId="6" fillId="0" borderId="8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4" fontId="0" fillId="0" borderId="4" xfId="0" applyNumberFormat="1" applyBorder="1"/>
    <xf numFmtId="0" fontId="15" fillId="0" borderId="15" xfId="0" applyFont="1" applyFill="1" applyBorder="1" applyAlignment="1">
      <alignment horizontal="left" vertical="center" wrapText="1"/>
    </xf>
    <xf numFmtId="0" fontId="0" fillId="0" borderId="11" xfId="0" applyFill="1" applyBorder="1"/>
    <xf numFmtId="4" fontId="6" fillId="0" borderId="4" xfId="0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/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right" vertical="center"/>
    </xf>
    <xf numFmtId="4" fontId="35" fillId="0" borderId="1" xfId="0" applyNumberFormat="1" applyFont="1" applyFill="1" applyBorder="1" applyAlignment="1">
      <alignment vertical="center"/>
    </xf>
    <xf numFmtId="0" fontId="35" fillId="0" borderId="0" xfId="0" applyFont="1" applyFill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/>
    <xf numFmtId="3" fontId="6" fillId="0" borderId="1" xfId="0" applyNumberFormat="1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 wrapText="1"/>
    </xf>
    <xf numFmtId="4" fontId="35" fillId="0" borderId="4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/>
    <xf numFmtId="0" fontId="3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2" fillId="0" borderId="0" xfId="0" applyFont="1" applyAlignment="1">
      <alignment horizontal="left" wrapText="1"/>
    </xf>
    <xf numFmtId="0" fontId="25" fillId="4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3" fillId="0" borderId="0" xfId="0" applyFont="1" applyBorder="1" applyAlignment="1">
      <alignment vertical="top"/>
    </xf>
    <xf numFmtId="3" fontId="24" fillId="0" borderId="0" xfId="5" applyNumberFormat="1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3" fontId="24" fillId="0" borderId="0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3" fontId="24" fillId="0" borderId="0" xfId="2" applyNumberFormat="1" applyFont="1" applyFill="1" applyBorder="1" applyAlignment="1">
      <alignment vertical="top" wrapText="1"/>
    </xf>
    <xf numFmtId="3" fontId="24" fillId="0" borderId="0" xfId="3" applyNumberFormat="1" applyFont="1" applyFill="1" applyBorder="1" applyAlignment="1">
      <alignment vertical="top" wrapText="1"/>
    </xf>
    <xf numFmtId="0" fontId="24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3" fontId="24" fillId="0" borderId="0" xfId="2" applyNumberFormat="1" applyFont="1" applyBorder="1" applyAlignment="1">
      <alignment vertical="top" wrapText="1"/>
    </xf>
    <xf numFmtId="3" fontId="24" fillId="0" borderId="0" xfId="4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</cellXfs>
  <cellStyles count="6">
    <cellStyle name="Normálne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33" zoomScaleNormal="33" workbookViewId="0">
      <selection activeCell="A6" sqref="A6:I6"/>
    </sheetView>
  </sheetViews>
  <sheetFormatPr defaultRowHeight="15.75" x14ac:dyDescent="0.25"/>
  <cols>
    <col min="9" max="9" width="9" customWidth="1"/>
  </cols>
  <sheetData>
    <row r="1" spans="1:9" ht="120.75" customHeight="1" x14ac:dyDescent="0.25">
      <c r="A1" s="344" t="s">
        <v>198</v>
      </c>
      <c r="B1" s="344"/>
      <c r="C1" s="344"/>
      <c r="D1" s="344"/>
      <c r="E1" s="344"/>
      <c r="F1" s="344"/>
      <c r="G1" s="344"/>
      <c r="H1" s="344"/>
      <c r="I1" s="344"/>
    </row>
    <row r="2" spans="1:9" ht="61.5" customHeight="1" x14ac:dyDescent="0.25">
      <c r="A2" s="344"/>
      <c r="B2" s="344"/>
      <c r="C2" s="344"/>
      <c r="D2" s="344"/>
      <c r="E2" s="344"/>
      <c r="F2" s="344"/>
      <c r="G2" s="344"/>
      <c r="H2" s="344"/>
      <c r="I2" s="344"/>
    </row>
    <row r="3" spans="1:9" ht="61.5" customHeight="1" x14ac:dyDescent="0.25">
      <c r="A3" s="344"/>
      <c r="B3" s="344"/>
      <c r="C3" s="344"/>
      <c r="D3" s="344"/>
      <c r="E3" s="344"/>
      <c r="F3" s="344"/>
      <c r="G3" s="344"/>
      <c r="H3" s="344"/>
      <c r="I3" s="344"/>
    </row>
    <row r="4" spans="1:9" ht="61.5" customHeight="1" x14ac:dyDescent="0.25"/>
    <row r="5" spans="1:9" ht="45.75" x14ac:dyDescent="0.65">
      <c r="A5" s="342" t="s">
        <v>242</v>
      </c>
      <c r="B5" s="342"/>
      <c r="C5" s="342"/>
      <c r="D5" s="342"/>
      <c r="E5" s="342"/>
      <c r="F5" s="342"/>
      <c r="G5" s="342"/>
      <c r="H5" s="342"/>
      <c r="I5" s="342"/>
    </row>
    <row r="6" spans="1:9" ht="27.75" x14ac:dyDescent="0.4">
      <c r="A6" s="343" t="s">
        <v>282</v>
      </c>
      <c r="B6" s="343"/>
      <c r="C6" s="343"/>
      <c r="D6" s="343"/>
      <c r="E6" s="343"/>
      <c r="F6" s="343"/>
      <c r="G6" s="343"/>
      <c r="H6" s="343"/>
      <c r="I6" s="343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E4" sqref="E4"/>
    </sheetView>
  </sheetViews>
  <sheetFormatPr defaultRowHeight="15.75" x14ac:dyDescent="0.25"/>
  <cols>
    <col min="1" max="1" width="12.375" customWidth="1"/>
    <col min="2" max="2" width="11.125" customWidth="1"/>
    <col min="7" max="7" width="9.125" customWidth="1"/>
    <col min="8" max="8" width="9" customWidth="1"/>
    <col min="9" max="9" width="8.125" customWidth="1"/>
  </cols>
  <sheetData>
    <row r="1" spans="1:10" ht="67.5" customHeight="1" x14ac:dyDescent="0.25">
      <c r="A1" s="406" t="s">
        <v>216</v>
      </c>
      <c r="B1" s="406"/>
      <c r="C1" s="406"/>
      <c r="D1" s="406"/>
      <c r="E1" s="406"/>
      <c r="F1" s="406"/>
      <c r="G1" s="406"/>
      <c r="H1" s="406"/>
      <c r="I1" s="406"/>
      <c r="J1" s="51"/>
    </row>
    <row r="2" spans="1:10" s="8" customFormat="1" x14ac:dyDescent="0.25">
      <c r="A2" s="207"/>
      <c r="B2" s="208"/>
      <c r="C2" s="405" t="s">
        <v>144</v>
      </c>
      <c r="D2" s="405"/>
      <c r="E2" s="405"/>
      <c r="F2" s="405"/>
      <c r="G2" s="405"/>
      <c r="H2" s="405"/>
      <c r="I2" s="405"/>
      <c r="J2" s="46"/>
    </row>
    <row r="3" spans="1:10" s="8" customFormat="1" ht="55.5" customHeight="1" x14ac:dyDescent="0.25">
      <c r="A3" s="209" t="s">
        <v>69</v>
      </c>
      <c r="B3" s="210" t="s">
        <v>143</v>
      </c>
      <c r="C3" s="210" t="s">
        <v>70</v>
      </c>
      <c r="D3" s="210" t="s">
        <v>217</v>
      </c>
      <c r="E3" s="210" t="s">
        <v>193</v>
      </c>
      <c r="F3" s="210" t="s">
        <v>147</v>
      </c>
      <c r="G3" s="210" t="s">
        <v>192</v>
      </c>
      <c r="H3" s="210" t="s">
        <v>146</v>
      </c>
      <c r="I3" s="210" t="s">
        <v>145</v>
      </c>
      <c r="J3" s="47"/>
    </row>
    <row r="4" spans="1:10" s="8" customFormat="1" ht="45" x14ac:dyDescent="0.25">
      <c r="A4" s="211" t="s">
        <v>23</v>
      </c>
      <c r="B4" s="204">
        <v>1</v>
      </c>
      <c r="C4" s="212" t="s">
        <v>290</v>
      </c>
      <c r="D4" s="213">
        <v>3.2000000000000002E-3</v>
      </c>
      <c r="E4" s="214" t="s">
        <v>291</v>
      </c>
      <c r="F4" s="214" t="s">
        <v>292</v>
      </c>
      <c r="G4" s="214" t="s">
        <v>293</v>
      </c>
      <c r="H4" s="214" t="s">
        <v>294</v>
      </c>
      <c r="I4" s="214" t="s">
        <v>295</v>
      </c>
    </row>
    <row r="5" spans="1:10" s="8" customFormat="1" ht="45" x14ac:dyDescent="0.25">
      <c r="A5" s="211" t="s">
        <v>23</v>
      </c>
      <c r="B5" s="204">
        <v>1</v>
      </c>
      <c r="C5" s="204" t="s">
        <v>296</v>
      </c>
      <c r="D5" s="213">
        <v>0</v>
      </c>
      <c r="E5" s="213">
        <v>0</v>
      </c>
      <c r="F5" s="215">
        <v>0.5</v>
      </c>
      <c r="G5" s="213">
        <v>0.36799999999999999</v>
      </c>
      <c r="H5" s="213">
        <v>0.29449999999999998</v>
      </c>
      <c r="I5" s="216">
        <v>0.5393</v>
      </c>
    </row>
    <row r="6" spans="1:10" s="8" customFormat="1" ht="45" x14ac:dyDescent="0.25">
      <c r="A6" s="211" t="s">
        <v>23</v>
      </c>
      <c r="B6" s="204">
        <v>2</v>
      </c>
      <c r="C6" s="204" t="s">
        <v>290</v>
      </c>
      <c r="D6" s="213">
        <v>0</v>
      </c>
      <c r="E6" s="213">
        <v>0.95369999999999999</v>
      </c>
      <c r="F6" s="213">
        <v>0.53800000000000003</v>
      </c>
      <c r="G6" s="216">
        <v>0.94869999999999999</v>
      </c>
      <c r="H6" s="216">
        <v>0.95199999999999996</v>
      </c>
      <c r="I6" s="216">
        <v>0.93500000000000005</v>
      </c>
    </row>
    <row r="7" spans="1:10" s="8" customFormat="1" ht="45" x14ac:dyDescent="0.25">
      <c r="A7" s="211" t="s">
        <v>23</v>
      </c>
      <c r="B7" s="204">
        <v>2</v>
      </c>
      <c r="C7" s="204" t="s">
        <v>296</v>
      </c>
      <c r="D7" s="213">
        <v>0</v>
      </c>
      <c r="E7" s="213">
        <v>0.69299999999999995</v>
      </c>
      <c r="F7" s="213">
        <v>0.58665999999999996</v>
      </c>
      <c r="G7" s="216">
        <v>0.89790000000000003</v>
      </c>
      <c r="H7" s="216">
        <v>0.94099999999999995</v>
      </c>
      <c r="I7" s="214" t="s">
        <v>297</v>
      </c>
    </row>
    <row r="8" spans="1:10" s="8" customFormat="1" ht="30" x14ac:dyDescent="0.25">
      <c r="A8" s="211" t="s">
        <v>27</v>
      </c>
      <c r="B8" s="204">
        <v>1</v>
      </c>
      <c r="C8" s="212" t="s">
        <v>290</v>
      </c>
      <c r="D8" s="214" t="s">
        <v>298</v>
      </c>
      <c r="E8" s="214" t="s">
        <v>299</v>
      </c>
      <c r="F8" s="214" t="s">
        <v>300</v>
      </c>
      <c r="G8" s="214" t="s">
        <v>301</v>
      </c>
      <c r="H8" s="214" t="s">
        <v>302</v>
      </c>
      <c r="I8" s="214" t="s">
        <v>303</v>
      </c>
    </row>
    <row r="9" spans="1:10" s="8" customFormat="1" ht="30" x14ac:dyDescent="0.25">
      <c r="A9" s="211" t="s">
        <v>28</v>
      </c>
      <c r="B9" s="204">
        <v>1</v>
      </c>
      <c r="C9" s="212" t="s">
        <v>290</v>
      </c>
      <c r="D9" s="214" t="s">
        <v>304</v>
      </c>
      <c r="E9" s="214" t="s">
        <v>305</v>
      </c>
      <c r="F9" s="214" t="s">
        <v>306</v>
      </c>
      <c r="G9" s="214" t="s">
        <v>307</v>
      </c>
      <c r="H9" s="214" t="s">
        <v>308</v>
      </c>
      <c r="I9" s="214" t="s">
        <v>309</v>
      </c>
    </row>
    <row r="10" spans="1:10" s="8" customFormat="1" ht="45" x14ac:dyDescent="0.25">
      <c r="A10" s="211" t="s">
        <v>29</v>
      </c>
      <c r="B10" s="204">
        <v>1</v>
      </c>
      <c r="C10" s="212" t="s">
        <v>290</v>
      </c>
      <c r="D10" s="214" t="s">
        <v>310</v>
      </c>
      <c r="E10" s="214" t="s">
        <v>311</v>
      </c>
      <c r="F10" s="214" t="s">
        <v>312</v>
      </c>
      <c r="G10" s="214" t="s">
        <v>313</v>
      </c>
      <c r="H10" s="214" t="s">
        <v>314</v>
      </c>
      <c r="I10" s="214" t="s">
        <v>315</v>
      </c>
    </row>
    <row r="11" spans="1:10" s="8" customFormat="1" ht="30" x14ac:dyDescent="0.25">
      <c r="A11" s="211" t="s">
        <v>45</v>
      </c>
      <c r="B11" s="204">
        <v>1</v>
      </c>
      <c r="C11" s="212" t="s">
        <v>290</v>
      </c>
      <c r="D11" s="214" t="s">
        <v>316</v>
      </c>
      <c r="E11" s="214" t="s">
        <v>317</v>
      </c>
      <c r="F11" s="214" t="s">
        <v>318</v>
      </c>
      <c r="G11" s="214" t="s">
        <v>319</v>
      </c>
      <c r="H11" s="214" t="s">
        <v>320</v>
      </c>
      <c r="I11" s="214" t="s">
        <v>321</v>
      </c>
    </row>
    <row r="12" spans="1:10" s="8" customFormat="1" ht="75" x14ac:dyDescent="0.25">
      <c r="A12" s="217" t="s">
        <v>46</v>
      </c>
      <c r="B12" s="204">
        <v>1</v>
      </c>
      <c r="C12" s="212" t="s">
        <v>290</v>
      </c>
      <c r="D12" s="214" t="s">
        <v>310</v>
      </c>
      <c r="E12" s="214" t="s">
        <v>322</v>
      </c>
      <c r="F12" s="214" t="s">
        <v>323</v>
      </c>
      <c r="G12" s="214" t="s">
        <v>324</v>
      </c>
      <c r="H12" s="214" t="s">
        <v>325</v>
      </c>
      <c r="I12" s="214" t="s">
        <v>326</v>
      </c>
    </row>
    <row r="13" spans="1:10" s="8" customFormat="1" ht="75" x14ac:dyDescent="0.25">
      <c r="A13" s="217" t="s">
        <v>46</v>
      </c>
      <c r="B13" s="204">
        <v>1</v>
      </c>
      <c r="C13" s="212" t="s">
        <v>296</v>
      </c>
      <c r="D13" s="214" t="s">
        <v>310</v>
      </c>
      <c r="E13" s="214" t="s">
        <v>310</v>
      </c>
      <c r="F13" s="214" t="s">
        <v>310</v>
      </c>
      <c r="G13" s="214" t="s">
        <v>310</v>
      </c>
      <c r="H13" s="214" t="s">
        <v>327</v>
      </c>
      <c r="I13" s="214" t="s">
        <v>328</v>
      </c>
    </row>
    <row r="14" spans="1:10" s="8" customFormat="1" ht="78.75" x14ac:dyDescent="0.25">
      <c r="A14" s="218" t="s">
        <v>20</v>
      </c>
      <c r="B14" s="204">
        <v>2</v>
      </c>
      <c r="C14" s="212" t="s">
        <v>290</v>
      </c>
      <c r="D14" s="214" t="s">
        <v>329</v>
      </c>
      <c r="E14" s="214" t="s">
        <v>330</v>
      </c>
      <c r="F14" s="214" t="s">
        <v>331</v>
      </c>
      <c r="G14" s="214" t="s">
        <v>332</v>
      </c>
      <c r="H14" s="214" t="s">
        <v>333</v>
      </c>
      <c r="I14" s="214" t="s">
        <v>310</v>
      </c>
    </row>
    <row r="15" spans="1:10" s="8" customFormat="1" ht="30" x14ac:dyDescent="0.25">
      <c r="A15" s="211" t="s">
        <v>27</v>
      </c>
      <c r="B15" s="204">
        <v>2</v>
      </c>
      <c r="C15" s="212" t="s">
        <v>290</v>
      </c>
      <c r="D15" s="214" t="s">
        <v>334</v>
      </c>
      <c r="E15" s="214" t="s">
        <v>335</v>
      </c>
      <c r="F15" s="214" t="s">
        <v>336</v>
      </c>
      <c r="G15" s="214" t="s">
        <v>337</v>
      </c>
      <c r="H15" s="214" t="s">
        <v>338</v>
      </c>
      <c r="I15" s="214" t="s">
        <v>339</v>
      </c>
    </row>
    <row r="16" spans="1:10" s="8" customFormat="1" ht="30" x14ac:dyDescent="0.25">
      <c r="A16" s="211" t="s">
        <v>28</v>
      </c>
      <c r="B16" s="204">
        <v>2</v>
      </c>
      <c r="C16" s="212" t="s">
        <v>290</v>
      </c>
      <c r="D16" s="214" t="s">
        <v>340</v>
      </c>
      <c r="E16" s="215">
        <v>0.68</v>
      </c>
      <c r="F16" s="213">
        <v>0.66600000000000004</v>
      </c>
      <c r="G16" s="213">
        <v>0.89129999999999998</v>
      </c>
      <c r="H16" s="213">
        <v>0.90600000000000003</v>
      </c>
      <c r="I16" s="213">
        <v>0.96870000000000001</v>
      </c>
    </row>
    <row r="17" spans="1:9" s="8" customFormat="1" ht="45" x14ac:dyDescent="0.25">
      <c r="A17" s="211" t="s">
        <v>29</v>
      </c>
      <c r="B17" s="204">
        <v>2</v>
      </c>
      <c r="C17" s="212" t="s">
        <v>290</v>
      </c>
      <c r="D17" s="214" t="s">
        <v>341</v>
      </c>
      <c r="E17" s="214" t="s">
        <v>342</v>
      </c>
      <c r="F17" s="214" t="s">
        <v>343</v>
      </c>
      <c r="G17" s="214" t="s">
        <v>344</v>
      </c>
      <c r="H17" s="214" t="s">
        <v>344</v>
      </c>
      <c r="I17" s="214" t="s">
        <v>344</v>
      </c>
    </row>
    <row r="18" spans="1:9" ht="30" x14ac:dyDescent="0.25">
      <c r="A18" s="211" t="s">
        <v>45</v>
      </c>
      <c r="B18" s="204">
        <v>2</v>
      </c>
      <c r="C18" s="212" t="s">
        <v>290</v>
      </c>
      <c r="D18" s="213">
        <v>0</v>
      </c>
      <c r="E18" s="214" t="s">
        <v>345</v>
      </c>
      <c r="F18" s="214" t="s">
        <v>346</v>
      </c>
      <c r="G18" s="214" t="s">
        <v>347</v>
      </c>
      <c r="H18" s="214" t="s">
        <v>348</v>
      </c>
      <c r="I18" s="214" t="s">
        <v>349</v>
      </c>
    </row>
    <row r="19" spans="1:9" ht="75" x14ac:dyDescent="0.25">
      <c r="A19" s="217" t="s">
        <v>46</v>
      </c>
      <c r="B19" s="204">
        <v>2</v>
      </c>
      <c r="C19" s="212" t="s">
        <v>290</v>
      </c>
      <c r="D19" s="214" t="s">
        <v>310</v>
      </c>
      <c r="E19" s="214" t="s">
        <v>350</v>
      </c>
      <c r="F19" s="214" t="s">
        <v>351</v>
      </c>
      <c r="G19" s="214" t="s">
        <v>352</v>
      </c>
      <c r="H19" s="214" t="s">
        <v>353</v>
      </c>
      <c r="I19" s="214" t="s">
        <v>354</v>
      </c>
    </row>
    <row r="20" spans="1:9" x14ac:dyDescent="0.25">
      <c r="A20" s="219" t="s">
        <v>24</v>
      </c>
      <c r="B20" s="204">
        <v>1</v>
      </c>
      <c r="C20" s="204" t="s">
        <v>290</v>
      </c>
      <c r="D20" s="216">
        <v>3.2500000000000001E-2</v>
      </c>
      <c r="E20" s="220">
        <v>0.03</v>
      </c>
      <c r="F20" s="220">
        <v>0.8</v>
      </c>
      <c r="G20" s="216">
        <v>0</v>
      </c>
      <c r="H20" s="213">
        <v>0</v>
      </c>
      <c r="I20" s="216">
        <v>0</v>
      </c>
    </row>
    <row r="21" spans="1:9" x14ac:dyDescent="0.25">
      <c r="A21" s="219" t="s">
        <v>24</v>
      </c>
      <c r="B21" s="204">
        <v>1</v>
      </c>
      <c r="C21" s="204" t="s">
        <v>296</v>
      </c>
      <c r="D21" s="216">
        <v>0</v>
      </c>
      <c r="E21" s="220">
        <v>0.1</v>
      </c>
      <c r="F21" s="216">
        <v>0.36599999999999999</v>
      </c>
      <c r="G21" s="216">
        <v>4.1599999999999998E-2</v>
      </c>
      <c r="H21" s="213">
        <v>0</v>
      </c>
      <c r="I21" s="216">
        <v>0</v>
      </c>
    </row>
    <row r="22" spans="1:9" x14ac:dyDescent="0.25">
      <c r="A22" s="219" t="s">
        <v>24</v>
      </c>
      <c r="B22" s="204">
        <v>2</v>
      </c>
      <c r="C22" s="204" t="s">
        <v>290</v>
      </c>
      <c r="D22" s="216">
        <v>0</v>
      </c>
      <c r="E22" s="216">
        <v>0.96699999999999997</v>
      </c>
      <c r="F22" s="216">
        <v>0</v>
      </c>
      <c r="G22" s="216">
        <v>0</v>
      </c>
      <c r="H22" s="213">
        <v>0</v>
      </c>
      <c r="I22" s="216">
        <v>0</v>
      </c>
    </row>
    <row r="23" spans="1:9" x14ac:dyDescent="0.25">
      <c r="A23" s="219" t="s">
        <v>24</v>
      </c>
      <c r="B23" s="204">
        <v>2</v>
      </c>
      <c r="C23" s="204" t="s">
        <v>296</v>
      </c>
      <c r="D23" s="216">
        <v>0</v>
      </c>
      <c r="E23" s="216">
        <v>0.83299999999999996</v>
      </c>
      <c r="F23" s="216">
        <v>0</v>
      </c>
      <c r="G23" s="216">
        <v>0</v>
      </c>
      <c r="H23" s="213">
        <v>0</v>
      </c>
      <c r="I23" s="216">
        <v>0</v>
      </c>
    </row>
    <row r="24" spans="1:9" ht="31.5" x14ac:dyDescent="0.25">
      <c r="A24" s="218" t="s">
        <v>21</v>
      </c>
      <c r="B24" s="204">
        <v>1</v>
      </c>
      <c r="C24" s="212" t="s">
        <v>290</v>
      </c>
      <c r="D24" s="214" t="s">
        <v>355</v>
      </c>
      <c r="E24" s="214" t="s">
        <v>356</v>
      </c>
      <c r="F24" s="214" t="s">
        <v>357</v>
      </c>
      <c r="G24" s="214" t="s">
        <v>358</v>
      </c>
      <c r="H24" s="214" t="s">
        <v>359</v>
      </c>
      <c r="I24" s="216">
        <v>0</v>
      </c>
    </row>
    <row r="25" spans="1:9" ht="31.5" x14ac:dyDescent="0.25">
      <c r="A25" s="218" t="s">
        <v>21</v>
      </c>
      <c r="B25" s="204">
        <v>1</v>
      </c>
      <c r="C25" s="212" t="s">
        <v>296</v>
      </c>
      <c r="D25" s="214" t="s">
        <v>310</v>
      </c>
      <c r="E25" s="214" t="s">
        <v>310</v>
      </c>
      <c r="F25" s="214" t="s">
        <v>360</v>
      </c>
      <c r="G25" s="214" t="s">
        <v>361</v>
      </c>
      <c r="H25" s="214" t="s">
        <v>310</v>
      </c>
      <c r="I25" s="216">
        <v>0</v>
      </c>
    </row>
    <row r="26" spans="1:9" ht="31.5" x14ac:dyDescent="0.25">
      <c r="A26" s="218" t="s">
        <v>21</v>
      </c>
      <c r="B26" s="204">
        <v>2</v>
      </c>
      <c r="C26" s="212" t="s">
        <v>290</v>
      </c>
      <c r="D26" s="214" t="s">
        <v>310</v>
      </c>
      <c r="E26" s="214" t="s">
        <v>362</v>
      </c>
      <c r="F26" s="214" t="s">
        <v>363</v>
      </c>
      <c r="G26" s="213">
        <v>0</v>
      </c>
      <c r="H26" s="214" t="s">
        <v>310</v>
      </c>
      <c r="I26" s="216">
        <v>0</v>
      </c>
    </row>
    <row r="27" spans="1:9" ht="31.5" x14ac:dyDescent="0.25">
      <c r="A27" s="218" t="s">
        <v>21</v>
      </c>
      <c r="B27" s="204">
        <v>2</v>
      </c>
      <c r="C27" s="212" t="s">
        <v>296</v>
      </c>
      <c r="D27" s="214" t="s">
        <v>310</v>
      </c>
      <c r="E27" s="213">
        <v>0</v>
      </c>
      <c r="F27" s="216">
        <v>0</v>
      </c>
      <c r="G27" s="213">
        <v>0</v>
      </c>
      <c r="H27" s="216">
        <v>0</v>
      </c>
      <c r="I27" s="216">
        <v>0</v>
      </c>
    </row>
    <row r="28" spans="1:9" x14ac:dyDescent="0.25">
      <c r="A28" s="221" t="s">
        <v>40</v>
      </c>
      <c r="B28" s="204" t="s">
        <v>364</v>
      </c>
      <c r="C28" s="212" t="s">
        <v>290</v>
      </c>
      <c r="D28" s="213">
        <v>0</v>
      </c>
      <c r="E28" s="216">
        <v>0.82140000000000002</v>
      </c>
      <c r="F28" s="216">
        <v>0</v>
      </c>
      <c r="G28" s="220">
        <v>0.95</v>
      </c>
      <c r="H28" s="216">
        <v>0.64449999999999996</v>
      </c>
      <c r="I28" s="213">
        <v>0</v>
      </c>
    </row>
    <row r="29" spans="1:9" x14ac:dyDescent="0.25">
      <c r="A29" s="221" t="s">
        <v>40</v>
      </c>
      <c r="B29" s="204" t="s">
        <v>364</v>
      </c>
      <c r="C29" s="212" t="s">
        <v>296</v>
      </c>
      <c r="D29" s="213">
        <v>0</v>
      </c>
      <c r="E29" s="216">
        <v>0</v>
      </c>
      <c r="F29" s="213">
        <v>0</v>
      </c>
      <c r="G29" s="216">
        <v>0</v>
      </c>
      <c r="H29" s="213">
        <v>0</v>
      </c>
      <c r="I29" s="216">
        <v>0</v>
      </c>
    </row>
    <row r="30" spans="1:9" x14ac:dyDescent="0.25">
      <c r="A30" s="221" t="s">
        <v>36</v>
      </c>
      <c r="B30" s="204" t="s">
        <v>365</v>
      </c>
      <c r="C30" s="212" t="s">
        <v>290</v>
      </c>
      <c r="D30" s="216">
        <v>0</v>
      </c>
      <c r="E30" s="216">
        <v>4.0000000000000001E-3</v>
      </c>
      <c r="F30" s="216">
        <v>0</v>
      </c>
      <c r="G30" s="216">
        <v>1.0999999999999999E-2</v>
      </c>
      <c r="H30" s="216">
        <v>4.5999999999999999E-2</v>
      </c>
      <c r="I30" s="216">
        <v>0.68700000000000006</v>
      </c>
    </row>
    <row r="31" spans="1:9" x14ac:dyDescent="0.25">
      <c r="A31" s="221" t="s">
        <v>37</v>
      </c>
      <c r="B31" s="204" t="s">
        <v>365</v>
      </c>
      <c r="C31" s="212" t="s">
        <v>290</v>
      </c>
      <c r="D31" s="216">
        <v>0</v>
      </c>
      <c r="E31" s="216">
        <v>0</v>
      </c>
      <c r="F31" s="216">
        <v>0</v>
      </c>
      <c r="G31" s="216">
        <v>3.4000000000000002E-2</v>
      </c>
      <c r="H31" s="216">
        <v>2.3E-2</v>
      </c>
      <c r="I31" s="216">
        <v>0.65500000000000003</v>
      </c>
    </row>
    <row r="32" spans="1:9" x14ac:dyDescent="0.25">
      <c r="A32" s="221" t="s">
        <v>39</v>
      </c>
      <c r="B32" s="204" t="s">
        <v>366</v>
      </c>
      <c r="C32" s="212" t="s">
        <v>290</v>
      </c>
      <c r="D32" s="216">
        <v>0</v>
      </c>
      <c r="E32" s="216">
        <v>0</v>
      </c>
      <c r="F32" s="216">
        <v>0.89</v>
      </c>
      <c r="G32" s="216">
        <v>5.1999999999999998E-2</v>
      </c>
      <c r="H32" s="216">
        <v>5.1999999999999998E-2</v>
      </c>
      <c r="I32" s="216">
        <v>0</v>
      </c>
    </row>
    <row r="33" spans="1:9" x14ac:dyDescent="0.25">
      <c r="A33" s="221" t="s">
        <v>39</v>
      </c>
      <c r="B33" s="204" t="s">
        <v>365</v>
      </c>
      <c r="C33" s="212" t="s">
        <v>290</v>
      </c>
      <c r="D33" s="216">
        <v>0</v>
      </c>
      <c r="E33" s="216">
        <v>1</v>
      </c>
      <c r="F33" s="216">
        <v>0</v>
      </c>
      <c r="G33" s="216">
        <v>0</v>
      </c>
      <c r="H33" s="216">
        <v>0</v>
      </c>
      <c r="I33" s="216">
        <v>0</v>
      </c>
    </row>
    <row r="34" spans="1:9" x14ac:dyDescent="0.25">
      <c r="A34" s="221" t="s">
        <v>26</v>
      </c>
      <c r="B34" s="212" t="s">
        <v>366</v>
      </c>
      <c r="C34" s="212" t="s">
        <v>296</v>
      </c>
      <c r="D34" s="216">
        <v>0</v>
      </c>
      <c r="E34" s="216">
        <v>0</v>
      </c>
      <c r="F34" s="214" t="s">
        <v>367</v>
      </c>
      <c r="G34" s="216">
        <v>0</v>
      </c>
      <c r="H34" s="216">
        <v>0</v>
      </c>
      <c r="I34" s="216">
        <v>0</v>
      </c>
    </row>
    <row r="35" spans="1:9" x14ac:dyDescent="0.25">
      <c r="A35" s="221" t="s">
        <v>26</v>
      </c>
      <c r="B35" s="212" t="s">
        <v>366</v>
      </c>
      <c r="C35" s="212" t="s">
        <v>296</v>
      </c>
      <c r="D35" s="216">
        <v>0</v>
      </c>
      <c r="E35" s="216">
        <v>0</v>
      </c>
      <c r="F35" s="216">
        <v>0</v>
      </c>
      <c r="G35" s="214" t="s">
        <v>368</v>
      </c>
      <c r="H35" s="216">
        <v>0</v>
      </c>
      <c r="I35" s="216">
        <v>0</v>
      </c>
    </row>
    <row r="36" spans="1:9" x14ac:dyDescent="0.25">
      <c r="A36" s="221" t="s">
        <v>26</v>
      </c>
      <c r="B36" s="212" t="s">
        <v>366</v>
      </c>
      <c r="C36" s="212" t="s">
        <v>290</v>
      </c>
      <c r="D36" s="216">
        <v>0</v>
      </c>
      <c r="E36" s="216">
        <v>0</v>
      </c>
      <c r="F36" s="214" t="s">
        <v>369</v>
      </c>
      <c r="G36" s="216">
        <v>0</v>
      </c>
      <c r="H36" s="216">
        <v>0</v>
      </c>
      <c r="I36" s="216">
        <v>0</v>
      </c>
    </row>
    <row r="37" spans="1:9" x14ac:dyDescent="0.25">
      <c r="A37" s="221" t="s">
        <v>26</v>
      </c>
      <c r="B37" s="212" t="s">
        <v>366</v>
      </c>
      <c r="C37" s="212" t="s">
        <v>290</v>
      </c>
      <c r="D37" s="216">
        <v>0</v>
      </c>
      <c r="E37" s="216">
        <v>0</v>
      </c>
      <c r="F37" s="216">
        <v>0</v>
      </c>
      <c r="G37" s="214" t="s">
        <v>370</v>
      </c>
      <c r="H37" s="216">
        <v>0</v>
      </c>
      <c r="I37" s="216">
        <v>0</v>
      </c>
    </row>
    <row r="38" spans="1:9" x14ac:dyDescent="0.25">
      <c r="A38" s="221" t="s">
        <v>26</v>
      </c>
      <c r="B38" s="212" t="s">
        <v>365</v>
      </c>
      <c r="C38" s="212" t="s">
        <v>290</v>
      </c>
      <c r="D38" s="214" t="s">
        <v>371</v>
      </c>
      <c r="E38" s="216">
        <v>0</v>
      </c>
      <c r="F38" s="216">
        <v>0</v>
      </c>
      <c r="G38" s="216">
        <v>0</v>
      </c>
      <c r="H38" s="216">
        <v>0</v>
      </c>
      <c r="I38" s="216">
        <v>0</v>
      </c>
    </row>
    <row r="39" spans="1:9" x14ac:dyDescent="0.25">
      <c r="A39" s="221" t="s">
        <v>26</v>
      </c>
      <c r="B39" s="212" t="s">
        <v>365</v>
      </c>
      <c r="C39" s="212" t="s">
        <v>296</v>
      </c>
      <c r="D39" s="214" t="s">
        <v>372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16" zoomScaleSheetLayoutView="100" workbookViewId="0">
      <selection activeCell="D6" sqref="D6"/>
    </sheetView>
  </sheetViews>
  <sheetFormatPr defaultRowHeight="15.75" x14ac:dyDescent="0.25"/>
  <cols>
    <col min="1" max="1" width="17.25" customWidth="1"/>
    <col min="2" max="9" width="12.625" customWidth="1"/>
  </cols>
  <sheetData>
    <row r="1" spans="1:9" s="4" customFormat="1" ht="37.5" customHeight="1" x14ac:dyDescent="0.25">
      <c r="A1" s="390" t="s">
        <v>218</v>
      </c>
      <c r="B1" s="391"/>
      <c r="C1" s="391"/>
      <c r="D1" s="391"/>
      <c r="E1" s="391"/>
      <c r="F1" s="391"/>
      <c r="G1" s="391"/>
      <c r="H1" s="391"/>
      <c r="I1" s="410"/>
    </row>
    <row r="2" spans="1:9" s="4" customFormat="1" ht="16.5" thickBot="1" x14ac:dyDescent="0.3">
      <c r="A2" s="52" t="s">
        <v>219</v>
      </c>
    </row>
    <row r="3" spans="1:9" s="4" customFormat="1" ht="15.75" customHeight="1" x14ac:dyDescent="0.25">
      <c r="A3" s="411" t="s">
        <v>52</v>
      </c>
      <c r="B3" s="368" t="s">
        <v>75</v>
      </c>
      <c r="C3" s="407" t="s">
        <v>76</v>
      </c>
      <c r="D3" s="408"/>
      <c r="E3" s="413"/>
      <c r="F3" s="368" t="s">
        <v>77</v>
      </c>
      <c r="G3" s="407" t="s">
        <v>78</v>
      </c>
      <c r="H3" s="408"/>
      <c r="I3" s="409"/>
    </row>
    <row r="4" spans="1:9" s="4" customFormat="1" ht="32.25" thickBot="1" x14ac:dyDescent="0.3">
      <c r="A4" s="412"/>
      <c r="B4" s="369"/>
      <c r="C4" s="94" t="s">
        <v>15</v>
      </c>
      <c r="D4" s="94" t="s">
        <v>16</v>
      </c>
      <c r="E4" s="94" t="s">
        <v>17</v>
      </c>
      <c r="F4" s="369"/>
      <c r="G4" s="94" t="s">
        <v>15</v>
      </c>
      <c r="H4" s="94" t="s">
        <v>16</v>
      </c>
      <c r="I4" s="96" t="s">
        <v>17</v>
      </c>
    </row>
    <row r="5" spans="1:9" s="4" customFormat="1" x14ac:dyDescent="0.25">
      <c r="A5" s="254" t="s">
        <v>750</v>
      </c>
      <c r="B5" s="255">
        <v>42</v>
      </c>
      <c r="C5" s="255">
        <v>157.5</v>
      </c>
      <c r="D5" s="255">
        <v>2</v>
      </c>
      <c r="E5" s="255">
        <v>0</v>
      </c>
      <c r="F5" s="255">
        <v>23</v>
      </c>
      <c r="G5" s="255">
        <v>185</v>
      </c>
      <c r="H5" s="255">
        <v>10</v>
      </c>
      <c r="I5" s="255">
        <v>0</v>
      </c>
    </row>
    <row r="6" spans="1:9" s="4" customFormat="1" ht="31.5" x14ac:dyDescent="0.25">
      <c r="A6" s="256" t="s">
        <v>751</v>
      </c>
      <c r="B6" s="255">
        <v>23</v>
      </c>
      <c r="C6" s="255">
        <v>85</v>
      </c>
      <c r="D6" s="255">
        <v>19</v>
      </c>
      <c r="E6" s="255">
        <v>0</v>
      </c>
      <c r="F6" s="255">
        <v>9</v>
      </c>
      <c r="G6" s="255">
        <v>55</v>
      </c>
      <c r="H6" s="255">
        <v>2</v>
      </c>
      <c r="I6" s="255">
        <v>0</v>
      </c>
    </row>
    <row r="7" spans="1:9" s="4" customFormat="1" x14ac:dyDescent="0.25">
      <c r="A7" s="257" t="s">
        <v>752</v>
      </c>
      <c r="B7" s="255">
        <v>14</v>
      </c>
      <c r="C7" s="255">
        <v>67.75</v>
      </c>
      <c r="D7" s="255">
        <v>5</v>
      </c>
      <c r="E7" s="255">
        <v>0</v>
      </c>
      <c r="F7" s="255">
        <v>3</v>
      </c>
      <c r="G7" s="255">
        <v>18</v>
      </c>
      <c r="H7" s="255">
        <v>0</v>
      </c>
      <c r="I7" s="255">
        <v>0</v>
      </c>
    </row>
    <row r="8" spans="1:9" x14ac:dyDescent="0.25">
      <c r="A8" s="258" t="s">
        <v>753</v>
      </c>
      <c r="B8" s="259">
        <v>12</v>
      </c>
      <c r="C8" s="259">
        <v>80.5</v>
      </c>
      <c r="D8" s="259">
        <v>0</v>
      </c>
      <c r="E8" s="259">
        <v>0</v>
      </c>
      <c r="F8" s="259">
        <v>6</v>
      </c>
      <c r="G8" s="259">
        <v>30</v>
      </c>
      <c r="H8" s="259">
        <v>0</v>
      </c>
      <c r="I8" s="259">
        <v>0</v>
      </c>
    </row>
    <row r="9" spans="1:9" x14ac:dyDescent="0.25">
      <c r="A9" s="260" t="s">
        <v>754</v>
      </c>
      <c r="B9" s="259">
        <v>44</v>
      </c>
      <c r="C9" s="259">
        <v>228.25</v>
      </c>
      <c r="D9" s="259">
        <v>0</v>
      </c>
      <c r="E9" s="259">
        <v>0</v>
      </c>
      <c r="F9" s="259">
        <v>14</v>
      </c>
      <c r="G9" s="259">
        <v>95</v>
      </c>
      <c r="H9" s="259">
        <v>0</v>
      </c>
      <c r="I9" s="259">
        <v>0</v>
      </c>
    </row>
    <row r="10" spans="1:9" x14ac:dyDescent="0.25">
      <c r="A10" s="2"/>
      <c r="B10" s="259"/>
      <c r="C10" s="259"/>
      <c r="D10" s="259"/>
      <c r="E10" s="259"/>
      <c r="F10" s="259"/>
      <c r="G10" s="259"/>
      <c r="H10" s="259"/>
      <c r="I10" s="259"/>
    </row>
    <row r="11" spans="1:9" x14ac:dyDescent="0.25">
      <c r="A11" s="54" t="s">
        <v>56</v>
      </c>
      <c r="B11" s="54">
        <f>SUM(B5:B10)</f>
        <v>135</v>
      </c>
      <c r="C11" s="54">
        <f t="shared" ref="C11:I11" si="0">SUM(C5:C10)</f>
        <v>619</v>
      </c>
      <c r="D11" s="54">
        <f t="shared" si="0"/>
        <v>26</v>
      </c>
      <c r="E11" s="54">
        <f t="shared" si="0"/>
        <v>0</v>
      </c>
      <c r="F11" s="54">
        <f t="shared" si="0"/>
        <v>55</v>
      </c>
      <c r="G11" s="54">
        <f t="shared" si="0"/>
        <v>383</v>
      </c>
      <c r="H11" s="54">
        <f t="shared" si="0"/>
        <v>12</v>
      </c>
      <c r="I11" s="54">
        <f t="shared" si="0"/>
        <v>0</v>
      </c>
    </row>
    <row r="13" spans="1:9" ht="16.5" thickBot="1" x14ac:dyDescent="0.3">
      <c r="A13" s="52" t="s">
        <v>194</v>
      </c>
      <c r="B13" s="8"/>
      <c r="C13" s="8"/>
      <c r="D13" s="8"/>
      <c r="E13" s="8"/>
      <c r="F13" s="8"/>
      <c r="G13" s="8"/>
      <c r="H13" s="8"/>
      <c r="I13" s="8"/>
    </row>
    <row r="14" spans="1:9" ht="15.75" customHeight="1" x14ac:dyDescent="0.25">
      <c r="A14" s="411" t="s">
        <v>52</v>
      </c>
      <c r="B14" s="368" t="s">
        <v>75</v>
      </c>
      <c r="C14" s="407" t="s">
        <v>76</v>
      </c>
      <c r="D14" s="408"/>
      <c r="E14" s="413"/>
      <c r="F14" s="368" t="s">
        <v>77</v>
      </c>
      <c r="G14" s="407" t="s">
        <v>78</v>
      </c>
      <c r="H14" s="408"/>
      <c r="I14" s="409"/>
    </row>
    <row r="15" spans="1:9" ht="32.25" thickBot="1" x14ac:dyDescent="0.3">
      <c r="A15" s="412"/>
      <c r="B15" s="369"/>
      <c r="C15" s="94" t="s">
        <v>15</v>
      </c>
      <c r="D15" s="94" t="s">
        <v>16</v>
      </c>
      <c r="E15" s="94" t="s">
        <v>17</v>
      </c>
      <c r="F15" s="369"/>
      <c r="G15" s="94" t="s">
        <v>15</v>
      </c>
      <c r="H15" s="94" t="s">
        <v>16</v>
      </c>
      <c r="I15" s="96" t="s">
        <v>17</v>
      </c>
    </row>
    <row r="16" spans="1:9" x14ac:dyDescent="0.25">
      <c r="A16" s="254" t="s">
        <v>750</v>
      </c>
      <c r="B16" s="95">
        <v>11</v>
      </c>
      <c r="C16" s="255">
        <v>50</v>
      </c>
      <c r="D16" s="255">
        <v>2</v>
      </c>
      <c r="E16" s="255"/>
      <c r="F16" s="95">
        <v>16</v>
      </c>
      <c r="G16" s="261">
        <v>135</v>
      </c>
      <c r="H16" s="255">
        <v>10</v>
      </c>
      <c r="I16" s="95"/>
    </row>
    <row r="17" spans="1:9" ht="31.5" x14ac:dyDescent="0.25">
      <c r="A17" s="256" t="s">
        <v>751</v>
      </c>
      <c r="B17" s="95">
        <v>22</v>
      </c>
      <c r="C17" s="255">
        <v>99</v>
      </c>
      <c r="D17" s="255">
        <v>30</v>
      </c>
      <c r="E17" s="255"/>
      <c r="F17" s="95">
        <v>7</v>
      </c>
      <c r="G17" s="261">
        <v>30</v>
      </c>
      <c r="H17" s="255">
        <v>7</v>
      </c>
      <c r="I17" s="95"/>
    </row>
    <row r="18" spans="1:9" x14ac:dyDescent="0.25">
      <c r="A18" s="257" t="s">
        <v>752</v>
      </c>
      <c r="B18" s="95">
        <v>25</v>
      </c>
      <c r="C18" s="255">
        <v>130.25</v>
      </c>
      <c r="D18" s="255"/>
      <c r="E18" s="255"/>
      <c r="F18" s="95">
        <v>6</v>
      </c>
      <c r="G18" s="261">
        <v>35</v>
      </c>
      <c r="H18" s="255">
        <v>5</v>
      </c>
      <c r="I18" s="95"/>
    </row>
    <row r="19" spans="1:9" x14ac:dyDescent="0.25">
      <c r="A19" s="258" t="s">
        <v>753</v>
      </c>
      <c r="B19" s="2">
        <v>7</v>
      </c>
      <c r="C19" s="259">
        <v>46.5</v>
      </c>
      <c r="D19" s="259"/>
      <c r="E19" s="259"/>
      <c r="F19" s="2">
        <v>10</v>
      </c>
      <c r="G19" s="262">
        <v>55</v>
      </c>
      <c r="H19" s="259">
        <v>5</v>
      </c>
      <c r="I19" s="2"/>
    </row>
    <row r="20" spans="1:9" x14ac:dyDescent="0.25">
      <c r="A20" s="260" t="s">
        <v>754</v>
      </c>
      <c r="B20" s="2">
        <v>42</v>
      </c>
      <c r="C20" s="259">
        <v>207.75</v>
      </c>
      <c r="D20" s="259">
        <v>11</v>
      </c>
      <c r="E20" s="259"/>
      <c r="F20" s="2">
        <v>5</v>
      </c>
      <c r="G20" s="262">
        <v>30</v>
      </c>
      <c r="H20" s="259">
        <v>5</v>
      </c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71" t="s">
        <v>56</v>
      </c>
      <c r="B22" s="54">
        <f>SUM(B16:B21)</f>
        <v>107</v>
      </c>
      <c r="C22" s="54">
        <f t="shared" ref="C22:I22" si="1">SUM(C16:C21)</f>
        <v>533.5</v>
      </c>
      <c r="D22" s="54">
        <f t="shared" si="1"/>
        <v>43</v>
      </c>
      <c r="E22" s="54">
        <f t="shared" si="1"/>
        <v>0</v>
      </c>
      <c r="F22" s="54">
        <f t="shared" si="1"/>
        <v>44</v>
      </c>
      <c r="G22" s="54">
        <f t="shared" si="1"/>
        <v>285</v>
      </c>
      <c r="H22" s="54">
        <f t="shared" si="1"/>
        <v>32</v>
      </c>
      <c r="I22" s="54">
        <f t="shared" si="1"/>
        <v>0</v>
      </c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71" t="s">
        <v>220</v>
      </c>
      <c r="B24" s="54">
        <f>+B11-B22</f>
        <v>28</v>
      </c>
      <c r="C24" s="54">
        <f t="shared" ref="C24:I24" si="2">+C11-C22</f>
        <v>85.5</v>
      </c>
      <c r="D24" s="54">
        <f t="shared" si="2"/>
        <v>-17</v>
      </c>
      <c r="E24" s="54">
        <f t="shared" si="2"/>
        <v>0</v>
      </c>
      <c r="F24" s="54">
        <f t="shared" si="2"/>
        <v>11</v>
      </c>
      <c r="G24" s="54">
        <f t="shared" si="2"/>
        <v>98</v>
      </c>
      <c r="H24" s="54">
        <f t="shared" si="2"/>
        <v>-20</v>
      </c>
      <c r="I24" s="54">
        <f t="shared" si="2"/>
        <v>0</v>
      </c>
    </row>
    <row r="25" spans="1:9" x14ac:dyDescent="0.25">
      <c r="A25" s="71" t="s">
        <v>171</v>
      </c>
      <c r="B25" s="130">
        <f>+IFERROR(B24/B22,0)*100</f>
        <v>26.168224299065418</v>
      </c>
      <c r="C25" s="130">
        <f t="shared" ref="C25:I25" si="3">+IFERROR(C24/C22,0)*100</f>
        <v>16.026241799437678</v>
      </c>
      <c r="D25" s="130">
        <f t="shared" si="3"/>
        <v>-39.534883720930232</v>
      </c>
      <c r="E25" s="130">
        <f t="shared" si="3"/>
        <v>0</v>
      </c>
      <c r="F25" s="130">
        <f t="shared" si="3"/>
        <v>25</v>
      </c>
      <c r="G25" s="130">
        <f t="shared" si="3"/>
        <v>34.385964912280706</v>
      </c>
      <c r="H25" s="130">
        <f t="shared" si="3"/>
        <v>-62.5</v>
      </c>
      <c r="I25" s="130">
        <f t="shared" si="3"/>
        <v>0</v>
      </c>
    </row>
    <row r="26" spans="1:9" x14ac:dyDescent="0.25">
      <c r="H26" s="19"/>
      <c r="I26" s="19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F3:F4"/>
    <mergeCell ref="B3:B4"/>
    <mergeCell ref="C3:E3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SheetLayoutView="100" workbookViewId="0">
      <selection activeCell="B6" sqref="B6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390" t="s">
        <v>221</v>
      </c>
      <c r="B1" s="390"/>
      <c r="C1" s="390"/>
      <c r="D1" s="390"/>
      <c r="E1" s="390"/>
      <c r="F1" s="390"/>
      <c r="G1" s="4"/>
      <c r="H1" s="4"/>
      <c r="I1" s="13"/>
      <c r="J1" s="13"/>
    </row>
    <row r="2" spans="1:10" ht="48" thickBot="1" x14ac:dyDescent="0.3">
      <c r="A2" s="98" t="s">
        <v>47</v>
      </c>
      <c r="B2" s="91" t="s">
        <v>80</v>
      </c>
      <c r="C2" s="91" t="s">
        <v>81</v>
      </c>
      <c r="D2" s="91" t="s">
        <v>82</v>
      </c>
      <c r="E2" s="91" t="s">
        <v>83</v>
      </c>
      <c r="F2" s="92" t="s">
        <v>123</v>
      </c>
      <c r="G2" s="23"/>
      <c r="H2" s="23"/>
    </row>
    <row r="3" spans="1:10" x14ac:dyDescent="0.25">
      <c r="A3" s="267" t="s">
        <v>366</v>
      </c>
      <c r="B3" s="268" t="s">
        <v>769</v>
      </c>
      <c r="C3" s="267" t="s">
        <v>770</v>
      </c>
      <c r="D3" s="269">
        <v>41232</v>
      </c>
      <c r="E3" s="269">
        <v>41596</v>
      </c>
      <c r="F3" s="270" t="s">
        <v>771</v>
      </c>
      <c r="G3" s="18"/>
      <c r="H3" s="18"/>
    </row>
    <row r="4" spans="1:10" ht="31.5" x14ac:dyDescent="0.25">
      <c r="A4" s="267" t="s">
        <v>365</v>
      </c>
      <c r="B4" s="271" t="s">
        <v>772</v>
      </c>
      <c r="C4" s="272" t="s">
        <v>773</v>
      </c>
      <c r="D4" s="269">
        <v>41367</v>
      </c>
      <c r="E4" s="269">
        <v>41596</v>
      </c>
      <c r="F4" s="270" t="s">
        <v>771</v>
      </c>
      <c r="G4" s="18"/>
      <c r="H4" s="18"/>
    </row>
    <row r="5" spans="1:10" x14ac:dyDescent="0.25">
      <c r="A5" s="267"/>
      <c r="B5" s="267"/>
      <c r="C5" s="267"/>
      <c r="D5" s="270"/>
      <c r="E5" s="270"/>
      <c r="F5" s="270"/>
      <c r="G5" s="18"/>
      <c r="H5" s="18"/>
    </row>
    <row r="6" spans="1:10" x14ac:dyDescent="0.25">
      <c r="A6" s="267"/>
      <c r="B6" s="267"/>
      <c r="C6" s="267"/>
      <c r="D6" s="270"/>
      <c r="E6" s="270"/>
      <c r="F6" s="270"/>
      <c r="G6" s="18"/>
      <c r="H6" s="18"/>
    </row>
    <row r="7" spans="1:10" x14ac:dyDescent="0.25">
      <c r="A7" s="273"/>
      <c r="B7" s="273"/>
      <c r="C7" s="273"/>
      <c r="D7" s="274"/>
      <c r="E7" s="274"/>
      <c r="F7" s="274"/>
      <c r="G7" s="18"/>
      <c r="H7" s="18"/>
    </row>
    <row r="8" spans="1:10" x14ac:dyDescent="0.25">
      <c r="A8" s="273"/>
      <c r="B8" s="273"/>
      <c r="C8" s="273"/>
      <c r="D8" s="274"/>
      <c r="E8" s="274"/>
      <c r="F8" s="274"/>
      <c r="G8" s="18"/>
      <c r="H8" s="18"/>
    </row>
    <row r="9" spans="1:10" x14ac:dyDescent="0.25">
      <c r="A9" s="273"/>
      <c r="B9" s="273"/>
      <c r="C9" s="273"/>
      <c r="D9" s="274"/>
      <c r="E9" s="274"/>
      <c r="F9" s="274"/>
      <c r="G9" s="18"/>
      <c r="H9" s="18"/>
    </row>
    <row r="10" spans="1:10" ht="12.75" customHeight="1" thickBot="1" x14ac:dyDescent="0.3">
      <c r="A10" s="8"/>
      <c r="B10" s="8"/>
      <c r="C10" s="8"/>
      <c r="D10" s="8"/>
      <c r="E10" s="8"/>
      <c r="F10" s="18"/>
      <c r="G10" s="18"/>
      <c r="H10" s="18"/>
    </row>
    <row r="11" spans="1:10" ht="64.5" customHeight="1" thickBot="1" x14ac:dyDescent="0.3">
      <c r="B11" s="99" t="s">
        <v>84</v>
      </c>
      <c r="C11" s="77"/>
      <c r="D11" s="92" t="s">
        <v>85</v>
      </c>
      <c r="E11" s="8"/>
      <c r="F11" s="18"/>
      <c r="G11" s="18"/>
      <c r="H11" s="18"/>
    </row>
    <row r="12" spans="1:10" x14ac:dyDescent="0.25">
      <c r="B12" s="275" t="s">
        <v>222</v>
      </c>
      <c r="C12" s="276">
        <v>3</v>
      </c>
      <c r="D12" s="277">
        <v>1</v>
      </c>
      <c r="E12" s="8"/>
      <c r="F12" s="8"/>
      <c r="G12" s="8"/>
      <c r="H12" s="8"/>
    </row>
    <row r="13" spans="1:10" x14ac:dyDescent="0.25">
      <c r="B13" s="275" t="s">
        <v>223</v>
      </c>
      <c r="C13" s="278">
        <v>4</v>
      </c>
      <c r="D13" s="277">
        <v>1</v>
      </c>
      <c r="E13" s="8"/>
      <c r="F13" s="8"/>
      <c r="G13" s="8"/>
      <c r="H13" s="8"/>
    </row>
    <row r="14" spans="1:10" x14ac:dyDescent="0.25">
      <c r="B14" s="275" t="s">
        <v>225</v>
      </c>
      <c r="C14" s="278">
        <v>2</v>
      </c>
      <c r="D14" s="279">
        <v>0</v>
      </c>
      <c r="E14" s="8"/>
      <c r="F14" s="8"/>
      <c r="G14" s="8"/>
      <c r="H14" s="8"/>
    </row>
    <row r="15" spans="1:10" x14ac:dyDescent="0.25">
      <c r="B15" s="280" t="s">
        <v>174</v>
      </c>
      <c r="C15" s="281">
        <v>0</v>
      </c>
      <c r="D15" s="279">
        <v>0</v>
      </c>
      <c r="E15" s="8"/>
      <c r="F15" s="8"/>
      <c r="G15" s="8"/>
      <c r="H15" s="8"/>
    </row>
    <row r="16" spans="1:10" x14ac:dyDescent="0.25">
      <c r="B16" s="282" t="s">
        <v>18</v>
      </c>
      <c r="C16" s="283">
        <v>0</v>
      </c>
      <c r="D16" s="284">
        <v>0</v>
      </c>
      <c r="E16" s="8"/>
      <c r="F16" s="8"/>
      <c r="G16" s="8"/>
      <c r="H16" s="8"/>
    </row>
    <row r="17" spans="2:6" x14ac:dyDescent="0.25">
      <c r="B17" s="282" t="s">
        <v>19</v>
      </c>
      <c r="C17" s="283">
        <v>0</v>
      </c>
      <c r="D17" s="284">
        <v>0</v>
      </c>
      <c r="E17" s="8"/>
      <c r="F17" s="8"/>
    </row>
    <row r="18" spans="2:6" x14ac:dyDescent="0.25">
      <c r="B18" s="282" t="s">
        <v>132</v>
      </c>
      <c r="C18" s="283">
        <v>0</v>
      </c>
      <c r="D18" s="284">
        <v>0</v>
      </c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99" t="s">
        <v>172</v>
      </c>
      <c r="C20" s="285" t="s">
        <v>173</v>
      </c>
      <c r="E20" s="8"/>
      <c r="F20" s="8"/>
    </row>
    <row r="21" spans="2:6" ht="32.25" customHeight="1" x14ac:dyDescent="0.25">
      <c r="B21" s="73">
        <v>2</v>
      </c>
      <c r="C21" s="286">
        <v>57</v>
      </c>
      <c r="D21" s="38"/>
      <c r="E21" s="8"/>
      <c r="F21" s="8"/>
    </row>
    <row r="22" spans="2:6" x14ac:dyDescent="0.25">
      <c r="D22" s="1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topLeftCell="A13" zoomScaleSheetLayoutView="100" workbookViewId="0">
      <selection activeCell="B6" sqref="B6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14" t="s">
        <v>224</v>
      </c>
      <c r="B1" s="414"/>
      <c r="C1" s="414"/>
      <c r="D1" s="414"/>
      <c r="E1" s="414"/>
      <c r="F1" s="414"/>
      <c r="G1" s="31"/>
    </row>
    <row r="2" spans="1:7" ht="32.25" thickBot="1" x14ac:dyDescent="0.3">
      <c r="A2" s="100" t="s">
        <v>47</v>
      </c>
      <c r="B2" s="78" t="s">
        <v>80</v>
      </c>
      <c r="C2" s="78" t="s">
        <v>81</v>
      </c>
      <c r="D2" s="78" t="s">
        <v>82</v>
      </c>
      <c r="E2" s="78" t="s">
        <v>189</v>
      </c>
      <c r="F2" s="79" t="s">
        <v>123</v>
      </c>
      <c r="G2" s="11"/>
    </row>
    <row r="3" spans="1:7" ht="31.5" x14ac:dyDescent="0.25">
      <c r="A3" s="287" t="s">
        <v>366</v>
      </c>
      <c r="B3" s="287" t="s">
        <v>774</v>
      </c>
      <c r="C3" s="287" t="s">
        <v>775</v>
      </c>
      <c r="D3" s="288">
        <v>41424</v>
      </c>
      <c r="E3" s="288">
        <v>41628</v>
      </c>
      <c r="F3" s="289" t="s">
        <v>771</v>
      </c>
      <c r="G3" s="18"/>
    </row>
    <row r="4" spans="1:7" x14ac:dyDescent="0.25">
      <c r="A4" s="290" t="s">
        <v>365</v>
      </c>
      <c r="B4" s="290" t="s">
        <v>776</v>
      </c>
      <c r="C4" s="290" t="s">
        <v>418</v>
      </c>
      <c r="D4" s="291">
        <v>41423</v>
      </c>
      <c r="E4" s="291">
        <v>41603</v>
      </c>
      <c r="F4" s="292" t="s">
        <v>771</v>
      </c>
      <c r="G4" s="18"/>
    </row>
    <row r="5" spans="1:7" x14ac:dyDescent="0.25">
      <c r="A5" s="290" t="s">
        <v>777</v>
      </c>
      <c r="B5" s="290" t="s">
        <v>778</v>
      </c>
      <c r="C5" s="290" t="s">
        <v>432</v>
      </c>
      <c r="D5" s="291">
        <v>41311</v>
      </c>
      <c r="E5" s="291">
        <v>41598</v>
      </c>
      <c r="F5" s="292" t="s">
        <v>779</v>
      </c>
      <c r="G5" s="18"/>
    </row>
    <row r="6" spans="1:7" ht="31.5" x14ac:dyDescent="0.25">
      <c r="A6" s="290" t="s">
        <v>780</v>
      </c>
      <c r="B6" s="290" t="s">
        <v>781</v>
      </c>
      <c r="C6" s="290" t="s">
        <v>773</v>
      </c>
      <c r="D6" s="291">
        <v>41282</v>
      </c>
      <c r="E6" s="293">
        <v>41598</v>
      </c>
      <c r="F6" s="292" t="s">
        <v>771</v>
      </c>
      <c r="G6" s="18"/>
    </row>
    <row r="7" spans="1:7" x14ac:dyDescent="0.25">
      <c r="A7" s="290" t="s">
        <v>782</v>
      </c>
      <c r="B7" s="290" t="s">
        <v>783</v>
      </c>
      <c r="C7" s="290" t="s">
        <v>418</v>
      </c>
      <c r="D7" s="293">
        <v>41282</v>
      </c>
      <c r="E7" s="291">
        <v>41480</v>
      </c>
      <c r="F7" s="292" t="s">
        <v>779</v>
      </c>
      <c r="G7" s="18"/>
    </row>
    <row r="8" spans="1:7" ht="31.5" x14ac:dyDescent="0.25">
      <c r="A8" s="290" t="s">
        <v>784</v>
      </c>
      <c r="B8" s="290" t="s">
        <v>785</v>
      </c>
      <c r="C8" s="290" t="s">
        <v>773</v>
      </c>
      <c r="D8" s="291">
        <v>41219</v>
      </c>
      <c r="E8" s="291">
        <v>41465</v>
      </c>
      <c r="F8" s="292" t="s">
        <v>771</v>
      </c>
      <c r="G8" s="18"/>
    </row>
    <row r="9" spans="1:7" x14ac:dyDescent="0.25">
      <c r="A9" s="290" t="s">
        <v>786</v>
      </c>
      <c r="B9" s="290" t="s">
        <v>787</v>
      </c>
      <c r="C9" s="290" t="s">
        <v>432</v>
      </c>
      <c r="D9" s="291">
        <v>41164</v>
      </c>
      <c r="E9" s="291">
        <v>41449</v>
      </c>
      <c r="F9" s="292" t="s">
        <v>779</v>
      </c>
      <c r="G9" s="18"/>
    </row>
    <row r="10" spans="1:7" ht="31.5" x14ac:dyDescent="0.25">
      <c r="A10" s="290" t="s">
        <v>788</v>
      </c>
      <c r="B10" s="290" t="s">
        <v>789</v>
      </c>
      <c r="C10" s="290" t="s">
        <v>790</v>
      </c>
      <c r="D10" s="291">
        <v>40837</v>
      </c>
      <c r="E10" s="291">
        <v>41414</v>
      </c>
      <c r="F10" s="292" t="s">
        <v>771</v>
      </c>
      <c r="G10" s="8"/>
    </row>
    <row r="11" spans="1:7" ht="31.5" x14ac:dyDescent="0.25">
      <c r="A11" s="290" t="s">
        <v>791</v>
      </c>
      <c r="B11" s="290" t="s">
        <v>792</v>
      </c>
      <c r="C11" s="290" t="s">
        <v>793</v>
      </c>
      <c r="D11" s="291">
        <v>40892</v>
      </c>
      <c r="E11" s="291">
        <v>41395</v>
      </c>
      <c r="F11" s="292" t="s">
        <v>779</v>
      </c>
      <c r="G11" s="8"/>
    </row>
    <row r="12" spans="1:7" ht="53.25" customHeight="1" x14ac:dyDescent="0.25">
      <c r="A12" s="290" t="s">
        <v>794</v>
      </c>
      <c r="B12" s="290" t="s">
        <v>795</v>
      </c>
      <c r="C12" s="290" t="s">
        <v>790</v>
      </c>
      <c r="D12" s="291">
        <v>40961</v>
      </c>
      <c r="E12" s="291">
        <v>41395</v>
      </c>
      <c r="F12" s="292" t="s">
        <v>779</v>
      </c>
      <c r="G12" s="8"/>
    </row>
    <row r="13" spans="1:7" ht="31.5" x14ac:dyDescent="0.25">
      <c r="A13" s="290" t="s">
        <v>796</v>
      </c>
      <c r="B13" s="290" t="s">
        <v>797</v>
      </c>
      <c r="C13" s="290" t="s">
        <v>773</v>
      </c>
      <c r="D13" s="291">
        <v>41148</v>
      </c>
      <c r="E13" s="291">
        <v>41374</v>
      </c>
      <c r="F13" s="292" t="s">
        <v>771</v>
      </c>
      <c r="G13" s="8"/>
    </row>
    <row r="14" spans="1:7" x14ac:dyDescent="0.25">
      <c r="A14" s="290" t="s">
        <v>798</v>
      </c>
      <c r="B14" s="290" t="s">
        <v>799</v>
      </c>
      <c r="C14" s="290" t="s">
        <v>800</v>
      </c>
      <c r="D14" s="291">
        <v>40924</v>
      </c>
      <c r="E14" s="291">
        <v>41320</v>
      </c>
      <c r="F14" s="292" t="s">
        <v>779</v>
      </c>
      <c r="G14" s="8"/>
    </row>
    <row r="15" spans="1:7" x14ac:dyDescent="0.25">
      <c r="A15" s="290" t="s">
        <v>801</v>
      </c>
      <c r="B15" s="290" t="s">
        <v>802</v>
      </c>
      <c r="C15" s="290" t="s">
        <v>800</v>
      </c>
      <c r="D15" s="291">
        <v>40961</v>
      </c>
      <c r="E15" s="291">
        <v>41320</v>
      </c>
      <c r="F15" s="292" t="s">
        <v>779</v>
      </c>
      <c r="G15" s="8"/>
    </row>
    <row r="16" spans="1:7" ht="16.5" thickBot="1" x14ac:dyDescent="0.3">
      <c r="A16" s="61"/>
      <c r="B16" s="61"/>
      <c r="C16" s="61"/>
      <c r="D16" s="61"/>
      <c r="E16" s="61"/>
      <c r="F16" s="62"/>
      <c r="G16" s="8"/>
    </row>
    <row r="17" spans="1:7" ht="48" thickBot="1" x14ac:dyDescent="0.3">
      <c r="A17" s="63"/>
      <c r="B17" s="101" t="s">
        <v>86</v>
      </c>
      <c r="C17" s="102"/>
      <c r="D17" s="79" t="s">
        <v>85</v>
      </c>
      <c r="E17" s="61"/>
      <c r="F17" s="62"/>
      <c r="G17" s="8"/>
    </row>
    <row r="18" spans="1:7" x14ac:dyDescent="0.25">
      <c r="A18" s="63"/>
      <c r="B18" s="294" t="s">
        <v>222</v>
      </c>
      <c r="C18" s="295">
        <v>10</v>
      </c>
      <c r="D18" s="296">
        <v>6</v>
      </c>
      <c r="E18" s="61"/>
      <c r="F18" s="61"/>
    </row>
    <row r="19" spans="1:7" x14ac:dyDescent="0.25">
      <c r="A19" s="63"/>
      <c r="B19" s="294" t="s">
        <v>223</v>
      </c>
      <c r="C19" s="297">
        <v>9</v>
      </c>
      <c r="D19" s="298">
        <v>5</v>
      </c>
      <c r="E19" s="61"/>
      <c r="F19" s="61"/>
    </row>
    <row r="20" spans="1:7" x14ac:dyDescent="0.25">
      <c r="A20" s="63"/>
      <c r="B20" s="294" t="s">
        <v>225</v>
      </c>
      <c r="C20" s="299">
        <v>13</v>
      </c>
      <c r="D20" s="300">
        <v>7</v>
      </c>
      <c r="E20" s="61"/>
      <c r="F20" s="61"/>
    </row>
    <row r="21" spans="1:7" ht="31.5" customHeight="1" x14ac:dyDescent="0.25">
      <c r="A21" s="63"/>
      <c r="B21" s="301" t="s">
        <v>174</v>
      </c>
      <c r="C21" s="302">
        <v>3</v>
      </c>
      <c r="D21" s="300">
        <v>3</v>
      </c>
      <c r="E21" s="61"/>
      <c r="F21" s="61"/>
    </row>
    <row r="22" spans="1:7" ht="29.25" customHeight="1" x14ac:dyDescent="0.25">
      <c r="A22" s="63"/>
      <c r="B22" s="303" t="s">
        <v>18</v>
      </c>
      <c r="C22" s="304">
        <v>2</v>
      </c>
      <c r="D22" s="305">
        <v>2</v>
      </c>
      <c r="E22" s="61"/>
      <c r="F22" s="61"/>
    </row>
    <row r="23" spans="1:7" x14ac:dyDescent="0.25">
      <c r="A23" s="63"/>
      <c r="B23" s="303" t="s">
        <v>19</v>
      </c>
      <c r="C23" s="299">
        <v>1</v>
      </c>
      <c r="D23" s="305">
        <v>1</v>
      </c>
      <c r="E23" s="61"/>
      <c r="F23" s="61"/>
    </row>
    <row r="24" spans="1:7" x14ac:dyDescent="0.25">
      <c r="A24" s="63"/>
      <c r="B24" s="303" t="s">
        <v>132</v>
      </c>
      <c r="C24" s="302">
        <v>0</v>
      </c>
      <c r="D24" s="300">
        <v>0</v>
      </c>
      <c r="E24" s="61"/>
      <c r="F24" s="61"/>
    </row>
    <row r="25" spans="1:7" ht="16.5" thickBot="1" x14ac:dyDescent="0.3">
      <c r="A25" s="63"/>
      <c r="B25" s="61"/>
      <c r="C25" s="61"/>
      <c r="D25" s="61"/>
      <c r="E25" s="61"/>
      <c r="F25" s="61"/>
    </row>
    <row r="26" spans="1:7" ht="16.5" thickBot="1" x14ac:dyDescent="0.3">
      <c r="A26" s="63"/>
      <c r="B26" s="306" t="s">
        <v>175</v>
      </c>
      <c r="C26" s="307" t="s">
        <v>176</v>
      </c>
      <c r="E26" s="308"/>
      <c r="F26" s="61"/>
    </row>
    <row r="27" spans="1:7" x14ac:dyDescent="0.25">
      <c r="A27" s="63"/>
      <c r="B27" s="73">
        <v>13</v>
      </c>
      <c r="C27" s="309">
        <v>44</v>
      </c>
      <c r="D27" s="64"/>
      <c r="E27" s="61"/>
      <c r="F27" s="61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topLeftCell="A13" zoomScaleSheetLayoutView="100" workbookViewId="0">
      <selection activeCell="E2" sqref="E2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16" t="s">
        <v>226</v>
      </c>
      <c r="B1" s="416"/>
      <c r="C1" s="416"/>
      <c r="D1" s="416"/>
      <c r="E1" s="416"/>
      <c r="F1" s="416"/>
      <c r="G1" s="416"/>
      <c r="H1" s="416"/>
      <c r="I1" s="416"/>
      <c r="J1" s="173"/>
    </row>
    <row r="2" spans="1:10" s="4" customFormat="1" ht="174" customHeight="1" thickBot="1" x14ac:dyDescent="0.3">
      <c r="A2" s="75" t="s">
        <v>87</v>
      </c>
      <c r="B2" s="91" t="s">
        <v>154</v>
      </c>
      <c r="C2" s="91" t="s">
        <v>88</v>
      </c>
      <c r="D2" s="91" t="s">
        <v>158</v>
      </c>
      <c r="E2" s="91" t="s">
        <v>89</v>
      </c>
      <c r="F2" s="91" t="s">
        <v>90</v>
      </c>
      <c r="G2" s="91" t="s">
        <v>91</v>
      </c>
      <c r="H2" s="91" t="s">
        <v>92</v>
      </c>
      <c r="I2" s="92" t="s">
        <v>93</v>
      </c>
      <c r="J2" s="20"/>
    </row>
    <row r="3" spans="1:10" x14ac:dyDescent="0.25">
      <c r="A3" s="97" t="s">
        <v>177</v>
      </c>
      <c r="B3" s="97">
        <v>20</v>
      </c>
      <c r="C3" s="74">
        <v>1</v>
      </c>
      <c r="D3" s="74">
        <v>0.05</v>
      </c>
      <c r="E3" s="74">
        <v>2.2200000000000002</v>
      </c>
      <c r="F3" s="74">
        <v>3</v>
      </c>
      <c r="G3" s="74">
        <v>0</v>
      </c>
      <c r="H3" s="74">
        <v>0</v>
      </c>
      <c r="I3" s="74">
        <v>16</v>
      </c>
      <c r="J3" s="8"/>
    </row>
    <row r="4" spans="1:10" x14ac:dyDescent="0.25">
      <c r="A4" s="16" t="s">
        <v>178</v>
      </c>
      <c r="B4" s="16">
        <v>29</v>
      </c>
      <c r="C4" s="2">
        <v>1</v>
      </c>
      <c r="D4" s="2">
        <v>0.03</v>
      </c>
      <c r="E4" s="2">
        <v>3.12</v>
      </c>
      <c r="F4" s="2">
        <v>3</v>
      </c>
      <c r="G4" s="2">
        <v>0</v>
      </c>
      <c r="H4" s="2">
        <v>0</v>
      </c>
      <c r="I4" s="2">
        <v>21</v>
      </c>
      <c r="J4" s="8"/>
    </row>
    <row r="5" spans="1:10" x14ac:dyDescent="0.25">
      <c r="A5" s="16" t="s">
        <v>107</v>
      </c>
      <c r="B5" s="16">
        <v>149</v>
      </c>
      <c r="C5" s="2">
        <v>1.38</v>
      </c>
      <c r="D5" s="2">
        <v>0.33</v>
      </c>
      <c r="E5" s="2">
        <v>3.22</v>
      </c>
      <c r="F5" s="2">
        <v>0</v>
      </c>
      <c r="G5" s="2">
        <v>4</v>
      </c>
      <c r="H5" s="2">
        <v>1</v>
      </c>
      <c r="I5" s="2">
        <v>114</v>
      </c>
      <c r="J5" s="8"/>
    </row>
    <row r="6" spans="1:10" x14ac:dyDescent="0.25">
      <c r="A6" s="135" t="s">
        <v>56</v>
      </c>
      <c r="B6" s="134">
        <f>SUM(B3:B5)</f>
        <v>198</v>
      </c>
      <c r="C6" s="136">
        <f>+IFERROR(($B$3*C3+$B$4*C4+$B$5*C5)/$B$6,0)</f>
        <v>1.2859595959595957</v>
      </c>
      <c r="D6" s="136">
        <f>+IFERROR(($B$3*D3+$B$4*D4+$B$5*D5)/$B$6,0)</f>
        <v>0.25777777777777777</v>
      </c>
      <c r="E6" s="137"/>
      <c r="F6" s="134">
        <f>SUM(F3:F5)</f>
        <v>6</v>
      </c>
      <c r="G6" s="134">
        <f>SUM(G3:G5)</f>
        <v>4</v>
      </c>
      <c r="H6" s="134">
        <f>SUM(H3:H5)</f>
        <v>1</v>
      </c>
      <c r="I6" s="134">
        <f>SUM(I3:I5)</f>
        <v>151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customHeight="1" thickBot="1" x14ac:dyDescent="0.3">
      <c r="A8" s="415" t="s">
        <v>94</v>
      </c>
      <c r="B8" s="415"/>
      <c r="C8" s="415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75" t="s">
        <v>95</v>
      </c>
      <c r="B9" s="89" t="s">
        <v>96</v>
      </c>
      <c r="C9" s="90" t="s">
        <v>155</v>
      </c>
      <c r="D9" s="11"/>
      <c r="E9" s="11"/>
      <c r="F9" s="11"/>
      <c r="G9" s="11"/>
      <c r="H9" s="11"/>
      <c r="I9" s="11"/>
      <c r="J9" s="11"/>
    </row>
    <row r="10" spans="1:10" x14ac:dyDescent="0.25">
      <c r="A10" s="97" t="s">
        <v>179</v>
      </c>
      <c r="B10" s="97">
        <v>11</v>
      </c>
      <c r="C10" s="103">
        <v>8.3699999999999992</v>
      </c>
      <c r="D10" s="8"/>
      <c r="E10" s="8"/>
      <c r="F10" s="8"/>
      <c r="G10" s="8"/>
      <c r="H10" s="8"/>
      <c r="I10" s="8"/>
      <c r="J10" s="8"/>
    </row>
    <row r="11" spans="1:10" x14ac:dyDescent="0.25">
      <c r="A11" s="16" t="s">
        <v>180</v>
      </c>
      <c r="B11" s="16">
        <v>98</v>
      </c>
      <c r="C11" s="3">
        <v>55.94</v>
      </c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34" t="s">
        <v>56</v>
      </c>
      <c r="B12" s="71">
        <f>+B10+B11</f>
        <v>109</v>
      </c>
      <c r="C12" s="71">
        <f>+C10+C11</f>
        <v>64.31</v>
      </c>
    </row>
    <row r="13" spans="1:10" x14ac:dyDescent="0.25">
      <c r="C13" s="19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topLeftCell="A4" zoomScaleSheetLayoutView="100" workbookViewId="0">
      <selection activeCell="E3" sqref="E3"/>
    </sheetView>
  </sheetViews>
  <sheetFormatPr defaultRowHeight="15.75" x14ac:dyDescent="0.25"/>
  <cols>
    <col min="1" max="1" width="17.375" customWidth="1"/>
    <col min="2" max="2" width="11.5" customWidth="1"/>
    <col min="3" max="14" width="10.625" customWidth="1"/>
  </cols>
  <sheetData>
    <row r="1" spans="1:13" ht="42" customHeight="1" x14ac:dyDescent="0.3">
      <c r="A1" s="386" t="s">
        <v>133</v>
      </c>
      <c r="B1" s="386"/>
      <c r="C1" s="386"/>
      <c r="D1" s="386"/>
      <c r="E1" s="386"/>
      <c r="F1" s="386"/>
      <c r="G1" s="386"/>
      <c r="H1" s="24"/>
      <c r="I1" s="24"/>
      <c r="J1" s="24"/>
      <c r="K1" s="24"/>
      <c r="L1" s="24"/>
      <c r="M1" s="24"/>
    </row>
    <row r="2" spans="1:13" ht="16.5" thickBot="1" x14ac:dyDescent="0.3">
      <c r="A2" s="19" t="s">
        <v>227</v>
      </c>
      <c r="B2" s="19"/>
      <c r="C2" s="21"/>
    </row>
    <row r="3" spans="1:13" s="5" customFormat="1" ht="63.75" thickBot="1" x14ac:dyDescent="0.3">
      <c r="A3" s="75" t="s">
        <v>52</v>
      </c>
      <c r="B3" s="91" t="s">
        <v>56</v>
      </c>
      <c r="C3" s="91" t="s">
        <v>97</v>
      </c>
      <c r="D3" s="91" t="s">
        <v>98</v>
      </c>
      <c r="E3" s="91" t="s">
        <v>159</v>
      </c>
      <c r="F3" s="91" t="s">
        <v>161</v>
      </c>
      <c r="G3" s="92" t="s">
        <v>160</v>
      </c>
    </row>
    <row r="4" spans="1:13" s="5" customFormat="1" x14ac:dyDescent="0.25">
      <c r="A4" s="59" t="s">
        <v>763</v>
      </c>
      <c r="B4" s="139">
        <f>+SUM(C4:G4)</f>
        <v>271.27999999999997</v>
      </c>
      <c r="C4" s="59">
        <v>42.276000000000003</v>
      </c>
      <c r="D4" s="59">
        <v>48.515000000000001</v>
      </c>
      <c r="E4" s="59"/>
      <c r="F4" s="59">
        <v>116.065</v>
      </c>
      <c r="G4" s="59">
        <v>64.424000000000007</v>
      </c>
    </row>
    <row r="5" spans="1:13" s="5" customFormat="1" x14ac:dyDescent="0.25">
      <c r="A5" s="43" t="s">
        <v>764</v>
      </c>
      <c r="B5" s="139">
        <f t="shared" ref="B5:B16" si="0">+SUM(C5:G5)</f>
        <v>141.83699999999999</v>
      </c>
      <c r="C5" s="43">
        <v>28.280999999999999</v>
      </c>
      <c r="D5" s="43">
        <v>49.055</v>
      </c>
      <c r="E5" s="43"/>
      <c r="F5" s="43">
        <v>58.527000000000001</v>
      </c>
      <c r="G5" s="43">
        <v>5.9740000000000002</v>
      </c>
    </row>
    <row r="6" spans="1:13" s="5" customFormat="1" x14ac:dyDescent="0.25">
      <c r="A6" s="43" t="s">
        <v>765</v>
      </c>
      <c r="B6" s="139">
        <f t="shared" si="0"/>
        <v>54.301000000000002</v>
      </c>
      <c r="C6" s="43">
        <v>6.5</v>
      </c>
      <c r="D6" s="43">
        <v>16.001000000000001</v>
      </c>
      <c r="E6" s="43"/>
      <c r="F6" s="43">
        <v>25.5</v>
      </c>
      <c r="G6" s="43">
        <v>6.3</v>
      </c>
    </row>
    <row r="7" spans="1:13" s="5" customFormat="1" x14ac:dyDescent="0.25">
      <c r="A7" s="43" t="s">
        <v>766</v>
      </c>
      <c r="B7" s="139">
        <f t="shared" si="0"/>
        <v>28.5</v>
      </c>
      <c r="C7" s="43">
        <v>2</v>
      </c>
      <c r="D7" s="43">
        <v>6.5</v>
      </c>
      <c r="E7" s="43"/>
      <c r="F7" s="43">
        <v>18</v>
      </c>
      <c r="G7" s="43">
        <v>2</v>
      </c>
    </row>
    <row r="8" spans="1:13" s="5" customFormat="1" x14ac:dyDescent="0.25">
      <c r="A8" s="43" t="s">
        <v>767</v>
      </c>
      <c r="B8" s="139">
        <f t="shared" si="0"/>
        <v>122.34299999999999</v>
      </c>
      <c r="C8" s="43">
        <v>17.488</v>
      </c>
      <c r="D8" s="43">
        <v>25.451000000000001</v>
      </c>
      <c r="E8" s="43"/>
      <c r="F8" s="43">
        <v>65.403999999999996</v>
      </c>
      <c r="G8" s="43">
        <v>14</v>
      </c>
    </row>
    <row r="9" spans="1:13" s="5" customFormat="1" x14ac:dyDescent="0.25">
      <c r="A9" s="43" t="s">
        <v>768</v>
      </c>
      <c r="B9" s="139">
        <f t="shared" si="0"/>
        <v>13.600999999999999</v>
      </c>
      <c r="C9" s="43">
        <v>0.6</v>
      </c>
      <c r="D9" s="43">
        <v>4</v>
      </c>
      <c r="E9" s="43"/>
      <c r="F9" s="43">
        <v>5.0010000000000003</v>
      </c>
      <c r="G9" s="43">
        <v>4</v>
      </c>
    </row>
    <row r="10" spans="1:13" s="5" customFormat="1" x14ac:dyDescent="0.25">
      <c r="A10" s="43"/>
      <c r="B10" s="139">
        <f t="shared" si="0"/>
        <v>0</v>
      </c>
      <c r="C10" s="43"/>
      <c r="D10" s="43"/>
      <c r="E10" s="43"/>
      <c r="F10" s="43"/>
      <c r="G10" s="43"/>
    </row>
    <row r="11" spans="1:13" s="5" customFormat="1" x14ac:dyDescent="0.25">
      <c r="A11" s="43"/>
      <c r="B11" s="139">
        <f t="shared" si="0"/>
        <v>0</v>
      </c>
      <c r="C11" s="43"/>
      <c r="D11" s="43"/>
      <c r="E11" s="43"/>
      <c r="F11" s="43"/>
      <c r="G11" s="43"/>
    </row>
    <row r="12" spans="1:13" s="5" customFormat="1" x14ac:dyDescent="0.25">
      <c r="A12" s="43"/>
      <c r="B12" s="139">
        <f t="shared" si="0"/>
        <v>0</v>
      </c>
      <c r="C12" s="43"/>
      <c r="D12" s="43"/>
      <c r="E12" s="43"/>
      <c r="F12" s="43"/>
      <c r="G12" s="43"/>
    </row>
    <row r="13" spans="1:13" s="5" customFormat="1" x14ac:dyDescent="0.25">
      <c r="A13" s="43"/>
      <c r="B13" s="139">
        <f t="shared" si="0"/>
        <v>0</v>
      </c>
      <c r="C13" s="43"/>
      <c r="D13" s="43"/>
      <c r="E13" s="43"/>
      <c r="F13" s="43"/>
      <c r="G13" s="43"/>
    </row>
    <row r="14" spans="1:13" s="5" customFormat="1" x14ac:dyDescent="0.25">
      <c r="A14" s="43"/>
      <c r="B14" s="139">
        <f t="shared" si="0"/>
        <v>0</v>
      </c>
      <c r="C14" s="43"/>
      <c r="D14" s="43"/>
      <c r="E14" s="43"/>
      <c r="F14" s="43"/>
      <c r="G14" s="43"/>
    </row>
    <row r="15" spans="1:13" s="5" customFormat="1" x14ac:dyDescent="0.25">
      <c r="A15" s="6"/>
      <c r="B15" s="139">
        <f t="shared" si="0"/>
        <v>0</v>
      </c>
      <c r="C15" s="6"/>
      <c r="D15" s="6"/>
      <c r="E15" s="6"/>
      <c r="F15" s="6"/>
      <c r="G15" s="6"/>
    </row>
    <row r="16" spans="1:13" s="5" customFormat="1" x14ac:dyDescent="0.25">
      <c r="A16" s="6"/>
      <c r="B16" s="139">
        <f t="shared" si="0"/>
        <v>0</v>
      </c>
      <c r="C16" s="6"/>
      <c r="D16" s="6"/>
      <c r="E16" s="6"/>
      <c r="F16" s="6"/>
      <c r="G16" s="6"/>
    </row>
    <row r="17" spans="1:7" ht="18.75" customHeight="1" x14ac:dyDescent="0.25">
      <c r="A17" s="124" t="s">
        <v>56</v>
      </c>
      <c r="B17" s="54">
        <f t="shared" ref="B17:G17" si="1">SUM(B4:B16)</f>
        <v>631.86199999999997</v>
      </c>
      <c r="C17" s="54">
        <f t="shared" si="1"/>
        <v>97.144999999999996</v>
      </c>
      <c r="D17" s="54">
        <f t="shared" si="1"/>
        <v>149.52199999999999</v>
      </c>
      <c r="E17" s="54">
        <f t="shared" si="1"/>
        <v>0</v>
      </c>
      <c r="F17" s="54">
        <f t="shared" si="1"/>
        <v>288.49699999999996</v>
      </c>
      <c r="G17" s="54">
        <f t="shared" si="1"/>
        <v>96.698000000000008</v>
      </c>
    </row>
    <row r="18" spans="1:7" ht="20.25" customHeight="1" x14ac:dyDescent="0.25">
      <c r="A18" s="124" t="s">
        <v>181</v>
      </c>
      <c r="B18" s="138">
        <v>100</v>
      </c>
      <c r="C18" s="130">
        <f>+IFERROR(C17/$B$17,0)*100</f>
        <v>15.37440137245158</v>
      </c>
      <c r="D18" s="130">
        <f>+IFERROR(D17/$B$17,0)*100</f>
        <v>23.663711380016522</v>
      </c>
      <c r="E18" s="130">
        <f>+IFERROR(E17/$B$17,0)*100</f>
        <v>0</v>
      </c>
      <c r="F18" s="130">
        <f>+IFERROR(F17/$B$17,0)*100</f>
        <v>45.658229170293509</v>
      </c>
      <c r="G18" s="130">
        <f>+IFERROR(G17/$B$17,0)*100</f>
        <v>15.303658077238385</v>
      </c>
    </row>
    <row r="19" spans="1:7" ht="22.5" customHeight="1" x14ac:dyDescent="0.25">
      <c r="A19" s="49" t="s">
        <v>228</v>
      </c>
      <c r="B19" s="2">
        <v>100</v>
      </c>
      <c r="C19" s="2">
        <v>15.7</v>
      </c>
      <c r="D19" s="2">
        <v>25</v>
      </c>
      <c r="E19" s="2">
        <v>0</v>
      </c>
      <c r="F19" s="2">
        <v>42.8</v>
      </c>
      <c r="G19" s="2">
        <v>16.5</v>
      </c>
    </row>
    <row r="20" spans="1:7" ht="22.5" customHeight="1" x14ac:dyDescent="0.25">
      <c r="A20" s="124" t="s">
        <v>229</v>
      </c>
      <c r="B20" s="142">
        <f>+B18-B19</f>
        <v>0</v>
      </c>
      <c r="C20" s="142">
        <f t="shared" ref="C20:G20" si="2">+C18-C19</f>
        <v>-0.32559862754841973</v>
      </c>
      <c r="D20" s="142">
        <f t="shared" si="2"/>
        <v>-1.3362886199834776</v>
      </c>
      <c r="E20" s="142">
        <f t="shared" si="2"/>
        <v>0</v>
      </c>
      <c r="F20" s="142">
        <f t="shared" si="2"/>
        <v>2.8582291702935123</v>
      </c>
      <c r="G20" s="142">
        <f t="shared" si="2"/>
        <v>-1.196341922761615</v>
      </c>
    </row>
    <row r="21" spans="1:7" x14ac:dyDescent="0.25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13" zoomScaleSheetLayoutView="100" workbookViewId="0">
      <selection activeCell="F5" sqref="F5"/>
    </sheetView>
  </sheetViews>
  <sheetFormatPr defaultRowHeight="15.75" x14ac:dyDescent="0.25"/>
  <cols>
    <col min="1" max="9" width="12.625" customWidth="1"/>
  </cols>
  <sheetData>
    <row r="1" spans="1:9" ht="40.5" customHeight="1" x14ac:dyDescent="0.25">
      <c r="A1" s="420" t="s">
        <v>230</v>
      </c>
      <c r="B1" s="420"/>
      <c r="C1" s="420"/>
      <c r="D1" s="420"/>
      <c r="E1" s="420"/>
      <c r="F1" s="420"/>
      <c r="G1" s="420"/>
      <c r="H1" s="420"/>
      <c r="I1" s="421"/>
    </row>
    <row r="2" spans="1:9" ht="16.5" thickBot="1" x14ac:dyDescent="0.3">
      <c r="A2" s="52" t="s">
        <v>219</v>
      </c>
      <c r="B2" s="65"/>
      <c r="C2" s="65"/>
      <c r="D2" s="65"/>
      <c r="E2" s="65"/>
      <c r="F2" s="65"/>
      <c r="G2" s="65"/>
      <c r="H2" s="65"/>
      <c r="I2" s="65"/>
    </row>
    <row r="3" spans="1:9" ht="15.75" customHeight="1" x14ac:dyDescent="0.25">
      <c r="A3" s="422" t="s">
        <v>52</v>
      </c>
      <c r="B3" s="424" t="s">
        <v>99</v>
      </c>
      <c r="C3" s="417" t="s">
        <v>100</v>
      </c>
      <c r="D3" s="418"/>
      <c r="E3" s="426"/>
      <c r="F3" s="427" t="s">
        <v>101</v>
      </c>
      <c r="G3" s="417" t="s">
        <v>102</v>
      </c>
      <c r="H3" s="418"/>
      <c r="I3" s="419"/>
    </row>
    <row r="4" spans="1:9" ht="32.25" thickBot="1" x14ac:dyDescent="0.3">
      <c r="A4" s="423"/>
      <c r="B4" s="425"/>
      <c r="C4" s="105" t="s">
        <v>15</v>
      </c>
      <c r="D4" s="105" t="s">
        <v>16</v>
      </c>
      <c r="E4" s="105" t="s">
        <v>17</v>
      </c>
      <c r="F4" s="428"/>
      <c r="G4" s="105" t="s">
        <v>15</v>
      </c>
      <c r="H4" s="105" t="s">
        <v>16</v>
      </c>
      <c r="I4" s="106" t="s">
        <v>17</v>
      </c>
    </row>
    <row r="5" spans="1:9" ht="31.5" x14ac:dyDescent="0.25">
      <c r="A5" s="254" t="s">
        <v>750</v>
      </c>
      <c r="B5" s="104">
        <v>9</v>
      </c>
      <c r="C5" s="104">
        <v>109</v>
      </c>
      <c r="D5" s="104"/>
      <c r="E5" s="104">
        <v>0</v>
      </c>
      <c r="F5" s="104">
        <v>3</v>
      </c>
      <c r="G5" s="104">
        <v>15</v>
      </c>
      <c r="H5" s="104"/>
      <c r="I5" s="104"/>
    </row>
    <row r="6" spans="1:9" ht="31.5" x14ac:dyDescent="0.25">
      <c r="A6" s="256" t="s">
        <v>751</v>
      </c>
      <c r="B6" s="66">
        <v>18</v>
      </c>
      <c r="C6" s="66">
        <v>124</v>
      </c>
      <c r="D6" s="66"/>
      <c r="E6" s="66">
        <v>0</v>
      </c>
      <c r="F6" s="66">
        <v>3</v>
      </c>
      <c r="G6" s="66">
        <v>15</v>
      </c>
      <c r="H6" s="66">
        <v>14</v>
      </c>
      <c r="I6" s="66"/>
    </row>
    <row r="7" spans="1:9" ht="31.5" x14ac:dyDescent="0.25">
      <c r="A7" s="257" t="s">
        <v>752</v>
      </c>
      <c r="B7" s="66">
        <v>4</v>
      </c>
      <c r="C7" s="66">
        <v>31</v>
      </c>
      <c r="D7" s="66"/>
      <c r="E7" s="66">
        <v>0</v>
      </c>
      <c r="F7" s="66">
        <v>8</v>
      </c>
      <c r="G7" s="66">
        <v>40</v>
      </c>
      <c r="H7" s="66"/>
      <c r="I7" s="66"/>
    </row>
    <row r="8" spans="1:9" x14ac:dyDescent="0.25">
      <c r="A8" s="258" t="s">
        <v>753</v>
      </c>
      <c r="B8" s="48">
        <v>3</v>
      </c>
      <c r="C8" s="48">
        <v>20</v>
      </c>
      <c r="D8" s="48"/>
      <c r="E8" s="48">
        <v>0</v>
      </c>
      <c r="F8" s="48">
        <v>8</v>
      </c>
      <c r="G8" s="48">
        <v>35</v>
      </c>
      <c r="H8" s="48">
        <v>5</v>
      </c>
      <c r="I8" s="48"/>
    </row>
    <row r="9" spans="1:9" x14ac:dyDescent="0.25">
      <c r="A9" s="260" t="s">
        <v>754</v>
      </c>
      <c r="B9" s="48">
        <v>10</v>
      </c>
      <c r="C9" s="48">
        <v>75</v>
      </c>
      <c r="D9" s="48"/>
      <c r="E9" s="48">
        <v>0</v>
      </c>
      <c r="F9" s="48">
        <v>10</v>
      </c>
      <c r="G9" s="48">
        <v>23</v>
      </c>
      <c r="H9" s="48">
        <v>22</v>
      </c>
      <c r="I9" s="48">
        <v>0</v>
      </c>
    </row>
    <row r="10" spans="1:9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9" ht="18" customHeight="1" x14ac:dyDescent="0.25">
      <c r="A11" s="124" t="s">
        <v>56</v>
      </c>
      <c r="B11" s="54">
        <f>SUM(B5:B10)</f>
        <v>44</v>
      </c>
      <c r="C11" s="54">
        <f>SUM(C5:C10)</f>
        <v>359</v>
      </c>
      <c r="D11" s="54">
        <f t="shared" ref="D11:I11" si="0">SUM(D5:D10)</f>
        <v>0</v>
      </c>
      <c r="E11" s="54">
        <f t="shared" si="0"/>
        <v>0</v>
      </c>
      <c r="F11" s="54">
        <f t="shared" si="0"/>
        <v>32</v>
      </c>
      <c r="G11" s="54">
        <f t="shared" si="0"/>
        <v>128</v>
      </c>
      <c r="H11" s="54">
        <f t="shared" si="0"/>
        <v>41</v>
      </c>
      <c r="I11" s="54">
        <f t="shared" si="0"/>
        <v>0</v>
      </c>
    </row>
    <row r="12" spans="1:9" x14ac:dyDescent="0.25">
      <c r="A12" s="61"/>
      <c r="B12" s="63"/>
      <c r="C12" s="63"/>
      <c r="D12" s="63"/>
      <c r="E12" s="63"/>
      <c r="F12" s="63"/>
      <c r="G12" s="63"/>
      <c r="H12" s="63"/>
      <c r="I12" s="63"/>
    </row>
    <row r="13" spans="1:9" ht="16.5" thickBot="1" x14ac:dyDescent="0.3">
      <c r="A13" s="67" t="s">
        <v>194</v>
      </c>
      <c r="B13" s="63"/>
      <c r="C13" s="63"/>
      <c r="D13" s="63"/>
      <c r="E13" s="63"/>
      <c r="F13" s="63"/>
      <c r="G13" s="63"/>
      <c r="H13" s="63"/>
      <c r="I13" s="63"/>
    </row>
    <row r="14" spans="1:9" ht="15.75" customHeight="1" x14ac:dyDescent="0.25">
      <c r="A14" s="429" t="s">
        <v>52</v>
      </c>
      <c r="B14" s="431" t="s">
        <v>99</v>
      </c>
      <c r="C14" s="417" t="s">
        <v>100</v>
      </c>
      <c r="D14" s="418"/>
      <c r="E14" s="426"/>
      <c r="F14" s="427" t="s">
        <v>101</v>
      </c>
      <c r="G14" s="417" t="s">
        <v>102</v>
      </c>
      <c r="H14" s="418"/>
      <c r="I14" s="419"/>
    </row>
    <row r="15" spans="1:9" ht="32.25" thickBot="1" x14ac:dyDescent="0.3">
      <c r="A15" s="430"/>
      <c r="B15" s="432"/>
      <c r="C15" s="105" t="s">
        <v>15</v>
      </c>
      <c r="D15" s="105" t="s">
        <v>16</v>
      </c>
      <c r="E15" s="105" t="s">
        <v>17</v>
      </c>
      <c r="F15" s="428"/>
      <c r="G15" s="105" t="s">
        <v>15</v>
      </c>
      <c r="H15" s="105" t="s">
        <v>16</v>
      </c>
      <c r="I15" s="106" t="s">
        <v>17</v>
      </c>
    </row>
    <row r="16" spans="1:9" ht="31.5" x14ac:dyDescent="0.25">
      <c r="A16" s="254" t="s">
        <v>750</v>
      </c>
      <c r="B16" s="104">
        <v>17</v>
      </c>
      <c r="C16" s="104">
        <v>77</v>
      </c>
      <c r="D16" s="104"/>
      <c r="E16" s="104"/>
      <c r="F16" s="104">
        <v>4</v>
      </c>
      <c r="G16" s="104">
        <v>14</v>
      </c>
      <c r="H16" s="104">
        <v>0</v>
      </c>
      <c r="I16" s="104"/>
    </row>
    <row r="17" spans="1:9" ht="31.5" x14ac:dyDescent="0.25">
      <c r="A17" s="256" t="s">
        <v>751</v>
      </c>
      <c r="B17" s="66">
        <v>58</v>
      </c>
      <c r="C17" s="66">
        <v>77</v>
      </c>
      <c r="D17" s="66"/>
      <c r="E17" s="66"/>
      <c r="F17" s="66">
        <v>31</v>
      </c>
      <c r="G17" s="66">
        <v>28</v>
      </c>
      <c r="H17" s="66">
        <v>420</v>
      </c>
      <c r="I17" s="66"/>
    </row>
    <row r="18" spans="1:9" ht="31.5" x14ac:dyDescent="0.25">
      <c r="A18" s="257" t="s">
        <v>752</v>
      </c>
      <c r="B18" s="66">
        <v>3</v>
      </c>
      <c r="C18" s="66">
        <v>21</v>
      </c>
      <c r="D18" s="66"/>
      <c r="E18" s="66"/>
      <c r="F18" s="66">
        <v>4</v>
      </c>
      <c r="G18" s="66">
        <v>14</v>
      </c>
      <c r="H18" s="66"/>
      <c r="I18" s="66"/>
    </row>
    <row r="19" spans="1:9" x14ac:dyDescent="0.25">
      <c r="A19" s="258" t="s">
        <v>753</v>
      </c>
      <c r="B19" s="48">
        <v>6</v>
      </c>
      <c r="C19" s="48">
        <v>28</v>
      </c>
      <c r="D19" s="48"/>
      <c r="E19" s="48"/>
      <c r="F19" s="48">
        <v>3</v>
      </c>
      <c r="G19" s="48"/>
      <c r="H19" s="48">
        <v>480</v>
      </c>
      <c r="I19" s="48"/>
    </row>
    <row r="20" spans="1:9" x14ac:dyDescent="0.25">
      <c r="A20" s="260" t="s">
        <v>754</v>
      </c>
      <c r="B20" s="48">
        <v>16</v>
      </c>
      <c r="C20" s="48">
        <v>105</v>
      </c>
      <c r="D20" s="48">
        <v>30</v>
      </c>
      <c r="E20" s="48"/>
      <c r="F20" s="48">
        <v>15</v>
      </c>
      <c r="G20" s="48">
        <v>49</v>
      </c>
      <c r="H20" s="48">
        <v>120</v>
      </c>
      <c r="I20" s="48"/>
    </row>
    <row r="21" spans="1:9" x14ac:dyDescent="0.25">
      <c r="A21" s="48"/>
      <c r="B21" s="48"/>
      <c r="C21" s="48"/>
      <c r="D21" s="48"/>
      <c r="E21" s="48"/>
      <c r="F21" s="48"/>
      <c r="G21" s="48"/>
      <c r="H21" s="48"/>
      <c r="I21" s="48"/>
    </row>
    <row r="22" spans="1:9" x14ac:dyDescent="0.25">
      <c r="A22" s="124" t="s">
        <v>56</v>
      </c>
      <c r="B22" s="54">
        <f>SUM(B16:B21)</f>
        <v>100</v>
      </c>
      <c r="C22" s="54">
        <f t="shared" ref="C22:I22" si="1">SUM(C16:C21)</f>
        <v>308</v>
      </c>
      <c r="D22" s="54">
        <f t="shared" si="1"/>
        <v>30</v>
      </c>
      <c r="E22" s="54">
        <f t="shared" si="1"/>
        <v>0</v>
      </c>
      <c r="F22" s="54">
        <f t="shared" si="1"/>
        <v>57</v>
      </c>
      <c r="G22" s="54">
        <f t="shared" si="1"/>
        <v>105</v>
      </c>
      <c r="H22" s="54">
        <f t="shared" si="1"/>
        <v>1020</v>
      </c>
      <c r="I22" s="54">
        <f t="shared" si="1"/>
        <v>0</v>
      </c>
    </row>
    <row r="23" spans="1:9" x14ac:dyDescent="0.25">
      <c r="A23" s="63"/>
      <c r="B23" s="61"/>
      <c r="C23" s="61"/>
      <c r="D23" s="61"/>
      <c r="E23" s="61"/>
      <c r="F23" s="61"/>
      <c r="G23" s="61"/>
      <c r="H23" s="61"/>
      <c r="I23" s="61"/>
    </row>
    <row r="24" spans="1:9" ht="18.75" customHeight="1" x14ac:dyDescent="0.25">
      <c r="A24" s="54" t="s">
        <v>5</v>
      </c>
      <c r="B24" s="54">
        <f t="shared" ref="B24:I24" si="2">+B11-B22</f>
        <v>-56</v>
      </c>
      <c r="C24" s="54">
        <f t="shared" si="2"/>
        <v>51</v>
      </c>
      <c r="D24" s="54">
        <f t="shared" si="2"/>
        <v>-30</v>
      </c>
      <c r="E24" s="54">
        <f t="shared" si="2"/>
        <v>0</v>
      </c>
      <c r="F24" s="54">
        <f t="shared" si="2"/>
        <v>-25</v>
      </c>
      <c r="G24" s="54">
        <f t="shared" si="2"/>
        <v>23</v>
      </c>
      <c r="H24" s="54">
        <f t="shared" si="2"/>
        <v>-979</v>
      </c>
      <c r="I24" s="54">
        <f t="shared" si="2"/>
        <v>0</v>
      </c>
    </row>
    <row r="25" spans="1:9" ht="20.25" customHeight="1" x14ac:dyDescent="0.25">
      <c r="A25" s="140" t="s">
        <v>79</v>
      </c>
      <c r="B25" s="130">
        <f t="shared" ref="B25:I25" si="3">+IFERROR(B24/B22,0)*100</f>
        <v>-56.000000000000007</v>
      </c>
      <c r="C25" s="130">
        <f t="shared" si="3"/>
        <v>16.558441558441558</v>
      </c>
      <c r="D25" s="130">
        <f t="shared" si="3"/>
        <v>-100</v>
      </c>
      <c r="E25" s="130">
        <f t="shared" si="3"/>
        <v>0</v>
      </c>
      <c r="F25" s="130">
        <f t="shared" si="3"/>
        <v>-43.859649122807014</v>
      </c>
      <c r="G25" s="130">
        <f t="shared" si="3"/>
        <v>21.904761904761905</v>
      </c>
      <c r="H25" s="130">
        <f t="shared" si="3"/>
        <v>-95.980392156862749</v>
      </c>
      <c r="I25" s="130">
        <f t="shared" si="3"/>
        <v>0</v>
      </c>
    </row>
    <row r="26" spans="1:9" x14ac:dyDescent="0.25">
      <c r="H26" s="19"/>
      <c r="I26" s="19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B3:B4"/>
    <mergeCell ref="C3:E3"/>
    <mergeCell ref="F3:F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SheetLayoutView="100" workbookViewId="0">
      <selection activeCell="B4" sqref="B4"/>
    </sheetView>
  </sheetViews>
  <sheetFormatPr defaultRowHeight="15.75" x14ac:dyDescent="0.25"/>
  <cols>
    <col min="1" max="6" width="12.625" customWidth="1"/>
  </cols>
  <sheetData>
    <row r="1" spans="1:7" ht="45" customHeight="1" x14ac:dyDescent="0.25">
      <c r="A1" s="433" t="s">
        <v>231</v>
      </c>
      <c r="B1" s="433"/>
      <c r="C1" s="433"/>
      <c r="D1" s="433"/>
      <c r="E1" s="433"/>
      <c r="F1" s="433"/>
    </row>
    <row r="2" spans="1:7" ht="107.25" customHeight="1" x14ac:dyDescent="0.25">
      <c r="A2" s="43" t="s">
        <v>103</v>
      </c>
      <c r="B2" s="43" t="s">
        <v>104</v>
      </c>
      <c r="C2" s="43" t="s">
        <v>105</v>
      </c>
      <c r="D2" s="43" t="s">
        <v>162</v>
      </c>
      <c r="E2" s="43" t="s">
        <v>163</v>
      </c>
      <c r="F2" s="43" t="s">
        <v>164</v>
      </c>
      <c r="G2" s="1"/>
    </row>
    <row r="3" spans="1:7" ht="21" customHeight="1" x14ac:dyDescent="0.25">
      <c r="A3" s="49" t="s">
        <v>183</v>
      </c>
      <c r="B3" s="202">
        <v>1231</v>
      </c>
      <c r="C3" s="202">
        <v>1197</v>
      </c>
      <c r="D3" s="202">
        <v>313</v>
      </c>
      <c r="E3" s="202">
        <v>37</v>
      </c>
      <c r="F3" s="202">
        <v>6</v>
      </c>
    </row>
    <row r="4" spans="1:7" ht="24.75" customHeight="1" x14ac:dyDescent="0.25">
      <c r="A4" s="49" t="s">
        <v>184</v>
      </c>
      <c r="B4" s="202">
        <v>1198</v>
      </c>
      <c r="C4" s="202">
        <v>1189</v>
      </c>
      <c r="D4" s="202">
        <v>424</v>
      </c>
      <c r="E4" s="202">
        <v>34</v>
      </c>
      <c r="F4" s="202">
        <v>6</v>
      </c>
    </row>
    <row r="5" spans="1:7" ht="19.5" customHeight="1" x14ac:dyDescent="0.25">
      <c r="A5" s="49" t="s">
        <v>185</v>
      </c>
      <c r="B5" s="202">
        <v>128</v>
      </c>
      <c r="C5" s="202">
        <v>122</v>
      </c>
      <c r="D5" s="202">
        <v>104</v>
      </c>
      <c r="E5" s="202">
        <v>0</v>
      </c>
      <c r="F5" s="202">
        <v>20</v>
      </c>
    </row>
    <row r="6" spans="1:7" ht="21" customHeight="1" x14ac:dyDescent="0.25">
      <c r="A6" s="49" t="s">
        <v>186</v>
      </c>
      <c r="B6" s="202">
        <v>251</v>
      </c>
      <c r="C6" s="202">
        <v>374</v>
      </c>
      <c r="D6" s="202">
        <v>90</v>
      </c>
      <c r="E6" s="202">
        <v>0</v>
      </c>
      <c r="F6" s="202">
        <v>2</v>
      </c>
    </row>
    <row r="7" spans="1:7" ht="18.75" customHeight="1" x14ac:dyDescent="0.25">
      <c r="A7" s="206" t="s">
        <v>56</v>
      </c>
      <c r="B7" s="188">
        <f>SUM(B3:B6)</f>
        <v>2808</v>
      </c>
      <c r="C7" s="188">
        <f>SUM(C3:C6)</f>
        <v>2882</v>
      </c>
      <c r="D7" s="188">
        <f>SUM(D3:D6)</f>
        <v>931</v>
      </c>
      <c r="E7" s="188">
        <f>SUM(E3:E6)</f>
        <v>71</v>
      </c>
      <c r="F7" s="188">
        <f>SUM(F3:F6)</f>
        <v>34</v>
      </c>
    </row>
    <row r="8" spans="1:7" x14ac:dyDescent="0.25">
      <c r="E8" s="19"/>
      <c r="F8" s="19"/>
    </row>
    <row r="9" spans="1:7" x14ac:dyDescent="0.25">
      <c r="A9" s="19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10" zoomScaleSheetLayoutView="100" workbookViewId="0">
      <selection activeCell="E3" sqref="E3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34" t="s">
        <v>232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spans="1:11" ht="17.25" customHeight="1" thickBot="1" x14ac:dyDescent="0.3">
      <c r="A2" s="69" t="s">
        <v>234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81.75" customHeight="1" thickBot="1" x14ac:dyDescent="0.3">
      <c r="A3" s="113" t="s">
        <v>106</v>
      </c>
      <c r="B3" s="114" t="s">
        <v>6</v>
      </c>
      <c r="C3" s="114" t="s">
        <v>7</v>
      </c>
      <c r="D3" s="115" t="s">
        <v>8</v>
      </c>
      <c r="E3" s="114" t="s">
        <v>9</v>
      </c>
      <c r="F3" s="114" t="s">
        <v>10</v>
      </c>
      <c r="G3" s="114" t="s">
        <v>11</v>
      </c>
      <c r="H3" s="181" t="s">
        <v>278</v>
      </c>
      <c r="I3" s="181" t="s">
        <v>279</v>
      </c>
      <c r="J3" s="116" t="s">
        <v>107</v>
      </c>
      <c r="K3" s="117" t="s">
        <v>56</v>
      </c>
    </row>
    <row r="4" spans="1:11" x14ac:dyDescent="0.25">
      <c r="A4" s="70" t="s">
        <v>283</v>
      </c>
      <c r="B4" s="70">
        <v>3</v>
      </c>
      <c r="C4" s="70">
        <v>16</v>
      </c>
      <c r="D4" s="70">
        <v>8</v>
      </c>
      <c r="E4" s="70">
        <v>79</v>
      </c>
      <c r="F4" s="70">
        <v>3</v>
      </c>
      <c r="G4" s="70">
        <v>0</v>
      </c>
      <c r="H4" s="70">
        <v>56</v>
      </c>
      <c r="I4" s="70">
        <v>2</v>
      </c>
      <c r="J4" s="48">
        <v>781</v>
      </c>
      <c r="K4" s="70">
        <f t="shared" ref="K4:K9" si="0">SUM(B4:J4)</f>
        <v>948</v>
      </c>
    </row>
    <row r="5" spans="1:11" x14ac:dyDescent="0.25">
      <c r="A5" s="48" t="s">
        <v>284</v>
      </c>
      <c r="B5" s="48">
        <v>6</v>
      </c>
      <c r="C5" s="48">
        <v>7</v>
      </c>
      <c r="D5" s="48">
        <v>3</v>
      </c>
      <c r="E5" s="48">
        <v>186</v>
      </c>
      <c r="F5" s="48">
        <v>17</v>
      </c>
      <c r="G5" s="48">
        <v>0</v>
      </c>
      <c r="H5" s="48">
        <v>43</v>
      </c>
      <c r="I5" s="263">
        <v>0</v>
      </c>
      <c r="J5" s="48">
        <v>501</v>
      </c>
      <c r="K5" s="48">
        <f t="shared" si="0"/>
        <v>763</v>
      </c>
    </row>
    <row r="6" spans="1:11" x14ac:dyDescent="0.25">
      <c r="A6" s="48" t="s">
        <v>285</v>
      </c>
      <c r="B6" s="48">
        <v>2</v>
      </c>
      <c r="C6" s="48">
        <v>7</v>
      </c>
      <c r="D6" s="48">
        <v>7</v>
      </c>
      <c r="E6" s="48">
        <v>0</v>
      </c>
      <c r="F6" s="48">
        <v>1</v>
      </c>
      <c r="G6" s="48">
        <v>0</v>
      </c>
      <c r="H6" s="48">
        <v>0</v>
      </c>
      <c r="I6" s="48">
        <v>0</v>
      </c>
      <c r="J6" s="48">
        <v>271</v>
      </c>
      <c r="K6" s="48">
        <f t="shared" si="0"/>
        <v>288</v>
      </c>
    </row>
    <row r="7" spans="1:11" x14ac:dyDescent="0.25">
      <c r="A7" s="48" t="s">
        <v>287</v>
      </c>
      <c r="B7" s="48">
        <v>16</v>
      </c>
      <c r="C7" s="48">
        <v>16</v>
      </c>
      <c r="D7" s="48">
        <v>21</v>
      </c>
      <c r="E7" s="48">
        <v>8</v>
      </c>
      <c r="F7" s="48">
        <v>3</v>
      </c>
      <c r="G7" s="48">
        <v>0</v>
      </c>
      <c r="H7" s="48">
        <v>14</v>
      </c>
      <c r="I7" s="48">
        <v>0</v>
      </c>
      <c r="J7" s="48">
        <v>443</v>
      </c>
      <c r="K7" s="48">
        <f t="shared" si="0"/>
        <v>521</v>
      </c>
    </row>
    <row r="8" spans="1:11" x14ac:dyDescent="0.25">
      <c r="A8" s="48" t="s">
        <v>286</v>
      </c>
      <c r="B8" s="48">
        <v>1</v>
      </c>
      <c r="C8" s="48">
        <v>8</v>
      </c>
      <c r="D8" s="48">
        <v>2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135</v>
      </c>
      <c r="K8" s="48">
        <f t="shared" si="0"/>
        <v>146</v>
      </c>
    </row>
    <row r="9" spans="1:11" x14ac:dyDescent="0.25">
      <c r="A9" s="48" t="s">
        <v>755</v>
      </c>
      <c r="B9" s="48">
        <v>2</v>
      </c>
      <c r="C9" s="48">
        <v>7</v>
      </c>
      <c r="D9" s="48">
        <v>0</v>
      </c>
      <c r="E9" s="48">
        <v>2</v>
      </c>
      <c r="F9" s="48">
        <v>0</v>
      </c>
      <c r="G9" s="48">
        <v>0</v>
      </c>
      <c r="H9" s="48">
        <v>1</v>
      </c>
      <c r="I9" s="48">
        <v>0</v>
      </c>
      <c r="J9" s="48">
        <v>54</v>
      </c>
      <c r="K9" s="48">
        <f t="shared" si="0"/>
        <v>66</v>
      </c>
    </row>
    <row r="10" spans="1:11" x14ac:dyDescent="0.25">
      <c r="A10" s="54" t="s">
        <v>56</v>
      </c>
      <c r="B10" s="54">
        <f t="shared" ref="B10:K10" si="1">SUM(B4:B9)</f>
        <v>30</v>
      </c>
      <c r="C10" s="54">
        <f t="shared" si="1"/>
        <v>61</v>
      </c>
      <c r="D10" s="54">
        <f t="shared" si="1"/>
        <v>41</v>
      </c>
      <c r="E10" s="54">
        <f t="shared" si="1"/>
        <v>275</v>
      </c>
      <c r="F10" s="54">
        <f t="shared" si="1"/>
        <v>24</v>
      </c>
      <c r="G10" s="54">
        <f t="shared" si="1"/>
        <v>0</v>
      </c>
      <c r="H10" s="54">
        <f t="shared" si="1"/>
        <v>114</v>
      </c>
      <c r="I10" s="54">
        <f t="shared" si="1"/>
        <v>2</v>
      </c>
      <c r="J10" s="54">
        <f t="shared" si="1"/>
        <v>2185</v>
      </c>
      <c r="K10" s="54">
        <f t="shared" si="1"/>
        <v>2732</v>
      </c>
    </row>
    <row r="11" spans="1:11" ht="9.7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6.5" thickBot="1" x14ac:dyDescent="0.3">
      <c r="A12" s="69" t="s">
        <v>195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79.5" thickBot="1" x14ac:dyDescent="0.3">
      <c r="A13" s="113" t="s">
        <v>106</v>
      </c>
      <c r="B13" s="114" t="s">
        <v>6</v>
      </c>
      <c r="C13" s="114" t="s">
        <v>7</v>
      </c>
      <c r="D13" s="115" t="s">
        <v>8</v>
      </c>
      <c r="E13" s="114" t="s">
        <v>9</v>
      </c>
      <c r="F13" s="114" t="s">
        <v>10</v>
      </c>
      <c r="G13" s="114" t="s">
        <v>11</v>
      </c>
      <c r="H13" s="114"/>
      <c r="I13" s="114"/>
      <c r="J13" s="116" t="s">
        <v>107</v>
      </c>
      <c r="K13" s="117" t="s">
        <v>56</v>
      </c>
    </row>
    <row r="14" spans="1:1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5">
      <c r="A20" s="54" t="s">
        <v>56</v>
      </c>
      <c r="B20" s="54">
        <f>SUM(B14:B19)</f>
        <v>0</v>
      </c>
      <c r="C20" s="54">
        <f t="shared" ref="C20:K20" si="2">SUM(C14:C19)</f>
        <v>0</v>
      </c>
      <c r="D20" s="54">
        <f t="shared" si="2"/>
        <v>0</v>
      </c>
      <c r="E20" s="54">
        <f t="shared" si="2"/>
        <v>0</v>
      </c>
      <c r="F20" s="54">
        <f t="shared" si="2"/>
        <v>0</v>
      </c>
      <c r="G20" s="54">
        <f t="shared" si="2"/>
        <v>0</v>
      </c>
      <c r="H20" s="54"/>
      <c r="I20" s="54"/>
      <c r="J20" s="54">
        <f t="shared" si="2"/>
        <v>0</v>
      </c>
      <c r="K20" s="54">
        <f t="shared" si="2"/>
        <v>0</v>
      </c>
    </row>
    <row r="21" spans="1:11" ht="6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17.25" customHeight="1" x14ac:dyDescent="0.25">
      <c r="A22" s="54" t="s">
        <v>187</v>
      </c>
      <c r="B22" s="54">
        <f>+B10-B20</f>
        <v>30</v>
      </c>
      <c r="C22" s="54">
        <f t="shared" ref="C22:K22" si="3">+C10-C20</f>
        <v>61</v>
      </c>
      <c r="D22" s="54">
        <f t="shared" si="3"/>
        <v>41</v>
      </c>
      <c r="E22" s="54">
        <f t="shared" si="3"/>
        <v>275</v>
      </c>
      <c r="F22" s="54">
        <f t="shared" si="3"/>
        <v>24</v>
      </c>
      <c r="G22" s="54">
        <f t="shared" si="3"/>
        <v>0</v>
      </c>
      <c r="H22" s="54"/>
      <c r="I22" s="54"/>
      <c r="J22" s="54">
        <f t="shared" si="3"/>
        <v>2185</v>
      </c>
      <c r="K22" s="54">
        <f t="shared" si="3"/>
        <v>2732</v>
      </c>
    </row>
    <row r="23" spans="1:11" ht="18" customHeight="1" x14ac:dyDescent="0.25">
      <c r="A23" s="71" t="s">
        <v>182</v>
      </c>
      <c r="B23" s="130">
        <f t="shared" ref="B23:K23" si="4">+IFERROR(B22/B20,0)*100</f>
        <v>0</v>
      </c>
      <c r="C23" s="130">
        <f t="shared" si="4"/>
        <v>0</v>
      </c>
      <c r="D23" s="130">
        <f t="shared" si="4"/>
        <v>0</v>
      </c>
      <c r="E23" s="130">
        <f t="shared" si="4"/>
        <v>0</v>
      </c>
      <c r="F23" s="130">
        <f t="shared" si="4"/>
        <v>0</v>
      </c>
      <c r="G23" s="130">
        <f t="shared" si="4"/>
        <v>0</v>
      </c>
      <c r="H23" s="130"/>
      <c r="I23" s="130"/>
      <c r="J23" s="130">
        <f t="shared" si="4"/>
        <v>0</v>
      </c>
      <c r="K23" s="130">
        <f t="shared" si="4"/>
        <v>0</v>
      </c>
    </row>
    <row r="24" spans="1:11" x14ac:dyDescent="0.25">
      <c r="J24" s="19"/>
      <c r="K24" s="19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10" zoomScaleSheetLayoutView="100" workbookViewId="0">
      <pane xSplit="18840" topLeftCell="O1"/>
      <selection activeCell="C24" sqref="C24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36" t="s">
        <v>233</v>
      </c>
      <c r="B1" s="436"/>
      <c r="C1" s="436"/>
      <c r="D1" s="436"/>
      <c r="E1" s="25"/>
      <c r="F1" s="25"/>
      <c r="G1" s="25"/>
      <c r="H1" s="25"/>
      <c r="I1" s="25"/>
    </row>
    <row r="2" spans="1:11" ht="19.5" thickBot="1" x14ac:dyDescent="0.35">
      <c r="A2" s="52" t="s">
        <v>234</v>
      </c>
      <c r="B2" s="25"/>
      <c r="C2" s="25"/>
      <c r="D2" s="25"/>
      <c r="E2" s="25"/>
      <c r="F2" s="25"/>
      <c r="G2" s="25"/>
      <c r="H2" s="25"/>
      <c r="I2" s="25"/>
    </row>
    <row r="3" spans="1:11" ht="16.5" thickBot="1" x14ac:dyDescent="0.3">
      <c r="A3" s="118" t="s">
        <v>108</v>
      </c>
      <c r="B3" s="49" t="s">
        <v>756</v>
      </c>
      <c r="C3" s="49" t="s">
        <v>757</v>
      </c>
      <c r="D3" s="110" t="s">
        <v>13</v>
      </c>
      <c r="E3" s="11"/>
      <c r="F3" s="11"/>
      <c r="G3" s="11"/>
      <c r="H3" s="12"/>
      <c r="I3" s="12"/>
      <c r="K3" s="8"/>
    </row>
    <row r="4" spans="1:11" x14ac:dyDescent="0.25">
      <c r="A4" s="74" t="s">
        <v>754</v>
      </c>
      <c r="B4" s="74">
        <v>1</v>
      </c>
      <c r="C4" s="74">
        <v>3</v>
      </c>
      <c r="D4" s="74"/>
      <c r="E4" s="8"/>
      <c r="F4" s="8"/>
      <c r="G4" s="8"/>
      <c r="H4" s="8"/>
      <c r="I4" s="8"/>
      <c r="K4" s="8"/>
    </row>
    <row r="5" spans="1:11" x14ac:dyDescent="0.25">
      <c r="A5" s="2"/>
      <c r="B5" s="2"/>
      <c r="C5" s="2"/>
      <c r="D5" s="2"/>
      <c r="E5" s="8"/>
      <c r="F5" s="8"/>
      <c r="G5" s="8"/>
      <c r="H5" s="8"/>
      <c r="I5" s="8"/>
      <c r="K5" s="9"/>
    </row>
    <row r="6" spans="1:11" x14ac:dyDescent="0.25">
      <c r="A6" s="2"/>
      <c r="B6" s="2"/>
      <c r="C6" s="2"/>
      <c r="D6" s="2"/>
      <c r="E6" s="8"/>
      <c r="F6" s="8"/>
      <c r="G6" s="8"/>
      <c r="H6" s="8"/>
      <c r="I6" s="8"/>
      <c r="K6" s="9"/>
    </row>
    <row r="7" spans="1:11" x14ac:dyDescent="0.25">
      <c r="A7" s="2"/>
      <c r="B7" s="2"/>
      <c r="C7" s="2"/>
      <c r="D7" s="2"/>
      <c r="E7" s="8"/>
      <c r="F7" s="8"/>
      <c r="G7" s="8"/>
      <c r="H7" s="8"/>
      <c r="I7" s="8"/>
      <c r="K7" s="9"/>
    </row>
    <row r="8" spans="1:11" x14ac:dyDescent="0.25">
      <c r="A8" s="2"/>
      <c r="B8" s="2"/>
      <c r="C8" s="2"/>
      <c r="D8" s="2"/>
      <c r="E8" s="8"/>
      <c r="F8" s="8"/>
      <c r="G8" s="8"/>
      <c r="H8" s="8"/>
      <c r="I8" s="8"/>
      <c r="K8" s="9"/>
    </row>
    <row r="9" spans="1:11" x14ac:dyDescent="0.25">
      <c r="A9" s="2"/>
      <c r="B9" s="2"/>
      <c r="C9" s="2"/>
      <c r="D9" s="2"/>
      <c r="E9" s="8"/>
      <c r="F9" s="8"/>
      <c r="G9" s="8"/>
      <c r="H9" s="8"/>
      <c r="I9" s="8"/>
      <c r="K9" s="9"/>
    </row>
    <row r="10" spans="1:11" x14ac:dyDescent="0.25">
      <c r="A10" s="54" t="s">
        <v>56</v>
      </c>
      <c r="B10" s="54">
        <f>SUM(B4:B9)</f>
        <v>1</v>
      </c>
      <c r="C10" s="54">
        <f>SUM(C4:C9)</f>
        <v>3</v>
      </c>
      <c r="D10" s="54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52" t="s">
        <v>195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18" t="s">
        <v>108</v>
      </c>
      <c r="B13" s="87" t="s">
        <v>12</v>
      </c>
      <c r="C13" s="49" t="s">
        <v>14</v>
      </c>
      <c r="D13" s="110" t="s">
        <v>13</v>
      </c>
      <c r="E13" s="8"/>
      <c r="F13" s="8"/>
      <c r="G13" s="8"/>
      <c r="H13" s="8"/>
      <c r="I13" s="8"/>
      <c r="K13" s="9"/>
    </row>
    <row r="14" spans="1:11" x14ac:dyDescent="0.25">
      <c r="A14" s="30" t="s">
        <v>754</v>
      </c>
      <c r="B14" s="74">
        <v>0</v>
      </c>
      <c r="C14" s="74">
        <v>0</v>
      </c>
      <c r="D14" s="74">
        <v>0</v>
      </c>
      <c r="E14" s="8"/>
      <c r="F14" s="8"/>
      <c r="G14" s="8"/>
      <c r="H14" s="8"/>
      <c r="I14" s="8"/>
      <c r="K14" s="9"/>
    </row>
    <row r="15" spans="1:11" x14ac:dyDescent="0.25">
      <c r="A15" s="2"/>
      <c r="B15" s="2"/>
      <c r="C15" s="2"/>
      <c r="D15" s="2"/>
      <c r="E15" s="8"/>
      <c r="F15" s="8"/>
      <c r="G15" s="8"/>
      <c r="H15" s="8"/>
      <c r="I15" s="8"/>
      <c r="K15" s="9"/>
    </row>
    <row r="16" spans="1:11" x14ac:dyDescent="0.25">
      <c r="A16" s="2"/>
      <c r="B16" s="2"/>
      <c r="C16" s="2"/>
      <c r="D16" s="2"/>
      <c r="E16" s="8"/>
      <c r="F16" s="8"/>
      <c r="G16" s="8"/>
      <c r="H16" s="8"/>
      <c r="I16" s="8"/>
      <c r="K16" s="9"/>
    </row>
    <row r="17" spans="1:11" x14ac:dyDescent="0.25">
      <c r="A17" s="2"/>
      <c r="B17" s="2"/>
      <c r="C17" s="2"/>
      <c r="D17" s="2"/>
      <c r="E17" s="8"/>
      <c r="F17" s="8"/>
      <c r="G17" s="8"/>
      <c r="H17" s="8"/>
      <c r="I17" s="8"/>
      <c r="K17" s="9"/>
    </row>
    <row r="18" spans="1:11" x14ac:dyDescent="0.25">
      <c r="A18" s="2"/>
      <c r="B18" s="2"/>
      <c r="C18" s="2"/>
      <c r="D18" s="2"/>
      <c r="E18" s="8"/>
      <c r="F18" s="8"/>
      <c r="G18" s="8"/>
      <c r="H18" s="8"/>
      <c r="I18" s="8"/>
      <c r="K18" s="9"/>
    </row>
    <row r="19" spans="1:11" x14ac:dyDescent="0.25">
      <c r="A19" s="2"/>
      <c r="B19" s="2"/>
      <c r="C19" s="2"/>
      <c r="D19" s="2"/>
      <c r="E19" s="8"/>
      <c r="F19" s="8"/>
      <c r="G19" s="8"/>
      <c r="H19" s="8"/>
      <c r="I19" s="8"/>
      <c r="K19" s="9"/>
    </row>
    <row r="20" spans="1:11" x14ac:dyDescent="0.25">
      <c r="A20" s="54" t="s">
        <v>56</v>
      </c>
      <c r="B20" s="54">
        <f>SUM(B14:B19)</f>
        <v>0</v>
      </c>
      <c r="C20" s="54">
        <f>SUM(C14:C19)</f>
        <v>0</v>
      </c>
      <c r="D20" s="54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54" t="s">
        <v>187</v>
      </c>
      <c r="B22" s="54">
        <f>+B10-B20</f>
        <v>1</v>
      </c>
      <c r="C22" s="54">
        <f>+C10-C20</f>
        <v>3</v>
      </c>
      <c r="D22" s="54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71" t="s">
        <v>182</v>
      </c>
      <c r="B23" s="130">
        <f>+IFERROR(B22/B20,0)*100</f>
        <v>0</v>
      </c>
      <c r="C23" s="130">
        <f>+IFERROR(C22/C20,0)*100</f>
        <v>0</v>
      </c>
      <c r="D23" s="130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B6" sqref="B6:F6"/>
    </sheetView>
  </sheetViews>
  <sheetFormatPr defaultRowHeight="15.75" x14ac:dyDescent="0.25"/>
  <cols>
    <col min="1" max="1" width="12.125" style="158" customWidth="1"/>
    <col min="2" max="2" width="26.625" style="158" customWidth="1"/>
    <col min="3" max="5" width="8" style="158" customWidth="1"/>
    <col min="6" max="6" width="11.5" style="158" customWidth="1"/>
    <col min="7" max="7" width="8" style="158" customWidth="1"/>
    <col min="8" max="8" width="7.75" style="158" customWidth="1"/>
    <col min="10" max="10" width="9.75" customWidth="1"/>
    <col min="256" max="256" width="12.125" customWidth="1"/>
    <col min="257" max="263" width="8" customWidth="1"/>
    <col min="264" max="264" width="7.75" customWidth="1"/>
    <col min="266" max="266" width="9.75" customWidth="1"/>
    <col min="512" max="512" width="12.125" customWidth="1"/>
    <col min="513" max="519" width="8" customWidth="1"/>
    <col min="520" max="520" width="7.75" customWidth="1"/>
    <col min="522" max="522" width="9.75" customWidth="1"/>
    <col min="768" max="768" width="12.125" customWidth="1"/>
    <col min="769" max="775" width="8" customWidth="1"/>
    <col min="776" max="776" width="7.75" customWidth="1"/>
    <col min="778" max="778" width="9.75" customWidth="1"/>
    <col min="1024" max="1024" width="12.125" customWidth="1"/>
    <col min="1025" max="1031" width="8" customWidth="1"/>
    <col min="1032" max="1032" width="7.75" customWidth="1"/>
    <col min="1034" max="1034" width="9.75" customWidth="1"/>
    <col min="1280" max="1280" width="12.125" customWidth="1"/>
    <col min="1281" max="1287" width="8" customWidth="1"/>
    <col min="1288" max="1288" width="7.75" customWidth="1"/>
    <col min="1290" max="1290" width="9.75" customWidth="1"/>
    <col min="1536" max="1536" width="12.125" customWidth="1"/>
    <col min="1537" max="1543" width="8" customWidth="1"/>
    <col min="1544" max="1544" width="7.75" customWidth="1"/>
    <col min="1546" max="1546" width="9.75" customWidth="1"/>
    <col min="1792" max="1792" width="12.125" customWidth="1"/>
    <col min="1793" max="1799" width="8" customWidth="1"/>
    <col min="1800" max="1800" width="7.75" customWidth="1"/>
    <col min="1802" max="1802" width="9.75" customWidth="1"/>
    <col min="2048" max="2048" width="12.125" customWidth="1"/>
    <col min="2049" max="2055" width="8" customWidth="1"/>
    <col min="2056" max="2056" width="7.75" customWidth="1"/>
    <col min="2058" max="2058" width="9.75" customWidth="1"/>
    <col min="2304" max="2304" width="12.125" customWidth="1"/>
    <col min="2305" max="2311" width="8" customWidth="1"/>
    <col min="2312" max="2312" width="7.75" customWidth="1"/>
    <col min="2314" max="2314" width="9.75" customWidth="1"/>
    <col min="2560" max="2560" width="12.125" customWidth="1"/>
    <col min="2561" max="2567" width="8" customWidth="1"/>
    <col min="2568" max="2568" width="7.75" customWidth="1"/>
    <col min="2570" max="2570" width="9.75" customWidth="1"/>
    <col min="2816" max="2816" width="12.125" customWidth="1"/>
    <col min="2817" max="2823" width="8" customWidth="1"/>
    <col min="2824" max="2824" width="7.75" customWidth="1"/>
    <col min="2826" max="2826" width="9.75" customWidth="1"/>
    <col min="3072" max="3072" width="12.125" customWidth="1"/>
    <col min="3073" max="3079" width="8" customWidth="1"/>
    <col min="3080" max="3080" width="7.75" customWidth="1"/>
    <col min="3082" max="3082" width="9.75" customWidth="1"/>
    <col min="3328" max="3328" width="12.125" customWidth="1"/>
    <col min="3329" max="3335" width="8" customWidth="1"/>
    <col min="3336" max="3336" width="7.75" customWidth="1"/>
    <col min="3338" max="3338" width="9.75" customWidth="1"/>
    <col min="3584" max="3584" width="12.125" customWidth="1"/>
    <col min="3585" max="3591" width="8" customWidth="1"/>
    <col min="3592" max="3592" width="7.75" customWidth="1"/>
    <col min="3594" max="3594" width="9.75" customWidth="1"/>
    <col min="3840" max="3840" width="12.125" customWidth="1"/>
    <col min="3841" max="3847" width="8" customWidth="1"/>
    <col min="3848" max="3848" width="7.75" customWidth="1"/>
    <col min="3850" max="3850" width="9.75" customWidth="1"/>
    <col min="4096" max="4096" width="12.125" customWidth="1"/>
    <col min="4097" max="4103" width="8" customWidth="1"/>
    <col min="4104" max="4104" width="7.75" customWidth="1"/>
    <col min="4106" max="4106" width="9.75" customWidth="1"/>
    <col min="4352" max="4352" width="12.125" customWidth="1"/>
    <col min="4353" max="4359" width="8" customWidth="1"/>
    <col min="4360" max="4360" width="7.75" customWidth="1"/>
    <col min="4362" max="4362" width="9.75" customWidth="1"/>
    <col min="4608" max="4608" width="12.125" customWidth="1"/>
    <col min="4609" max="4615" width="8" customWidth="1"/>
    <col min="4616" max="4616" width="7.75" customWidth="1"/>
    <col min="4618" max="4618" width="9.75" customWidth="1"/>
    <col min="4864" max="4864" width="12.125" customWidth="1"/>
    <col min="4865" max="4871" width="8" customWidth="1"/>
    <col min="4872" max="4872" width="7.75" customWidth="1"/>
    <col min="4874" max="4874" width="9.75" customWidth="1"/>
    <col min="5120" max="5120" width="12.125" customWidth="1"/>
    <col min="5121" max="5127" width="8" customWidth="1"/>
    <col min="5128" max="5128" width="7.75" customWidth="1"/>
    <col min="5130" max="5130" width="9.75" customWidth="1"/>
    <col min="5376" max="5376" width="12.125" customWidth="1"/>
    <col min="5377" max="5383" width="8" customWidth="1"/>
    <col min="5384" max="5384" width="7.75" customWidth="1"/>
    <col min="5386" max="5386" width="9.75" customWidth="1"/>
    <col min="5632" max="5632" width="12.125" customWidth="1"/>
    <col min="5633" max="5639" width="8" customWidth="1"/>
    <col min="5640" max="5640" width="7.75" customWidth="1"/>
    <col min="5642" max="5642" width="9.75" customWidth="1"/>
    <col min="5888" max="5888" width="12.125" customWidth="1"/>
    <col min="5889" max="5895" width="8" customWidth="1"/>
    <col min="5896" max="5896" width="7.75" customWidth="1"/>
    <col min="5898" max="5898" width="9.75" customWidth="1"/>
    <col min="6144" max="6144" width="12.125" customWidth="1"/>
    <col min="6145" max="6151" width="8" customWidth="1"/>
    <col min="6152" max="6152" width="7.75" customWidth="1"/>
    <col min="6154" max="6154" width="9.75" customWidth="1"/>
    <col min="6400" max="6400" width="12.125" customWidth="1"/>
    <col min="6401" max="6407" width="8" customWidth="1"/>
    <col min="6408" max="6408" width="7.75" customWidth="1"/>
    <col min="6410" max="6410" width="9.75" customWidth="1"/>
    <col min="6656" max="6656" width="12.125" customWidth="1"/>
    <col min="6657" max="6663" width="8" customWidth="1"/>
    <col min="6664" max="6664" width="7.75" customWidth="1"/>
    <col min="6666" max="6666" width="9.75" customWidth="1"/>
    <col min="6912" max="6912" width="12.125" customWidth="1"/>
    <col min="6913" max="6919" width="8" customWidth="1"/>
    <col min="6920" max="6920" width="7.75" customWidth="1"/>
    <col min="6922" max="6922" width="9.75" customWidth="1"/>
    <col min="7168" max="7168" width="12.125" customWidth="1"/>
    <col min="7169" max="7175" width="8" customWidth="1"/>
    <col min="7176" max="7176" width="7.75" customWidth="1"/>
    <col min="7178" max="7178" width="9.75" customWidth="1"/>
    <col min="7424" max="7424" width="12.125" customWidth="1"/>
    <col min="7425" max="7431" width="8" customWidth="1"/>
    <col min="7432" max="7432" width="7.75" customWidth="1"/>
    <col min="7434" max="7434" width="9.75" customWidth="1"/>
    <col min="7680" max="7680" width="12.125" customWidth="1"/>
    <col min="7681" max="7687" width="8" customWidth="1"/>
    <col min="7688" max="7688" width="7.75" customWidth="1"/>
    <col min="7690" max="7690" width="9.75" customWidth="1"/>
    <col min="7936" max="7936" width="12.125" customWidth="1"/>
    <col min="7937" max="7943" width="8" customWidth="1"/>
    <col min="7944" max="7944" width="7.75" customWidth="1"/>
    <col min="7946" max="7946" width="9.75" customWidth="1"/>
    <col min="8192" max="8192" width="12.125" customWidth="1"/>
    <col min="8193" max="8199" width="8" customWidth="1"/>
    <col min="8200" max="8200" width="7.75" customWidth="1"/>
    <col min="8202" max="8202" width="9.75" customWidth="1"/>
    <col min="8448" max="8448" width="12.125" customWidth="1"/>
    <col min="8449" max="8455" width="8" customWidth="1"/>
    <col min="8456" max="8456" width="7.75" customWidth="1"/>
    <col min="8458" max="8458" width="9.75" customWidth="1"/>
    <col min="8704" max="8704" width="12.125" customWidth="1"/>
    <col min="8705" max="8711" width="8" customWidth="1"/>
    <col min="8712" max="8712" width="7.75" customWidth="1"/>
    <col min="8714" max="8714" width="9.75" customWidth="1"/>
    <col min="8960" max="8960" width="12.125" customWidth="1"/>
    <col min="8961" max="8967" width="8" customWidth="1"/>
    <col min="8968" max="8968" width="7.75" customWidth="1"/>
    <col min="8970" max="8970" width="9.75" customWidth="1"/>
    <col min="9216" max="9216" width="12.125" customWidth="1"/>
    <col min="9217" max="9223" width="8" customWidth="1"/>
    <col min="9224" max="9224" width="7.75" customWidth="1"/>
    <col min="9226" max="9226" width="9.75" customWidth="1"/>
    <col min="9472" max="9472" width="12.125" customWidth="1"/>
    <col min="9473" max="9479" width="8" customWidth="1"/>
    <col min="9480" max="9480" width="7.75" customWidth="1"/>
    <col min="9482" max="9482" width="9.75" customWidth="1"/>
    <col min="9728" max="9728" width="12.125" customWidth="1"/>
    <col min="9729" max="9735" width="8" customWidth="1"/>
    <col min="9736" max="9736" width="7.75" customWidth="1"/>
    <col min="9738" max="9738" width="9.75" customWidth="1"/>
    <col min="9984" max="9984" width="12.125" customWidth="1"/>
    <col min="9985" max="9991" width="8" customWidth="1"/>
    <col min="9992" max="9992" width="7.75" customWidth="1"/>
    <col min="9994" max="9994" width="9.75" customWidth="1"/>
    <col min="10240" max="10240" width="12.125" customWidth="1"/>
    <col min="10241" max="10247" width="8" customWidth="1"/>
    <col min="10248" max="10248" width="7.75" customWidth="1"/>
    <col min="10250" max="10250" width="9.75" customWidth="1"/>
    <col min="10496" max="10496" width="12.125" customWidth="1"/>
    <col min="10497" max="10503" width="8" customWidth="1"/>
    <col min="10504" max="10504" width="7.75" customWidth="1"/>
    <col min="10506" max="10506" width="9.75" customWidth="1"/>
    <col min="10752" max="10752" width="12.125" customWidth="1"/>
    <col min="10753" max="10759" width="8" customWidth="1"/>
    <col min="10760" max="10760" width="7.75" customWidth="1"/>
    <col min="10762" max="10762" width="9.75" customWidth="1"/>
    <col min="11008" max="11008" width="12.125" customWidth="1"/>
    <col min="11009" max="11015" width="8" customWidth="1"/>
    <col min="11016" max="11016" width="7.75" customWidth="1"/>
    <col min="11018" max="11018" width="9.75" customWidth="1"/>
    <col min="11264" max="11264" width="12.125" customWidth="1"/>
    <col min="11265" max="11271" width="8" customWidth="1"/>
    <col min="11272" max="11272" width="7.75" customWidth="1"/>
    <col min="11274" max="11274" width="9.75" customWidth="1"/>
    <col min="11520" max="11520" width="12.125" customWidth="1"/>
    <col min="11521" max="11527" width="8" customWidth="1"/>
    <col min="11528" max="11528" width="7.75" customWidth="1"/>
    <col min="11530" max="11530" width="9.75" customWidth="1"/>
    <col min="11776" max="11776" width="12.125" customWidth="1"/>
    <col min="11777" max="11783" width="8" customWidth="1"/>
    <col min="11784" max="11784" width="7.75" customWidth="1"/>
    <col min="11786" max="11786" width="9.75" customWidth="1"/>
    <col min="12032" max="12032" width="12.125" customWidth="1"/>
    <col min="12033" max="12039" width="8" customWidth="1"/>
    <col min="12040" max="12040" width="7.75" customWidth="1"/>
    <col min="12042" max="12042" width="9.75" customWidth="1"/>
    <col min="12288" max="12288" width="12.125" customWidth="1"/>
    <col min="12289" max="12295" width="8" customWidth="1"/>
    <col min="12296" max="12296" width="7.75" customWidth="1"/>
    <col min="12298" max="12298" width="9.75" customWidth="1"/>
    <col min="12544" max="12544" width="12.125" customWidth="1"/>
    <col min="12545" max="12551" width="8" customWidth="1"/>
    <col min="12552" max="12552" width="7.75" customWidth="1"/>
    <col min="12554" max="12554" width="9.75" customWidth="1"/>
    <col min="12800" max="12800" width="12.125" customWidth="1"/>
    <col min="12801" max="12807" width="8" customWidth="1"/>
    <col min="12808" max="12808" width="7.75" customWidth="1"/>
    <col min="12810" max="12810" width="9.75" customWidth="1"/>
    <col min="13056" max="13056" width="12.125" customWidth="1"/>
    <col min="13057" max="13063" width="8" customWidth="1"/>
    <col min="13064" max="13064" width="7.75" customWidth="1"/>
    <col min="13066" max="13066" width="9.75" customWidth="1"/>
    <col min="13312" max="13312" width="12.125" customWidth="1"/>
    <col min="13313" max="13319" width="8" customWidth="1"/>
    <col min="13320" max="13320" width="7.75" customWidth="1"/>
    <col min="13322" max="13322" width="9.75" customWidth="1"/>
    <col min="13568" max="13568" width="12.125" customWidth="1"/>
    <col min="13569" max="13575" width="8" customWidth="1"/>
    <col min="13576" max="13576" width="7.75" customWidth="1"/>
    <col min="13578" max="13578" width="9.75" customWidth="1"/>
    <col min="13824" max="13824" width="12.125" customWidth="1"/>
    <col min="13825" max="13831" width="8" customWidth="1"/>
    <col min="13832" max="13832" width="7.75" customWidth="1"/>
    <col min="13834" max="13834" width="9.75" customWidth="1"/>
    <col min="14080" max="14080" width="12.125" customWidth="1"/>
    <col min="14081" max="14087" width="8" customWidth="1"/>
    <col min="14088" max="14088" width="7.75" customWidth="1"/>
    <col min="14090" max="14090" width="9.75" customWidth="1"/>
    <col min="14336" max="14336" width="12.125" customWidth="1"/>
    <col min="14337" max="14343" width="8" customWidth="1"/>
    <col min="14344" max="14344" width="7.75" customWidth="1"/>
    <col min="14346" max="14346" width="9.75" customWidth="1"/>
    <col min="14592" max="14592" width="12.125" customWidth="1"/>
    <col min="14593" max="14599" width="8" customWidth="1"/>
    <col min="14600" max="14600" width="7.75" customWidth="1"/>
    <col min="14602" max="14602" width="9.75" customWidth="1"/>
    <col min="14848" max="14848" width="12.125" customWidth="1"/>
    <col min="14849" max="14855" width="8" customWidth="1"/>
    <col min="14856" max="14856" width="7.75" customWidth="1"/>
    <col min="14858" max="14858" width="9.75" customWidth="1"/>
    <col min="15104" max="15104" width="12.125" customWidth="1"/>
    <col min="15105" max="15111" width="8" customWidth="1"/>
    <col min="15112" max="15112" width="7.75" customWidth="1"/>
    <col min="15114" max="15114" width="9.75" customWidth="1"/>
    <col min="15360" max="15360" width="12.125" customWidth="1"/>
    <col min="15361" max="15367" width="8" customWidth="1"/>
    <col min="15368" max="15368" width="7.75" customWidth="1"/>
    <col min="15370" max="15370" width="9.75" customWidth="1"/>
    <col min="15616" max="15616" width="12.125" customWidth="1"/>
    <col min="15617" max="15623" width="8" customWidth="1"/>
    <col min="15624" max="15624" width="7.75" customWidth="1"/>
    <col min="15626" max="15626" width="9.75" customWidth="1"/>
    <col min="15872" max="15872" width="12.125" customWidth="1"/>
    <col min="15873" max="15879" width="8" customWidth="1"/>
    <col min="15880" max="15880" width="7.75" customWidth="1"/>
    <col min="15882" max="15882" width="9.75" customWidth="1"/>
    <col min="16128" max="16128" width="12.125" customWidth="1"/>
    <col min="16129" max="16135" width="8" customWidth="1"/>
    <col min="16136" max="16136" width="7.75" customWidth="1"/>
    <col min="16138" max="16138" width="9.75" customWidth="1"/>
  </cols>
  <sheetData>
    <row r="1" spans="1:19" x14ac:dyDescent="0.25">
      <c r="A1" s="179" t="s">
        <v>199</v>
      </c>
      <c r="B1" s="180"/>
      <c r="C1" s="180"/>
      <c r="D1" s="180"/>
      <c r="E1" s="180"/>
      <c r="F1" s="180"/>
    </row>
    <row r="2" spans="1:19" ht="20.100000000000001" customHeight="1" x14ac:dyDescent="0.25">
      <c r="A2" s="178" t="s">
        <v>200</v>
      </c>
      <c r="B2" s="353" t="s">
        <v>247</v>
      </c>
      <c r="C2" s="353"/>
      <c r="D2" s="353"/>
      <c r="E2" s="353"/>
      <c r="F2" s="353"/>
      <c r="G2" s="160"/>
      <c r="H2" s="159"/>
      <c r="I2" s="161"/>
      <c r="J2" s="161"/>
    </row>
    <row r="3" spans="1:19" ht="20.100000000000001" customHeight="1" x14ac:dyDescent="0.25">
      <c r="A3" s="178" t="s">
        <v>249</v>
      </c>
      <c r="B3" s="354" t="s">
        <v>248</v>
      </c>
      <c r="C3" s="354"/>
      <c r="D3" s="354"/>
      <c r="E3" s="354"/>
      <c r="F3" s="354"/>
      <c r="G3" s="159"/>
      <c r="H3" s="159"/>
      <c r="I3" s="161"/>
      <c r="J3" s="161"/>
    </row>
    <row r="4" spans="1:19" ht="27.75" customHeight="1" x14ac:dyDescent="0.25">
      <c r="A4" s="178" t="s">
        <v>250</v>
      </c>
      <c r="B4" s="355" t="s">
        <v>251</v>
      </c>
      <c r="C4" s="355"/>
      <c r="D4" s="355"/>
      <c r="E4" s="355"/>
      <c r="F4" s="355"/>
    </row>
    <row r="5" spans="1:19" ht="34.5" customHeight="1" x14ac:dyDescent="0.25">
      <c r="A5" s="178" t="s">
        <v>253</v>
      </c>
      <c r="B5" s="356" t="s">
        <v>252</v>
      </c>
      <c r="C5" s="356"/>
      <c r="D5" s="356"/>
      <c r="E5" s="356"/>
      <c r="F5" s="356"/>
      <c r="G5" s="159"/>
      <c r="H5" s="159"/>
      <c r="I5" s="161"/>
      <c r="J5" s="161"/>
    </row>
    <row r="6" spans="1:19" ht="24.75" customHeight="1" x14ac:dyDescent="0.25">
      <c r="A6" s="178" t="s">
        <v>254</v>
      </c>
      <c r="B6" s="354" t="s">
        <v>256</v>
      </c>
      <c r="C6" s="354"/>
      <c r="D6" s="354"/>
      <c r="E6" s="354"/>
      <c r="F6" s="354"/>
      <c r="G6" s="159"/>
      <c r="H6" s="159"/>
      <c r="I6" s="161"/>
      <c r="J6" s="161"/>
    </row>
    <row r="7" spans="1:19" ht="20.100000000000001" customHeight="1" x14ac:dyDescent="0.25">
      <c r="A7" s="178" t="s">
        <v>255</v>
      </c>
      <c r="B7" s="354" t="s">
        <v>276</v>
      </c>
      <c r="C7" s="354"/>
      <c r="D7" s="354"/>
      <c r="E7" s="354"/>
      <c r="F7" s="354"/>
      <c r="G7" s="159"/>
      <c r="H7" s="159"/>
      <c r="I7" s="161"/>
      <c r="J7" s="161"/>
    </row>
    <row r="8" spans="1:19" ht="20.100000000000001" customHeight="1" x14ac:dyDescent="0.25">
      <c r="A8" s="178" t="s">
        <v>201</v>
      </c>
      <c r="B8" s="354" t="s">
        <v>280</v>
      </c>
      <c r="C8" s="354"/>
      <c r="D8" s="354"/>
      <c r="E8" s="354"/>
      <c r="F8" s="354"/>
      <c r="G8" s="159"/>
      <c r="H8" s="159"/>
      <c r="I8" s="161"/>
      <c r="J8" s="161"/>
      <c r="K8" s="8"/>
      <c r="L8" s="8"/>
      <c r="M8" s="8"/>
    </row>
    <row r="9" spans="1:19" ht="37.5" customHeight="1" x14ac:dyDescent="0.25">
      <c r="A9" s="178" t="s">
        <v>243</v>
      </c>
      <c r="B9" s="356" t="s">
        <v>257</v>
      </c>
      <c r="C9" s="356"/>
      <c r="D9" s="356"/>
      <c r="E9" s="356"/>
      <c r="F9" s="356"/>
      <c r="G9" s="159"/>
      <c r="H9" s="159"/>
      <c r="I9" s="161"/>
      <c r="J9" s="161"/>
      <c r="K9" s="8"/>
      <c r="L9" s="8"/>
      <c r="M9" s="8"/>
    </row>
    <row r="10" spans="1:19" ht="37.5" customHeight="1" x14ac:dyDescent="0.25">
      <c r="A10" s="178" t="s">
        <v>244</v>
      </c>
      <c r="B10" s="356" t="s">
        <v>258</v>
      </c>
      <c r="C10" s="356"/>
      <c r="D10" s="356"/>
      <c r="E10" s="356"/>
      <c r="F10" s="356"/>
      <c r="G10" s="159"/>
      <c r="H10" s="159"/>
      <c r="I10" s="161"/>
      <c r="J10" s="161"/>
      <c r="K10" s="8"/>
      <c r="L10" s="8"/>
      <c r="M10" s="8"/>
    </row>
    <row r="11" spans="1:19" ht="20.100000000000001" customHeight="1" x14ac:dyDescent="0.25">
      <c r="A11" s="178" t="s">
        <v>202</v>
      </c>
      <c r="B11" s="354" t="s">
        <v>259</v>
      </c>
      <c r="C11" s="354"/>
      <c r="D11" s="354"/>
      <c r="E11" s="354"/>
      <c r="F11" s="354"/>
      <c r="G11" s="162"/>
      <c r="H11" s="162"/>
      <c r="I11" s="162"/>
      <c r="J11" s="162"/>
      <c r="K11" s="8"/>
      <c r="L11" s="8"/>
      <c r="M11" s="8"/>
    </row>
    <row r="12" spans="1:19" ht="20.100000000000001" customHeight="1" x14ac:dyDescent="0.25">
      <c r="A12" s="178" t="s">
        <v>245</v>
      </c>
      <c r="B12" s="356" t="s">
        <v>260</v>
      </c>
      <c r="C12" s="356"/>
      <c r="D12" s="356"/>
      <c r="E12" s="356"/>
      <c r="F12" s="356"/>
      <c r="G12" s="162"/>
      <c r="H12" s="162"/>
      <c r="I12" s="162"/>
      <c r="J12" s="162"/>
      <c r="K12" s="8"/>
      <c r="L12" s="8"/>
      <c r="M12" s="8"/>
    </row>
    <row r="13" spans="1:19" ht="31.5" customHeight="1" x14ac:dyDescent="0.25">
      <c r="A13" s="178" t="s">
        <v>246</v>
      </c>
      <c r="B13" s="348" t="s">
        <v>261</v>
      </c>
      <c r="C13" s="348"/>
      <c r="D13" s="348"/>
      <c r="E13" s="348"/>
      <c r="F13" s="348"/>
      <c r="G13" s="174"/>
      <c r="H13" s="174"/>
      <c r="I13" s="161"/>
      <c r="J13" s="161"/>
      <c r="K13" s="8"/>
      <c r="L13" s="8"/>
      <c r="M13" s="8"/>
    </row>
    <row r="14" spans="1:19" ht="23.25" customHeight="1" x14ac:dyDescent="0.25">
      <c r="A14" s="178" t="s">
        <v>203</v>
      </c>
      <c r="B14" s="349" t="s">
        <v>262</v>
      </c>
      <c r="C14" s="349"/>
      <c r="D14" s="349"/>
      <c r="E14" s="349"/>
      <c r="F14" s="349"/>
      <c r="G14" s="163"/>
      <c r="H14" s="163"/>
      <c r="I14" s="163"/>
      <c r="J14" s="163"/>
    </row>
    <row r="15" spans="1:19" ht="32.25" customHeight="1" x14ac:dyDescent="0.25">
      <c r="A15" s="178" t="s">
        <v>204</v>
      </c>
      <c r="B15" s="350" t="s">
        <v>263</v>
      </c>
      <c r="C15" s="350"/>
      <c r="D15" s="350"/>
      <c r="E15" s="350"/>
      <c r="F15" s="350"/>
      <c r="G15" s="164"/>
      <c r="H15" s="164"/>
      <c r="I15" s="164"/>
      <c r="J15" s="164"/>
      <c r="K15" s="8"/>
      <c r="L15" s="8"/>
      <c r="M15" s="8"/>
    </row>
    <row r="16" spans="1:19" ht="33.75" customHeight="1" x14ac:dyDescent="0.25">
      <c r="A16" s="178" t="s">
        <v>277</v>
      </c>
      <c r="B16" s="351" t="s">
        <v>264</v>
      </c>
      <c r="C16" s="351"/>
      <c r="D16" s="351"/>
      <c r="E16" s="351"/>
      <c r="F16" s="351"/>
      <c r="G16" s="165"/>
      <c r="H16" s="165"/>
      <c r="I16" s="165"/>
      <c r="J16" s="166"/>
      <c r="K16" s="166"/>
      <c r="L16" s="166"/>
      <c r="M16" s="166"/>
      <c r="N16" s="166"/>
      <c r="O16" s="166"/>
      <c r="P16" s="166"/>
      <c r="Q16" s="166"/>
      <c r="R16" s="166"/>
      <c r="S16" s="166"/>
    </row>
    <row r="17" spans="1:10" ht="27" customHeight="1" x14ac:dyDescent="0.25">
      <c r="A17" s="178" t="s">
        <v>205</v>
      </c>
      <c r="B17" s="357" t="s">
        <v>266</v>
      </c>
      <c r="C17" s="357"/>
      <c r="D17" s="357"/>
      <c r="E17" s="357"/>
      <c r="F17" s="357"/>
      <c r="G17" s="167"/>
      <c r="H17" s="167"/>
      <c r="I17" s="167"/>
      <c r="J17" s="167"/>
    </row>
    <row r="18" spans="1:10" ht="20.100000000000001" customHeight="1" x14ac:dyDescent="0.25">
      <c r="A18" s="178" t="s">
        <v>265</v>
      </c>
      <c r="B18" s="357" t="s">
        <v>267</v>
      </c>
      <c r="C18" s="357"/>
      <c r="D18" s="357"/>
      <c r="E18" s="357"/>
      <c r="F18" s="357"/>
      <c r="G18" s="167"/>
      <c r="H18" s="167"/>
      <c r="I18" s="168"/>
      <c r="J18" s="168"/>
    </row>
    <row r="19" spans="1:10" ht="24.75" customHeight="1" x14ac:dyDescent="0.25">
      <c r="A19" s="178" t="s">
        <v>206</v>
      </c>
      <c r="B19" s="352" t="s">
        <v>269</v>
      </c>
      <c r="C19" s="352"/>
      <c r="D19" s="352"/>
      <c r="E19" s="352"/>
      <c r="F19" s="352"/>
      <c r="G19" s="175"/>
      <c r="H19" s="175"/>
      <c r="I19" s="169"/>
      <c r="J19" s="169"/>
    </row>
    <row r="20" spans="1:10" ht="42" customHeight="1" x14ac:dyDescent="0.25">
      <c r="A20" s="178" t="s">
        <v>207</v>
      </c>
      <c r="B20" s="358" t="s">
        <v>270</v>
      </c>
      <c r="C20" s="358"/>
      <c r="D20" s="358"/>
      <c r="E20" s="358"/>
      <c r="F20" s="358"/>
      <c r="G20" s="176"/>
      <c r="H20" s="176"/>
      <c r="I20" s="170"/>
      <c r="J20" s="170"/>
    </row>
    <row r="21" spans="1:10" ht="34.5" customHeight="1" x14ac:dyDescent="0.25">
      <c r="A21" s="178" t="s">
        <v>268</v>
      </c>
      <c r="B21" s="352" t="s">
        <v>271</v>
      </c>
      <c r="C21" s="352"/>
      <c r="D21" s="352"/>
      <c r="E21" s="352"/>
      <c r="F21" s="352"/>
      <c r="G21" s="175"/>
      <c r="H21" s="175"/>
      <c r="I21" s="169"/>
      <c r="J21" s="169"/>
    </row>
    <row r="22" spans="1:10" ht="51.75" customHeight="1" x14ac:dyDescent="0.25">
      <c r="A22" s="178" t="s">
        <v>208</v>
      </c>
      <c r="B22" s="352" t="s">
        <v>272</v>
      </c>
      <c r="C22" s="352"/>
      <c r="D22" s="352"/>
      <c r="E22" s="352"/>
      <c r="F22" s="352"/>
      <c r="G22" s="175"/>
      <c r="H22" s="175"/>
      <c r="I22" s="169"/>
      <c r="J22" s="169"/>
    </row>
    <row r="23" spans="1:10" ht="20.100000000000001" customHeight="1" x14ac:dyDescent="0.25">
      <c r="A23" s="178" t="s">
        <v>209</v>
      </c>
      <c r="B23" s="346" t="s">
        <v>273</v>
      </c>
      <c r="C23" s="346"/>
      <c r="D23" s="346"/>
      <c r="E23" s="346"/>
      <c r="F23" s="346"/>
      <c r="G23" s="177"/>
      <c r="H23" s="177"/>
      <c r="I23" s="171"/>
      <c r="J23" s="171"/>
    </row>
    <row r="24" spans="1:10" ht="20.100000000000001" customHeight="1" x14ac:dyDescent="0.25">
      <c r="A24" s="178" t="s">
        <v>210</v>
      </c>
      <c r="B24" s="347" t="s">
        <v>275</v>
      </c>
      <c r="C24" s="347"/>
      <c r="D24" s="347"/>
      <c r="E24" s="347"/>
      <c r="F24" s="347"/>
      <c r="G24" s="164"/>
      <c r="H24" s="164"/>
      <c r="I24" s="172"/>
      <c r="J24" s="172"/>
    </row>
    <row r="25" spans="1:10" ht="20.100000000000001" customHeight="1" x14ac:dyDescent="0.25">
      <c r="A25" s="178" t="s">
        <v>211</v>
      </c>
      <c r="B25" s="345" t="s">
        <v>274</v>
      </c>
      <c r="C25" s="345"/>
      <c r="D25" s="345"/>
      <c r="E25" s="345"/>
      <c r="F25" s="345"/>
      <c r="G25" s="164"/>
      <c r="H25" s="164"/>
      <c r="I25" s="172"/>
      <c r="J25" s="172"/>
    </row>
    <row r="26" spans="1:10" x14ac:dyDescent="0.25">
      <c r="A26" s="159"/>
      <c r="B26" s="159"/>
      <c r="C26" s="159"/>
      <c r="D26" s="159"/>
      <c r="E26" s="159"/>
      <c r="F26" s="159"/>
      <c r="G26" s="159"/>
      <c r="H26" s="159"/>
      <c r="I26" s="161"/>
      <c r="J26" s="161"/>
    </row>
    <row r="27" spans="1:10" x14ac:dyDescent="0.25">
      <c r="A27" s="159"/>
      <c r="C27" s="159"/>
      <c r="D27" s="159"/>
      <c r="E27" s="159"/>
      <c r="F27" s="159"/>
      <c r="G27" s="159"/>
      <c r="H27" s="159"/>
      <c r="I27" s="161"/>
      <c r="J27" s="161"/>
    </row>
    <row r="28" spans="1:10" x14ac:dyDescent="0.25">
      <c r="A28" s="159"/>
      <c r="B28" s="159"/>
      <c r="C28" s="159"/>
      <c r="D28" s="159"/>
      <c r="E28" s="159"/>
      <c r="F28" s="159"/>
      <c r="G28" s="159"/>
      <c r="H28" s="159"/>
      <c r="I28" s="161"/>
      <c r="J28" s="161"/>
    </row>
    <row r="29" spans="1:10" x14ac:dyDescent="0.25">
      <c r="A29" s="159"/>
      <c r="B29" s="159"/>
      <c r="C29" s="159"/>
      <c r="D29" s="159"/>
      <c r="E29" s="159"/>
      <c r="F29" s="159"/>
      <c r="G29" s="159"/>
      <c r="H29" s="159"/>
      <c r="I29" s="161"/>
      <c r="J29" s="161"/>
    </row>
    <row r="30" spans="1:10" x14ac:dyDescent="0.25">
      <c r="A30" s="159"/>
      <c r="B30" s="159"/>
      <c r="C30" s="159"/>
      <c r="D30" s="159"/>
      <c r="E30" s="159"/>
      <c r="F30" s="159"/>
      <c r="G30" s="159"/>
      <c r="H30" s="159"/>
      <c r="I30" s="161"/>
      <c r="J30" s="161"/>
    </row>
    <row r="31" spans="1:10" x14ac:dyDescent="0.25">
      <c r="A31" s="159"/>
      <c r="B31" s="159"/>
      <c r="C31" s="159"/>
      <c r="D31" s="159"/>
      <c r="E31" s="159"/>
      <c r="F31" s="159"/>
      <c r="G31" s="159"/>
      <c r="H31" s="159"/>
      <c r="I31" s="161"/>
      <c r="J31" s="161"/>
    </row>
    <row r="32" spans="1:10" x14ac:dyDescent="0.25">
      <c r="A32" s="159"/>
      <c r="B32" s="159"/>
      <c r="C32" s="159"/>
      <c r="D32" s="159"/>
      <c r="E32" s="159"/>
      <c r="F32" s="159"/>
      <c r="G32" s="159"/>
      <c r="H32" s="159"/>
      <c r="I32" s="161"/>
      <c r="J32" s="161"/>
    </row>
    <row r="33" spans="1:10" x14ac:dyDescent="0.25">
      <c r="A33" s="159"/>
      <c r="B33" s="159"/>
      <c r="C33" s="159"/>
      <c r="D33" s="159"/>
      <c r="E33" s="159"/>
      <c r="F33" s="159"/>
      <c r="G33" s="159"/>
      <c r="H33" s="159"/>
      <c r="I33" s="161"/>
      <c r="J33" s="161"/>
    </row>
    <row r="34" spans="1:10" x14ac:dyDescent="0.25">
      <c r="A34" s="159"/>
      <c r="B34" s="159"/>
      <c r="C34" s="159"/>
      <c r="D34" s="159"/>
      <c r="E34" s="159"/>
      <c r="F34" s="159"/>
      <c r="G34" s="159"/>
      <c r="H34" s="159"/>
      <c r="I34" s="161"/>
      <c r="J34" s="161"/>
    </row>
    <row r="35" spans="1:10" x14ac:dyDescent="0.25">
      <c r="A35" s="159"/>
      <c r="B35" s="159"/>
      <c r="C35" s="159"/>
      <c r="D35" s="159"/>
      <c r="E35" s="159"/>
      <c r="F35" s="159"/>
      <c r="G35" s="159"/>
      <c r="H35" s="159"/>
      <c r="I35" s="161"/>
      <c r="J35" s="161"/>
    </row>
    <row r="36" spans="1:10" x14ac:dyDescent="0.25">
      <c r="A36" s="159"/>
      <c r="B36" s="159"/>
      <c r="C36" s="159"/>
      <c r="D36" s="159"/>
      <c r="E36" s="159"/>
      <c r="F36" s="159"/>
      <c r="G36" s="159"/>
      <c r="H36" s="159"/>
      <c r="I36" s="161"/>
      <c r="J36" s="161"/>
    </row>
    <row r="37" spans="1:10" x14ac:dyDescent="0.25">
      <c r="A37" s="159"/>
      <c r="B37" s="159"/>
      <c r="C37" s="159"/>
      <c r="D37" s="159"/>
      <c r="E37" s="159"/>
      <c r="F37" s="159"/>
      <c r="G37" s="159"/>
      <c r="H37" s="159"/>
      <c r="I37" s="161"/>
      <c r="J37" s="161"/>
    </row>
    <row r="38" spans="1:10" x14ac:dyDescent="0.25">
      <c r="A38" s="159"/>
      <c r="B38" s="159"/>
      <c r="C38" s="159"/>
      <c r="D38" s="159"/>
      <c r="E38" s="159"/>
      <c r="F38" s="159"/>
      <c r="G38" s="159"/>
      <c r="H38" s="159"/>
      <c r="I38" s="161"/>
      <c r="J38" s="161"/>
    </row>
    <row r="39" spans="1:10" x14ac:dyDescent="0.25">
      <c r="A39" s="159"/>
      <c r="B39" s="159"/>
      <c r="C39" s="159"/>
      <c r="D39" s="159"/>
      <c r="E39" s="159"/>
      <c r="F39" s="159"/>
      <c r="G39" s="159"/>
      <c r="H39" s="159"/>
      <c r="I39" s="161"/>
      <c r="J39" s="161"/>
    </row>
    <row r="40" spans="1:10" x14ac:dyDescent="0.25">
      <c r="A40" s="159"/>
      <c r="B40" s="159"/>
      <c r="C40" s="159"/>
      <c r="D40" s="159"/>
      <c r="E40" s="159"/>
      <c r="F40" s="159"/>
      <c r="G40" s="159"/>
      <c r="H40" s="159"/>
      <c r="I40" s="161"/>
      <c r="J40" s="161"/>
    </row>
    <row r="41" spans="1:10" x14ac:dyDescent="0.25">
      <c r="A41" s="159"/>
      <c r="B41" s="159"/>
      <c r="C41" s="159"/>
      <c r="D41" s="159"/>
      <c r="E41" s="159"/>
      <c r="F41" s="159"/>
      <c r="G41" s="159"/>
      <c r="H41" s="159"/>
      <c r="I41" s="161"/>
      <c r="J41" s="161"/>
    </row>
    <row r="42" spans="1:10" x14ac:dyDescent="0.25">
      <c r="A42" s="159"/>
      <c r="B42" s="159"/>
      <c r="C42" s="159"/>
      <c r="D42" s="159"/>
      <c r="E42" s="159"/>
      <c r="F42" s="159"/>
      <c r="G42" s="159"/>
      <c r="H42" s="159"/>
      <c r="I42" s="161"/>
      <c r="J42" s="161"/>
    </row>
    <row r="43" spans="1:10" x14ac:dyDescent="0.25">
      <c r="A43" s="159"/>
      <c r="B43" s="159"/>
      <c r="C43" s="159"/>
      <c r="D43" s="159"/>
      <c r="E43" s="159"/>
      <c r="F43" s="159"/>
      <c r="G43" s="159"/>
      <c r="H43" s="159"/>
      <c r="I43" s="161"/>
      <c r="J43" s="161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1"/>
  <sheetViews>
    <sheetView view="pageBreakPreview" topLeftCell="A73" zoomScaleSheetLayoutView="100" workbookViewId="0">
      <selection activeCell="B227" sqref="B227"/>
    </sheetView>
  </sheetViews>
  <sheetFormatPr defaultRowHeight="15.75" x14ac:dyDescent="0.25"/>
  <cols>
    <col min="1" max="1" width="12.125" customWidth="1"/>
    <col min="2" max="2" width="68.75" customWidth="1"/>
    <col min="3" max="3" width="21.625" customWidth="1"/>
    <col min="4" max="4" width="5.875" customWidth="1"/>
    <col min="5" max="5" width="6" customWidth="1"/>
    <col min="6" max="6" width="5.625" customWidth="1"/>
  </cols>
  <sheetData>
    <row r="1" spans="1:6" ht="41.25" customHeight="1" x14ac:dyDescent="0.25">
      <c r="A1" s="437" t="s">
        <v>235</v>
      </c>
      <c r="B1" s="437"/>
      <c r="C1" s="437"/>
      <c r="D1" s="437"/>
      <c r="E1" s="437"/>
      <c r="F1" s="437"/>
    </row>
    <row r="2" spans="1:6" ht="16.5" thickBot="1" x14ac:dyDescent="0.3">
      <c r="A2" s="222" t="s">
        <v>49</v>
      </c>
      <c r="B2" s="222"/>
      <c r="C2" s="222"/>
      <c r="D2" s="222"/>
      <c r="E2" s="222"/>
      <c r="F2" s="223"/>
    </row>
    <row r="3" spans="1:6" x14ac:dyDescent="0.25">
      <c r="A3" s="224" t="s">
        <v>52</v>
      </c>
      <c r="B3" s="225" t="s">
        <v>81</v>
      </c>
      <c r="C3" s="225" t="s">
        <v>134</v>
      </c>
      <c r="D3" s="225" t="s">
        <v>130</v>
      </c>
      <c r="E3" s="225" t="s">
        <v>109</v>
      </c>
      <c r="F3" s="226" t="s">
        <v>110</v>
      </c>
    </row>
    <row r="4" spans="1:6" x14ac:dyDescent="0.25">
      <c r="A4" s="208" t="s">
        <v>373</v>
      </c>
      <c r="B4" s="208" t="s">
        <v>374</v>
      </c>
      <c r="C4" s="208" t="s">
        <v>375</v>
      </c>
      <c r="D4" s="208" t="s">
        <v>376</v>
      </c>
      <c r="E4" s="208" t="s">
        <v>377</v>
      </c>
      <c r="F4" s="227" t="s">
        <v>378</v>
      </c>
    </row>
    <row r="5" spans="1:6" x14ac:dyDescent="0.25">
      <c r="A5" s="208" t="s">
        <v>373</v>
      </c>
      <c r="B5" s="208" t="s">
        <v>379</v>
      </c>
      <c r="C5" s="208" t="s">
        <v>380</v>
      </c>
      <c r="D5" s="208" t="s">
        <v>376</v>
      </c>
      <c r="E5" s="208" t="s">
        <v>377</v>
      </c>
      <c r="F5" s="227" t="s">
        <v>378</v>
      </c>
    </row>
    <row r="6" spans="1:6" x14ac:dyDescent="0.25">
      <c r="A6" s="208" t="s">
        <v>373</v>
      </c>
      <c r="B6" s="208" t="s">
        <v>381</v>
      </c>
      <c r="C6" s="208" t="s">
        <v>382</v>
      </c>
      <c r="D6" s="208" t="s">
        <v>376</v>
      </c>
      <c r="E6" s="208" t="s">
        <v>377</v>
      </c>
      <c r="F6" s="227" t="s">
        <v>378</v>
      </c>
    </row>
    <row r="7" spans="1:6" x14ac:dyDescent="0.25">
      <c r="A7" s="208" t="s">
        <v>383</v>
      </c>
      <c r="B7" s="208" t="s">
        <v>384</v>
      </c>
      <c r="C7" s="208" t="s">
        <v>384</v>
      </c>
      <c r="D7" s="208" t="s">
        <v>376</v>
      </c>
      <c r="E7" s="208" t="s">
        <v>377</v>
      </c>
      <c r="F7" s="227" t="s">
        <v>378</v>
      </c>
    </row>
    <row r="8" spans="1:6" x14ac:dyDescent="0.25">
      <c r="A8" s="208" t="s">
        <v>383</v>
      </c>
      <c r="B8" s="208" t="s">
        <v>385</v>
      </c>
      <c r="C8" s="208" t="s">
        <v>386</v>
      </c>
      <c r="D8" s="208" t="s">
        <v>290</v>
      </c>
      <c r="E8" s="208" t="s">
        <v>377</v>
      </c>
      <c r="F8" s="227" t="s">
        <v>378</v>
      </c>
    </row>
    <row r="9" spans="1:6" x14ac:dyDescent="0.25">
      <c r="A9" s="208" t="s">
        <v>383</v>
      </c>
      <c r="B9" s="208" t="s">
        <v>387</v>
      </c>
      <c r="C9" s="208" t="s">
        <v>388</v>
      </c>
      <c r="D9" s="208" t="s">
        <v>290</v>
      </c>
      <c r="E9" s="208" t="s">
        <v>377</v>
      </c>
      <c r="F9" s="227" t="s">
        <v>378</v>
      </c>
    </row>
    <row r="10" spans="1:6" x14ac:dyDescent="0.25">
      <c r="A10" s="208" t="s">
        <v>383</v>
      </c>
      <c r="B10" s="208" t="s">
        <v>389</v>
      </c>
      <c r="C10" s="208" t="s">
        <v>390</v>
      </c>
      <c r="D10" s="208" t="s">
        <v>290</v>
      </c>
      <c r="E10" s="208" t="s">
        <v>377</v>
      </c>
      <c r="F10" s="227" t="s">
        <v>378</v>
      </c>
    </row>
    <row r="11" spans="1:6" x14ac:dyDescent="0.25">
      <c r="A11" s="208" t="s">
        <v>383</v>
      </c>
      <c r="B11" s="208" t="s">
        <v>391</v>
      </c>
      <c r="C11" s="208" t="s">
        <v>392</v>
      </c>
      <c r="D11" s="208" t="s">
        <v>290</v>
      </c>
      <c r="E11" s="208" t="s">
        <v>377</v>
      </c>
      <c r="F11" s="227" t="s">
        <v>378</v>
      </c>
    </row>
    <row r="12" spans="1:6" x14ac:dyDescent="0.25">
      <c r="A12" s="208" t="s">
        <v>383</v>
      </c>
      <c r="B12" s="208" t="s">
        <v>393</v>
      </c>
      <c r="C12" s="208" t="s">
        <v>394</v>
      </c>
      <c r="D12" s="208" t="s">
        <v>290</v>
      </c>
      <c r="E12" s="208" t="s">
        <v>377</v>
      </c>
      <c r="F12" s="227" t="s">
        <v>378</v>
      </c>
    </row>
    <row r="13" spans="1:6" x14ac:dyDescent="0.25">
      <c r="A13" s="208" t="s">
        <v>383</v>
      </c>
      <c r="B13" s="208" t="s">
        <v>395</v>
      </c>
      <c r="C13" s="208" t="s">
        <v>396</v>
      </c>
      <c r="D13" s="208" t="s">
        <v>290</v>
      </c>
      <c r="E13" s="208" t="s">
        <v>377</v>
      </c>
      <c r="F13" s="227" t="s">
        <v>378</v>
      </c>
    </row>
    <row r="14" spans="1:6" x14ac:dyDescent="0.25">
      <c r="A14" s="208" t="s">
        <v>383</v>
      </c>
      <c r="B14" s="208" t="s">
        <v>397</v>
      </c>
      <c r="C14" s="208" t="s">
        <v>398</v>
      </c>
      <c r="D14" s="208" t="s">
        <v>290</v>
      </c>
      <c r="E14" s="208" t="s">
        <v>377</v>
      </c>
      <c r="F14" s="227" t="s">
        <v>378</v>
      </c>
    </row>
    <row r="15" spans="1:6" x14ac:dyDescent="0.25">
      <c r="A15" s="208" t="s">
        <v>383</v>
      </c>
      <c r="B15" s="208" t="s">
        <v>399</v>
      </c>
      <c r="C15" s="208" t="s">
        <v>400</v>
      </c>
      <c r="D15" s="208" t="s">
        <v>290</v>
      </c>
      <c r="E15" s="208" t="s">
        <v>377</v>
      </c>
      <c r="F15" s="227" t="s">
        <v>378</v>
      </c>
    </row>
    <row r="16" spans="1:6" x14ac:dyDescent="0.25">
      <c r="A16" s="208" t="s">
        <v>383</v>
      </c>
      <c r="B16" s="208" t="s">
        <v>399</v>
      </c>
      <c r="C16" s="208" t="s">
        <v>401</v>
      </c>
      <c r="D16" s="208" t="s">
        <v>290</v>
      </c>
      <c r="E16" s="208" t="s">
        <v>377</v>
      </c>
      <c r="F16" s="227" t="s">
        <v>378</v>
      </c>
    </row>
    <row r="17" spans="1:6" x14ac:dyDescent="0.25">
      <c r="A17" s="208" t="s">
        <v>383</v>
      </c>
      <c r="B17" s="208" t="s">
        <v>402</v>
      </c>
      <c r="C17" s="208" t="s">
        <v>403</v>
      </c>
      <c r="D17" s="208" t="s">
        <v>290</v>
      </c>
      <c r="E17" s="208" t="s">
        <v>377</v>
      </c>
      <c r="F17" s="227" t="s">
        <v>378</v>
      </c>
    </row>
    <row r="18" spans="1:6" x14ac:dyDescent="0.25">
      <c r="A18" s="208" t="s">
        <v>383</v>
      </c>
      <c r="B18" s="208" t="s">
        <v>404</v>
      </c>
      <c r="C18" s="208" t="s">
        <v>405</v>
      </c>
      <c r="D18" s="208" t="s">
        <v>290</v>
      </c>
      <c r="E18" s="208" t="s">
        <v>377</v>
      </c>
      <c r="F18" s="227" t="s">
        <v>378</v>
      </c>
    </row>
    <row r="19" spans="1:6" x14ac:dyDescent="0.25">
      <c r="A19" s="208" t="s">
        <v>383</v>
      </c>
      <c r="B19" s="208" t="s">
        <v>406</v>
      </c>
      <c r="C19" s="208" t="s">
        <v>407</v>
      </c>
      <c r="D19" s="208" t="s">
        <v>290</v>
      </c>
      <c r="E19" s="208" t="s">
        <v>377</v>
      </c>
      <c r="F19" s="227" t="s">
        <v>378</v>
      </c>
    </row>
    <row r="20" spans="1:6" x14ac:dyDescent="0.25">
      <c r="A20" s="208" t="s">
        <v>383</v>
      </c>
      <c r="B20" s="208" t="s">
        <v>408</v>
      </c>
      <c r="C20" s="208" t="s">
        <v>409</v>
      </c>
      <c r="D20" s="208" t="s">
        <v>290</v>
      </c>
      <c r="E20" s="208" t="s">
        <v>377</v>
      </c>
      <c r="F20" s="227" t="s">
        <v>378</v>
      </c>
    </row>
    <row r="21" spans="1:6" x14ac:dyDescent="0.25">
      <c r="A21" s="208" t="s">
        <v>383</v>
      </c>
      <c r="B21" s="208" t="s">
        <v>410</v>
      </c>
      <c r="C21" s="208" t="s">
        <v>411</v>
      </c>
      <c r="D21" s="208" t="s">
        <v>290</v>
      </c>
      <c r="E21" s="208" t="s">
        <v>377</v>
      </c>
      <c r="F21" s="227" t="s">
        <v>378</v>
      </c>
    </row>
    <row r="22" spans="1:6" x14ac:dyDescent="0.25">
      <c r="A22" s="208" t="s">
        <v>383</v>
      </c>
      <c r="B22" s="208" t="s">
        <v>412</v>
      </c>
      <c r="C22" s="208" t="s">
        <v>413</v>
      </c>
      <c r="D22" s="208" t="s">
        <v>290</v>
      </c>
      <c r="E22" s="208" t="s">
        <v>377</v>
      </c>
      <c r="F22" s="227" t="s">
        <v>378</v>
      </c>
    </row>
    <row r="23" spans="1:6" x14ac:dyDescent="0.25">
      <c r="A23" s="208" t="s">
        <v>383</v>
      </c>
      <c r="B23" s="208" t="s">
        <v>414</v>
      </c>
      <c r="C23" s="208" t="s">
        <v>415</v>
      </c>
      <c r="D23" s="208" t="s">
        <v>290</v>
      </c>
      <c r="E23" s="208" t="s">
        <v>377</v>
      </c>
      <c r="F23" s="227" t="s">
        <v>378</v>
      </c>
    </row>
    <row r="24" spans="1:6" x14ac:dyDescent="0.25">
      <c r="A24" s="208" t="s">
        <v>383</v>
      </c>
      <c r="B24" s="208" t="s">
        <v>416</v>
      </c>
      <c r="C24" s="208" t="s">
        <v>417</v>
      </c>
      <c r="D24" s="208" t="s">
        <v>290</v>
      </c>
      <c r="E24" s="208" t="s">
        <v>377</v>
      </c>
      <c r="F24" s="227" t="s">
        <v>378</v>
      </c>
    </row>
    <row r="25" spans="1:6" x14ac:dyDescent="0.25">
      <c r="A25" s="208" t="s">
        <v>383</v>
      </c>
      <c r="B25" s="208" t="s">
        <v>418</v>
      </c>
      <c r="C25" s="208" t="s">
        <v>419</v>
      </c>
      <c r="D25" s="208" t="s">
        <v>290</v>
      </c>
      <c r="E25" s="208" t="s">
        <v>377</v>
      </c>
      <c r="F25" s="227" t="s">
        <v>378</v>
      </c>
    </row>
    <row r="26" spans="1:6" x14ac:dyDescent="0.25">
      <c r="A26" s="208" t="s">
        <v>383</v>
      </c>
      <c r="B26" s="208" t="s">
        <v>420</v>
      </c>
      <c r="C26" s="208" t="s">
        <v>421</v>
      </c>
      <c r="D26" s="208" t="s">
        <v>290</v>
      </c>
      <c r="E26" s="208" t="s">
        <v>377</v>
      </c>
      <c r="F26" s="227" t="s">
        <v>378</v>
      </c>
    </row>
    <row r="27" spans="1:6" x14ac:dyDescent="0.25">
      <c r="A27" s="208" t="s">
        <v>383</v>
      </c>
      <c r="B27" s="208" t="s">
        <v>422</v>
      </c>
      <c r="C27" s="208" t="s">
        <v>423</v>
      </c>
      <c r="D27" s="208" t="s">
        <v>290</v>
      </c>
      <c r="E27" s="208" t="s">
        <v>377</v>
      </c>
      <c r="F27" s="227" t="s">
        <v>378</v>
      </c>
    </row>
    <row r="28" spans="1:6" x14ac:dyDescent="0.25">
      <c r="A28" s="208" t="s">
        <v>383</v>
      </c>
      <c r="B28" s="208" t="s">
        <v>424</v>
      </c>
      <c r="C28" s="208" t="s">
        <v>425</v>
      </c>
      <c r="D28" s="208" t="s">
        <v>290</v>
      </c>
      <c r="E28" s="208" t="s">
        <v>377</v>
      </c>
      <c r="F28" s="227" t="s">
        <v>378</v>
      </c>
    </row>
    <row r="29" spans="1:6" x14ac:dyDescent="0.25">
      <c r="A29" s="208" t="s">
        <v>383</v>
      </c>
      <c r="B29" s="208" t="s">
        <v>426</v>
      </c>
      <c r="C29" s="208" t="s">
        <v>427</v>
      </c>
      <c r="D29" s="208" t="s">
        <v>290</v>
      </c>
      <c r="E29" s="208" t="s">
        <v>377</v>
      </c>
      <c r="F29" s="227" t="s">
        <v>378</v>
      </c>
    </row>
    <row r="30" spans="1:6" x14ac:dyDescent="0.25">
      <c r="A30" s="208" t="s">
        <v>383</v>
      </c>
      <c r="B30" s="208" t="s">
        <v>428</v>
      </c>
      <c r="C30" s="208" t="s">
        <v>429</v>
      </c>
      <c r="D30" s="208" t="s">
        <v>290</v>
      </c>
      <c r="E30" s="208" t="s">
        <v>377</v>
      </c>
      <c r="F30" s="227" t="s">
        <v>378</v>
      </c>
    </row>
    <row r="31" spans="1:6" x14ac:dyDescent="0.25">
      <c r="A31" s="208" t="s">
        <v>383</v>
      </c>
      <c r="B31" s="208" t="s">
        <v>430</v>
      </c>
      <c r="C31" s="208" t="s">
        <v>431</v>
      </c>
      <c r="D31" s="208" t="s">
        <v>290</v>
      </c>
      <c r="E31" s="208" t="s">
        <v>377</v>
      </c>
      <c r="F31" s="227" t="s">
        <v>378</v>
      </c>
    </row>
    <row r="32" spans="1:6" x14ac:dyDescent="0.25">
      <c r="A32" s="208" t="s">
        <v>383</v>
      </c>
      <c r="B32" s="208" t="s">
        <v>432</v>
      </c>
      <c r="C32" s="208" t="s">
        <v>433</v>
      </c>
      <c r="D32" s="208" t="s">
        <v>290</v>
      </c>
      <c r="E32" s="208" t="s">
        <v>377</v>
      </c>
      <c r="F32" s="227" t="s">
        <v>378</v>
      </c>
    </row>
    <row r="33" spans="1:6" x14ac:dyDescent="0.25">
      <c r="A33" s="208" t="s">
        <v>383</v>
      </c>
      <c r="B33" s="208" t="s">
        <v>434</v>
      </c>
      <c r="C33" s="208" t="s">
        <v>435</v>
      </c>
      <c r="D33" s="208" t="s">
        <v>290</v>
      </c>
      <c r="E33" s="208" t="s">
        <v>377</v>
      </c>
      <c r="F33" s="227" t="s">
        <v>378</v>
      </c>
    </row>
    <row r="34" spans="1:6" x14ac:dyDescent="0.25">
      <c r="A34" s="208" t="s">
        <v>383</v>
      </c>
      <c r="B34" s="208" t="s">
        <v>436</v>
      </c>
      <c r="C34" s="208" t="s">
        <v>437</v>
      </c>
      <c r="D34" s="208" t="s">
        <v>290</v>
      </c>
      <c r="E34" s="208" t="s">
        <v>377</v>
      </c>
      <c r="F34" s="227" t="s">
        <v>378</v>
      </c>
    </row>
    <row r="35" spans="1:6" x14ac:dyDescent="0.25">
      <c r="A35" s="208" t="s">
        <v>383</v>
      </c>
      <c r="B35" s="208" t="s">
        <v>438</v>
      </c>
      <c r="C35" s="208" t="s">
        <v>439</v>
      </c>
      <c r="D35" s="208" t="s">
        <v>290</v>
      </c>
      <c r="E35" s="208" t="s">
        <v>377</v>
      </c>
      <c r="F35" s="227" t="s">
        <v>378</v>
      </c>
    </row>
    <row r="36" spans="1:6" x14ac:dyDescent="0.25">
      <c r="A36" s="208" t="s">
        <v>383</v>
      </c>
      <c r="B36" s="208" t="s">
        <v>440</v>
      </c>
      <c r="C36" s="208" t="s">
        <v>441</v>
      </c>
      <c r="D36" s="208" t="s">
        <v>290</v>
      </c>
      <c r="E36" s="208" t="s">
        <v>377</v>
      </c>
      <c r="F36" s="227" t="s">
        <v>378</v>
      </c>
    </row>
    <row r="37" spans="1:6" x14ac:dyDescent="0.25">
      <c r="A37" s="208" t="s">
        <v>383</v>
      </c>
      <c r="B37" s="208" t="s">
        <v>442</v>
      </c>
      <c r="C37" s="208" t="s">
        <v>443</v>
      </c>
      <c r="D37" s="208" t="s">
        <v>290</v>
      </c>
      <c r="E37" s="208" t="s">
        <v>377</v>
      </c>
      <c r="F37" s="227" t="s">
        <v>378</v>
      </c>
    </row>
    <row r="38" spans="1:6" x14ac:dyDescent="0.25">
      <c r="A38" s="208" t="s">
        <v>383</v>
      </c>
      <c r="B38" s="208" t="s">
        <v>444</v>
      </c>
      <c r="C38" s="208" t="s">
        <v>445</v>
      </c>
      <c r="D38" s="208" t="s">
        <v>290</v>
      </c>
      <c r="E38" s="208" t="s">
        <v>377</v>
      </c>
      <c r="F38" s="227" t="s">
        <v>378</v>
      </c>
    </row>
    <row r="39" spans="1:6" x14ac:dyDescent="0.25">
      <c r="A39" s="208" t="s">
        <v>383</v>
      </c>
      <c r="B39" s="208" t="s">
        <v>446</v>
      </c>
      <c r="C39" s="208" t="s">
        <v>447</v>
      </c>
      <c r="D39" s="208" t="s">
        <v>290</v>
      </c>
      <c r="E39" s="208" t="s">
        <v>377</v>
      </c>
      <c r="F39" s="227" t="s">
        <v>378</v>
      </c>
    </row>
    <row r="40" spans="1:6" x14ac:dyDescent="0.25">
      <c r="A40" s="208" t="s">
        <v>383</v>
      </c>
      <c r="B40" s="208" t="s">
        <v>448</v>
      </c>
      <c r="C40" s="208" t="s">
        <v>449</v>
      </c>
      <c r="D40" s="208" t="s">
        <v>376</v>
      </c>
      <c r="E40" s="208" t="s">
        <v>377</v>
      </c>
      <c r="F40" s="227" t="s">
        <v>378</v>
      </c>
    </row>
    <row r="41" spans="1:6" x14ac:dyDescent="0.25">
      <c r="A41" s="208" t="s">
        <v>383</v>
      </c>
      <c r="B41" s="208" t="s">
        <v>450</v>
      </c>
      <c r="C41" s="208" t="s">
        <v>451</v>
      </c>
      <c r="D41" s="208" t="s">
        <v>290</v>
      </c>
      <c r="E41" s="208" t="s">
        <v>377</v>
      </c>
      <c r="F41" s="227" t="s">
        <v>378</v>
      </c>
    </row>
    <row r="42" spans="1:6" x14ac:dyDescent="0.25">
      <c r="A42" s="208" t="s">
        <v>383</v>
      </c>
      <c r="B42" s="208" t="s">
        <v>452</v>
      </c>
      <c r="C42" s="208" t="s">
        <v>453</v>
      </c>
      <c r="D42" s="208" t="s">
        <v>290</v>
      </c>
      <c r="E42" s="208" t="s">
        <v>377</v>
      </c>
      <c r="F42" s="227" t="s">
        <v>378</v>
      </c>
    </row>
    <row r="43" spans="1:6" x14ac:dyDescent="0.25">
      <c r="A43" s="208" t="s">
        <v>383</v>
      </c>
      <c r="B43" s="208" t="s">
        <v>454</v>
      </c>
      <c r="C43" s="208" t="s">
        <v>455</v>
      </c>
      <c r="D43" s="208" t="s">
        <v>290</v>
      </c>
      <c r="E43" s="208" t="s">
        <v>377</v>
      </c>
      <c r="F43" s="227" t="s">
        <v>378</v>
      </c>
    </row>
    <row r="44" spans="1:6" x14ac:dyDescent="0.25">
      <c r="A44" s="208" t="s">
        <v>383</v>
      </c>
      <c r="B44" s="208" t="s">
        <v>432</v>
      </c>
      <c r="C44" s="208" t="s">
        <v>456</v>
      </c>
      <c r="D44" s="208" t="s">
        <v>290</v>
      </c>
      <c r="E44" s="208" t="s">
        <v>377</v>
      </c>
      <c r="F44" s="227" t="s">
        <v>378</v>
      </c>
    </row>
    <row r="45" spans="1:6" x14ac:dyDescent="0.25">
      <c r="A45" s="208" t="s">
        <v>457</v>
      </c>
      <c r="B45" s="208" t="s">
        <v>458</v>
      </c>
      <c r="C45" s="208" t="s">
        <v>459</v>
      </c>
      <c r="D45" s="208" t="s">
        <v>376</v>
      </c>
      <c r="E45" s="208" t="s">
        <v>377</v>
      </c>
      <c r="F45" s="227" t="s">
        <v>378</v>
      </c>
    </row>
    <row r="46" spans="1:6" x14ac:dyDescent="0.25">
      <c r="A46" s="208" t="s">
        <v>457</v>
      </c>
      <c r="B46" s="208" t="s">
        <v>458</v>
      </c>
      <c r="C46" s="208" t="s">
        <v>459</v>
      </c>
      <c r="D46" s="208" t="s">
        <v>376</v>
      </c>
      <c r="E46" s="208" t="s">
        <v>377</v>
      </c>
      <c r="F46" s="227" t="s">
        <v>378</v>
      </c>
    </row>
    <row r="47" spans="1:6" x14ac:dyDescent="0.25">
      <c r="A47" s="208" t="s">
        <v>460</v>
      </c>
      <c r="B47" s="208" t="s">
        <v>461</v>
      </c>
      <c r="C47" s="208" t="s">
        <v>462</v>
      </c>
      <c r="D47" s="208" t="s">
        <v>376</v>
      </c>
      <c r="E47" s="208" t="s">
        <v>377</v>
      </c>
      <c r="F47" s="227" t="s">
        <v>378</v>
      </c>
    </row>
    <row r="48" spans="1:6" x14ac:dyDescent="0.25">
      <c r="A48" s="208" t="s">
        <v>460</v>
      </c>
      <c r="B48" s="208" t="s">
        <v>463</v>
      </c>
      <c r="C48" s="208" t="s">
        <v>464</v>
      </c>
      <c r="D48" s="208" t="s">
        <v>376</v>
      </c>
      <c r="E48" s="208" t="s">
        <v>377</v>
      </c>
      <c r="F48" s="227" t="s">
        <v>378</v>
      </c>
    </row>
    <row r="49" spans="1:6" x14ac:dyDescent="0.25">
      <c r="A49" s="208" t="s">
        <v>465</v>
      </c>
      <c r="B49" s="208" t="s">
        <v>466</v>
      </c>
      <c r="C49" s="208" t="s">
        <v>467</v>
      </c>
      <c r="D49" s="208" t="s">
        <v>376</v>
      </c>
      <c r="E49" s="208" t="s">
        <v>377</v>
      </c>
      <c r="F49" s="227" t="s">
        <v>378</v>
      </c>
    </row>
    <row r="50" spans="1:6" x14ac:dyDescent="0.25">
      <c r="A50" s="208" t="s">
        <v>465</v>
      </c>
      <c r="B50" s="208" t="s">
        <v>468</v>
      </c>
      <c r="C50" s="208" t="s">
        <v>469</v>
      </c>
      <c r="D50" s="208" t="s">
        <v>290</v>
      </c>
      <c r="E50" s="208" t="s">
        <v>470</v>
      </c>
      <c r="F50" s="227" t="s">
        <v>378</v>
      </c>
    </row>
    <row r="51" spans="1:6" x14ac:dyDescent="0.25">
      <c r="A51" s="208" t="s">
        <v>465</v>
      </c>
      <c r="B51" s="208" t="s">
        <v>471</v>
      </c>
      <c r="C51" s="208" t="s">
        <v>472</v>
      </c>
      <c r="D51" s="208" t="s">
        <v>290</v>
      </c>
      <c r="E51" s="208" t="s">
        <v>473</v>
      </c>
      <c r="F51" s="227" t="s">
        <v>378</v>
      </c>
    </row>
    <row r="52" spans="1:6" x14ac:dyDescent="0.25">
      <c r="A52" s="208" t="s">
        <v>465</v>
      </c>
      <c r="B52" s="208" t="s">
        <v>468</v>
      </c>
      <c r="C52" s="208" t="s">
        <v>474</v>
      </c>
      <c r="D52" s="208" t="s">
        <v>290</v>
      </c>
      <c r="E52" s="208" t="s">
        <v>475</v>
      </c>
      <c r="F52" s="227" t="s">
        <v>378</v>
      </c>
    </row>
    <row r="53" spans="1:6" x14ac:dyDescent="0.25">
      <c r="A53" s="208" t="s">
        <v>465</v>
      </c>
      <c r="B53" s="208" t="s">
        <v>476</v>
      </c>
      <c r="C53" s="208" t="s">
        <v>477</v>
      </c>
      <c r="D53" s="208" t="s">
        <v>376</v>
      </c>
      <c r="E53" s="208" t="s">
        <v>478</v>
      </c>
      <c r="F53" s="227" t="s">
        <v>378</v>
      </c>
    </row>
    <row r="54" spans="1:6" x14ac:dyDescent="0.25">
      <c r="A54" s="208" t="s">
        <v>465</v>
      </c>
      <c r="B54" s="208" t="s">
        <v>479</v>
      </c>
      <c r="C54" s="208" t="s">
        <v>480</v>
      </c>
      <c r="D54" s="208" t="s">
        <v>290</v>
      </c>
      <c r="E54" s="208" t="s">
        <v>377</v>
      </c>
      <c r="F54" s="227" t="s">
        <v>378</v>
      </c>
    </row>
    <row r="55" spans="1:6" x14ac:dyDescent="0.25">
      <c r="A55" s="208" t="s">
        <v>465</v>
      </c>
      <c r="B55" s="208" t="s">
        <v>481</v>
      </c>
      <c r="C55" s="208" t="s">
        <v>482</v>
      </c>
      <c r="D55" s="208" t="s">
        <v>376</v>
      </c>
      <c r="E55" s="208" t="s">
        <v>377</v>
      </c>
      <c r="F55" s="227" t="s">
        <v>378</v>
      </c>
    </row>
    <row r="56" spans="1:6" x14ac:dyDescent="0.25">
      <c r="A56" s="208" t="s">
        <v>465</v>
      </c>
      <c r="B56" s="208" t="s">
        <v>483</v>
      </c>
      <c r="C56" s="208" t="s">
        <v>484</v>
      </c>
      <c r="D56" s="208" t="s">
        <v>290</v>
      </c>
      <c r="E56" s="208" t="s">
        <v>377</v>
      </c>
      <c r="F56" s="227" t="s">
        <v>378</v>
      </c>
    </row>
    <row r="57" spans="1:6" x14ac:dyDescent="0.25">
      <c r="A57" s="208" t="s">
        <v>465</v>
      </c>
      <c r="B57" s="208" t="s">
        <v>485</v>
      </c>
      <c r="C57" s="208" t="s">
        <v>486</v>
      </c>
      <c r="D57" s="208" t="s">
        <v>376</v>
      </c>
      <c r="E57" s="208" t="s">
        <v>377</v>
      </c>
      <c r="F57" s="227" t="s">
        <v>378</v>
      </c>
    </row>
    <row r="58" spans="1:6" x14ac:dyDescent="0.25">
      <c r="A58" s="208" t="s">
        <v>465</v>
      </c>
      <c r="B58" s="208" t="s">
        <v>487</v>
      </c>
      <c r="C58" s="208" t="s">
        <v>488</v>
      </c>
      <c r="D58" s="208" t="s">
        <v>290</v>
      </c>
      <c r="E58" s="208" t="s">
        <v>377</v>
      </c>
      <c r="F58" s="227" t="s">
        <v>378</v>
      </c>
    </row>
    <row r="59" spans="1:6" x14ac:dyDescent="0.25">
      <c r="A59" s="208" t="s">
        <v>465</v>
      </c>
      <c r="B59" s="208" t="s">
        <v>487</v>
      </c>
      <c r="C59" s="208" t="s">
        <v>489</v>
      </c>
      <c r="D59" s="208" t="s">
        <v>290</v>
      </c>
      <c r="E59" s="208" t="s">
        <v>377</v>
      </c>
      <c r="F59" s="227" t="s">
        <v>378</v>
      </c>
    </row>
    <row r="60" spans="1:6" x14ac:dyDescent="0.25">
      <c r="A60" s="208" t="s">
        <v>465</v>
      </c>
      <c r="B60" s="208" t="s">
        <v>490</v>
      </c>
      <c r="C60" s="208" t="s">
        <v>491</v>
      </c>
      <c r="D60" s="208" t="s">
        <v>290</v>
      </c>
      <c r="E60" s="208" t="s">
        <v>377</v>
      </c>
      <c r="F60" s="227" t="s">
        <v>378</v>
      </c>
    </row>
    <row r="61" spans="1:6" x14ac:dyDescent="0.25">
      <c r="A61" s="208" t="s">
        <v>465</v>
      </c>
      <c r="B61" s="208" t="s">
        <v>492</v>
      </c>
      <c r="C61" s="208" t="s">
        <v>493</v>
      </c>
      <c r="D61" s="208" t="s">
        <v>290</v>
      </c>
      <c r="E61" s="208" t="s">
        <v>377</v>
      </c>
      <c r="F61" s="227" t="s">
        <v>378</v>
      </c>
    </row>
    <row r="62" spans="1:6" x14ac:dyDescent="0.25">
      <c r="A62" s="208" t="s">
        <v>465</v>
      </c>
      <c r="B62" s="208" t="s">
        <v>494</v>
      </c>
      <c r="C62" s="208" t="s">
        <v>495</v>
      </c>
      <c r="D62" s="208" t="s">
        <v>290</v>
      </c>
      <c r="E62" s="208" t="s">
        <v>377</v>
      </c>
      <c r="F62" s="227" t="s">
        <v>378</v>
      </c>
    </row>
    <row r="63" spans="1:6" x14ac:dyDescent="0.25">
      <c r="A63" s="208" t="s">
        <v>465</v>
      </c>
      <c r="B63" s="208" t="s">
        <v>496</v>
      </c>
      <c r="C63" s="208" t="s">
        <v>497</v>
      </c>
      <c r="D63" s="208" t="s">
        <v>290</v>
      </c>
      <c r="E63" s="208" t="s">
        <v>377</v>
      </c>
      <c r="F63" s="227" t="s">
        <v>378</v>
      </c>
    </row>
    <row r="64" spans="1:6" x14ac:dyDescent="0.25">
      <c r="A64" s="208" t="s">
        <v>465</v>
      </c>
      <c r="B64" s="208" t="s">
        <v>498</v>
      </c>
      <c r="C64" s="208" t="s">
        <v>499</v>
      </c>
      <c r="D64" s="208" t="s">
        <v>290</v>
      </c>
      <c r="E64" s="208" t="s">
        <v>377</v>
      </c>
      <c r="F64" s="227" t="s">
        <v>378</v>
      </c>
    </row>
    <row r="65" spans="1:6" x14ac:dyDescent="0.25">
      <c r="A65" s="208" t="s">
        <v>465</v>
      </c>
      <c r="B65" s="208" t="s">
        <v>500</v>
      </c>
      <c r="C65" s="208" t="s">
        <v>501</v>
      </c>
      <c r="D65" s="208" t="s">
        <v>290</v>
      </c>
      <c r="E65" s="208" t="s">
        <v>377</v>
      </c>
      <c r="F65" s="227" t="s">
        <v>378</v>
      </c>
    </row>
    <row r="66" spans="1:6" x14ac:dyDescent="0.25">
      <c r="A66" s="208" t="s">
        <v>465</v>
      </c>
      <c r="B66" s="208" t="s">
        <v>502</v>
      </c>
      <c r="C66" s="208" t="s">
        <v>503</v>
      </c>
      <c r="D66" s="208" t="s">
        <v>290</v>
      </c>
      <c r="E66" s="208" t="s">
        <v>377</v>
      </c>
      <c r="F66" s="227" t="s">
        <v>378</v>
      </c>
    </row>
    <row r="67" spans="1:6" x14ac:dyDescent="0.25">
      <c r="A67" s="208" t="s">
        <v>465</v>
      </c>
      <c r="B67" s="208" t="s">
        <v>504</v>
      </c>
      <c r="C67" s="208" t="s">
        <v>505</v>
      </c>
      <c r="D67" s="208" t="s">
        <v>290</v>
      </c>
      <c r="E67" s="208" t="s">
        <v>377</v>
      </c>
      <c r="F67" s="227" t="s">
        <v>378</v>
      </c>
    </row>
    <row r="68" spans="1:6" x14ac:dyDescent="0.25">
      <c r="A68" s="208" t="s">
        <v>465</v>
      </c>
      <c r="B68" s="208" t="s">
        <v>476</v>
      </c>
      <c r="C68" s="208" t="s">
        <v>506</v>
      </c>
      <c r="D68" s="208" t="s">
        <v>290</v>
      </c>
      <c r="E68" s="208" t="s">
        <v>475</v>
      </c>
      <c r="F68" s="227" t="s">
        <v>378</v>
      </c>
    </row>
    <row r="69" spans="1:6" x14ac:dyDescent="0.25">
      <c r="A69" s="208" t="s">
        <v>465</v>
      </c>
      <c r="B69" s="208" t="s">
        <v>507</v>
      </c>
      <c r="C69" s="208" t="s">
        <v>508</v>
      </c>
      <c r="D69" s="208" t="s">
        <v>290</v>
      </c>
      <c r="E69" s="208" t="s">
        <v>377</v>
      </c>
      <c r="F69" s="227" t="s">
        <v>378</v>
      </c>
    </row>
    <row r="70" spans="1:6" x14ac:dyDescent="0.25">
      <c r="A70" s="208" t="s">
        <v>465</v>
      </c>
      <c r="B70" s="208" t="s">
        <v>509</v>
      </c>
      <c r="C70" s="208" t="s">
        <v>510</v>
      </c>
      <c r="D70" s="208" t="s">
        <v>290</v>
      </c>
      <c r="E70" s="208" t="s">
        <v>377</v>
      </c>
      <c r="F70" s="227" t="s">
        <v>378</v>
      </c>
    </row>
    <row r="71" spans="1:6" x14ac:dyDescent="0.25">
      <c r="A71" s="208" t="s">
        <v>465</v>
      </c>
      <c r="B71" s="208" t="s">
        <v>511</v>
      </c>
      <c r="C71" s="208" t="s">
        <v>512</v>
      </c>
      <c r="D71" s="208" t="s">
        <v>290</v>
      </c>
      <c r="E71" s="208" t="s">
        <v>377</v>
      </c>
      <c r="F71" s="227" t="s">
        <v>378</v>
      </c>
    </row>
    <row r="72" spans="1:6" x14ac:dyDescent="0.25">
      <c r="A72" s="208" t="s">
        <v>465</v>
      </c>
      <c r="B72" s="208" t="s">
        <v>513</v>
      </c>
      <c r="C72" s="208" t="s">
        <v>514</v>
      </c>
      <c r="D72" s="208" t="s">
        <v>290</v>
      </c>
      <c r="E72" s="208" t="s">
        <v>377</v>
      </c>
      <c r="F72" s="227" t="s">
        <v>378</v>
      </c>
    </row>
    <row r="73" spans="1:6" x14ac:dyDescent="0.25">
      <c r="A73" s="208" t="s">
        <v>465</v>
      </c>
      <c r="B73" s="208" t="s">
        <v>515</v>
      </c>
      <c r="C73" s="208" t="s">
        <v>516</v>
      </c>
      <c r="D73" s="208" t="s">
        <v>290</v>
      </c>
      <c r="E73" s="208" t="s">
        <v>377</v>
      </c>
      <c r="F73" s="227" t="s">
        <v>378</v>
      </c>
    </row>
    <row r="74" spans="1:6" x14ac:dyDescent="0.25">
      <c r="A74" s="208" t="s">
        <v>465</v>
      </c>
      <c r="B74" s="208" t="s">
        <v>517</v>
      </c>
      <c r="C74" s="208" t="s">
        <v>518</v>
      </c>
      <c r="D74" s="208" t="s">
        <v>290</v>
      </c>
      <c r="E74" s="208" t="s">
        <v>377</v>
      </c>
      <c r="F74" s="227" t="s">
        <v>378</v>
      </c>
    </row>
    <row r="75" spans="1:6" x14ac:dyDescent="0.25">
      <c r="A75" s="208" t="s">
        <v>465</v>
      </c>
      <c r="B75" s="208" t="s">
        <v>519</v>
      </c>
      <c r="C75" s="208" t="s">
        <v>520</v>
      </c>
      <c r="D75" s="208" t="s">
        <v>290</v>
      </c>
      <c r="E75" s="208" t="s">
        <v>377</v>
      </c>
      <c r="F75" s="227" t="s">
        <v>378</v>
      </c>
    </row>
    <row r="76" spans="1:6" x14ac:dyDescent="0.25">
      <c r="A76" s="208" t="s">
        <v>465</v>
      </c>
      <c r="B76" s="208" t="s">
        <v>521</v>
      </c>
      <c r="C76" s="208" t="s">
        <v>522</v>
      </c>
      <c r="D76" s="208" t="s">
        <v>290</v>
      </c>
      <c r="E76" s="208" t="s">
        <v>377</v>
      </c>
      <c r="F76" s="227" t="s">
        <v>378</v>
      </c>
    </row>
    <row r="77" spans="1:6" x14ac:dyDescent="0.25">
      <c r="A77" s="208" t="s">
        <v>465</v>
      </c>
      <c r="B77" s="208" t="s">
        <v>523</v>
      </c>
      <c r="C77" s="208" t="s">
        <v>524</v>
      </c>
      <c r="D77" s="208" t="s">
        <v>290</v>
      </c>
      <c r="E77" s="208" t="s">
        <v>377</v>
      </c>
      <c r="F77" s="227" t="s">
        <v>378</v>
      </c>
    </row>
    <row r="78" spans="1:6" x14ac:dyDescent="0.25">
      <c r="A78" s="208" t="s">
        <v>465</v>
      </c>
      <c r="B78" s="208" t="s">
        <v>525</v>
      </c>
      <c r="C78" s="208" t="s">
        <v>526</v>
      </c>
      <c r="D78" s="208" t="s">
        <v>290</v>
      </c>
      <c r="E78" s="208" t="s">
        <v>377</v>
      </c>
      <c r="F78" s="227" t="s">
        <v>378</v>
      </c>
    </row>
    <row r="79" spans="1:6" x14ac:dyDescent="0.25">
      <c r="A79" s="208" t="s">
        <v>465</v>
      </c>
      <c r="B79" s="208" t="s">
        <v>527</v>
      </c>
      <c r="C79" s="208" t="s">
        <v>528</v>
      </c>
      <c r="D79" s="208" t="s">
        <v>290</v>
      </c>
      <c r="E79" s="208" t="s">
        <v>377</v>
      </c>
      <c r="F79" s="227" t="s">
        <v>378</v>
      </c>
    </row>
    <row r="80" spans="1:6" x14ac:dyDescent="0.25">
      <c r="A80" s="208" t="s">
        <v>465</v>
      </c>
      <c r="B80" s="208" t="s">
        <v>529</v>
      </c>
      <c r="C80" s="208" t="s">
        <v>530</v>
      </c>
      <c r="D80" s="208" t="s">
        <v>290</v>
      </c>
      <c r="E80" s="208" t="s">
        <v>377</v>
      </c>
      <c r="F80" s="227" t="s">
        <v>378</v>
      </c>
    </row>
    <row r="81" spans="1:6" x14ac:dyDescent="0.25">
      <c r="A81" s="208" t="s">
        <v>465</v>
      </c>
      <c r="B81" s="208" t="s">
        <v>531</v>
      </c>
      <c r="C81" s="208" t="s">
        <v>532</v>
      </c>
      <c r="D81" s="208" t="s">
        <v>290</v>
      </c>
      <c r="E81" s="208" t="s">
        <v>377</v>
      </c>
      <c r="F81" s="227" t="s">
        <v>378</v>
      </c>
    </row>
    <row r="82" spans="1:6" x14ac:dyDescent="0.25">
      <c r="A82" s="208" t="s">
        <v>465</v>
      </c>
      <c r="B82" s="208" t="s">
        <v>533</v>
      </c>
      <c r="C82" s="208" t="s">
        <v>534</v>
      </c>
      <c r="D82" s="208" t="s">
        <v>290</v>
      </c>
      <c r="E82" s="208" t="s">
        <v>377</v>
      </c>
      <c r="F82" s="227" t="s">
        <v>378</v>
      </c>
    </row>
    <row r="83" spans="1:6" x14ac:dyDescent="0.25">
      <c r="A83" s="208" t="s">
        <v>465</v>
      </c>
      <c r="B83" s="208" t="s">
        <v>533</v>
      </c>
      <c r="C83" s="208" t="s">
        <v>535</v>
      </c>
      <c r="D83" s="208" t="s">
        <v>290</v>
      </c>
      <c r="E83" s="208" t="s">
        <v>377</v>
      </c>
      <c r="F83" s="227" t="s">
        <v>378</v>
      </c>
    </row>
    <row r="84" spans="1:6" x14ac:dyDescent="0.25">
      <c r="A84" s="208" t="s">
        <v>465</v>
      </c>
      <c r="B84" s="208" t="s">
        <v>536</v>
      </c>
      <c r="C84" s="208" t="s">
        <v>537</v>
      </c>
      <c r="D84" s="208" t="s">
        <v>290</v>
      </c>
      <c r="E84" s="208" t="s">
        <v>377</v>
      </c>
      <c r="F84" s="227" t="s">
        <v>378</v>
      </c>
    </row>
    <row r="85" spans="1:6" x14ac:dyDescent="0.25">
      <c r="A85" s="208" t="s">
        <v>465</v>
      </c>
      <c r="B85" s="208" t="s">
        <v>538</v>
      </c>
      <c r="C85" s="208" t="s">
        <v>539</v>
      </c>
      <c r="D85" s="208" t="s">
        <v>290</v>
      </c>
      <c r="E85" s="208" t="s">
        <v>377</v>
      </c>
      <c r="F85" s="227" t="s">
        <v>378</v>
      </c>
    </row>
    <row r="86" spans="1:6" x14ac:dyDescent="0.25">
      <c r="A86" s="208" t="s">
        <v>465</v>
      </c>
      <c r="B86" s="208" t="s">
        <v>540</v>
      </c>
      <c r="C86" s="208" t="s">
        <v>541</v>
      </c>
      <c r="D86" s="208" t="s">
        <v>290</v>
      </c>
      <c r="E86" s="208" t="s">
        <v>377</v>
      </c>
      <c r="F86" s="227" t="s">
        <v>378</v>
      </c>
    </row>
    <row r="87" spans="1:6" x14ac:dyDescent="0.25">
      <c r="A87" s="208" t="s">
        <v>465</v>
      </c>
      <c r="B87" s="208" t="s">
        <v>542</v>
      </c>
      <c r="C87" s="208" t="s">
        <v>543</v>
      </c>
      <c r="D87" s="208" t="s">
        <v>290</v>
      </c>
      <c r="E87" s="208" t="s">
        <v>377</v>
      </c>
      <c r="F87" s="227" t="s">
        <v>378</v>
      </c>
    </row>
    <row r="88" spans="1:6" x14ac:dyDescent="0.25">
      <c r="A88" s="208" t="s">
        <v>465</v>
      </c>
      <c r="B88" s="208" t="s">
        <v>544</v>
      </c>
      <c r="C88" s="208" t="s">
        <v>545</v>
      </c>
      <c r="D88" s="208" t="s">
        <v>290</v>
      </c>
      <c r="E88" s="208" t="s">
        <v>377</v>
      </c>
      <c r="F88" s="227" t="s">
        <v>378</v>
      </c>
    </row>
    <row r="89" spans="1:6" x14ac:dyDescent="0.25">
      <c r="A89" s="208" t="s">
        <v>465</v>
      </c>
      <c r="B89" s="208" t="s">
        <v>546</v>
      </c>
      <c r="C89" s="208" t="s">
        <v>547</v>
      </c>
      <c r="D89" s="208" t="s">
        <v>290</v>
      </c>
      <c r="E89" s="208" t="s">
        <v>377</v>
      </c>
      <c r="F89" s="227" t="s">
        <v>378</v>
      </c>
    </row>
    <row r="90" spans="1:6" x14ac:dyDescent="0.25">
      <c r="A90" s="208" t="s">
        <v>465</v>
      </c>
      <c r="B90" s="208" t="s">
        <v>548</v>
      </c>
      <c r="C90" s="208" t="s">
        <v>549</v>
      </c>
      <c r="D90" s="208" t="s">
        <v>290</v>
      </c>
      <c r="E90" s="208" t="s">
        <v>377</v>
      </c>
      <c r="F90" s="227" t="s">
        <v>378</v>
      </c>
    </row>
    <row r="91" spans="1:6" x14ac:dyDescent="0.25">
      <c r="A91" s="208" t="s">
        <v>465</v>
      </c>
      <c r="B91" s="208" t="s">
        <v>550</v>
      </c>
      <c r="C91" s="208" t="s">
        <v>551</v>
      </c>
      <c r="D91" s="208" t="s">
        <v>290</v>
      </c>
      <c r="E91" s="208" t="s">
        <v>377</v>
      </c>
      <c r="F91" s="227" t="s">
        <v>378</v>
      </c>
    </row>
    <row r="92" spans="1:6" x14ac:dyDescent="0.25">
      <c r="A92" s="208" t="s">
        <v>465</v>
      </c>
      <c r="B92" s="208" t="s">
        <v>552</v>
      </c>
      <c r="C92" s="208" t="s">
        <v>553</v>
      </c>
      <c r="D92" s="208" t="s">
        <v>376</v>
      </c>
      <c r="E92" s="208" t="s">
        <v>377</v>
      </c>
      <c r="F92" s="227" t="s">
        <v>378</v>
      </c>
    </row>
    <row r="93" spans="1:6" x14ac:dyDescent="0.25">
      <c r="A93" s="208" t="s">
        <v>465</v>
      </c>
      <c r="B93" s="208" t="s">
        <v>554</v>
      </c>
      <c r="C93" s="208" t="s">
        <v>555</v>
      </c>
      <c r="D93" s="208" t="s">
        <v>290</v>
      </c>
      <c r="E93" s="208" t="s">
        <v>377</v>
      </c>
      <c r="F93" s="227" t="s">
        <v>378</v>
      </c>
    </row>
    <row r="94" spans="1:6" x14ac:dyDescent="0.25">
      <c r="A94" s="208" t="s">
        <v>465</v>
      </c>
      <c r="B94" s="208" t="s">
        <v>556</v>
      </c>
      <c r="C94" s="208" t="s">
        <v>557</v>
      </c>
      <c r="D94" s="208" t="s">
        <v>290</v>
      </c>
      <c r="E94" s="208" t="s">
        <v>377</v>
      </c>
      <c r="F94" s="227" t="s">
        <v>378</v>
      </c>
    </row>
    <row r="95" spans="1:6" x14ac:dyDescent="0.25">
      <c r="A95" s="208" t="s">
        <v>465</v>
      </c>
      <c r="B95" s="208" t="s">
        <v>558</v>
      </c>
      <c r="C95" s="208" t="s">
        <v>559</v>
      </c>
      <c r="D95" s="208" t="s">
        <v>290</v>
      </c>
      <c r="E95" s="208" t="s">
        <v>377</v>
      </c>
      <c r="F95" s="227" t="s">
        <v>378</v>
      </c>
    </row>
    <row r="96" spans="1:6" x14ac:dyDescent="0.25">
      <c r="A96" s="208" t="s">
        <v>465</v>
      </c>
      <c r="B96" s="208" t="s">
        <v>560</v>
      </c>
      <c r="C96" s="208" t="s">
        <v>561</v>
      </c>
      <c r="D96" s="208" t="s">
        <v>290</v>
      </c>
      <c r="E96" s="208" t="s">
        <v>377</v>
      </c>
      <c r="F96" s="227" t="s">
        <v>378</v>
      </c>
    </row>
    <row r="97" spans="1:6" x14ac:dyDescent="0.25">
      <c r="A97" s="208" t="s">
        <v>465</v>
      </c>
      <c r="B97" s="208" t="s">
        <v>560</v>
      </c>
      <c r="C97" s="208" t="s">
        <v>562</v>
      </c>
      <c r="D97" s="208" t="s">
        <v>290</v>
      </c>
      <c r="E97" s="208" t="s">
        <v>377</v>
      </c>
      <c r="F97" s="227" t="s">
        <v>378</v>
      </c>
    </row>
    <row r="98" spans="1:6" x14ac:dyDescent="0.25">
      <c r="A98" s="208" t="s">
        <v>465</v>
      </c>
      <c r="B98" s="208" t="s">
        <v>563</v>
      </c>
      <c r="C98" s="208" t="s">
        <v>564</v>
      </c>
      <c r="D98" s="208" t="s">
        <v>290</v>
      </c>
      <c r="E98" s="208" t="s">
        <v>377</v>
      </c>
      <c r="F98" s="227" t="s">
        <v>378</v>
      </c>
    </row>
    <row r="99" spans="1:6" x14ac:dyDescent="0.25">
      <c r="A99" s="208" t="s">
        <v>465</v>
      </c>
      <c r="B99" s="208" t="s">
        <v>565</v>
      </c>
      <c r="C99" s="208" t="s">
        <v>566</v>
      </c>
      <c r="D99" s="208" t="s">
        <v>290</v>
      </c>
      <c r="E99" s="208" t="s">
        <v>377</v>
      </c>
      <c r="F99" s="227" t="s">
        <v>378</v>
      </c>
    </row>
    <row r="100" spans="1:6" x14ac:dyDescent="0.25">
      <c r="A100" s="208" t="s">
        <v>465</v>
      </c>
      <c r="B100" s="208" t="s">
        <v>567</v>
      </c>
      <c r="C100" s="208" t="s">
        <v>568</v>
      </c>
      <c r="D100" s="208" t="s">
        <v>290</v>
      </c>
      <c r="E100" s="208" t="s">
        <v>377</v>
      </c>
      <c r="F100" s="227" t="s">
        <v>378</v>
      </c>
    </row>
    <row r="101" spans="1:6" x14ac:dyDescent="0.25">
      <c r="A101" s="208" t="s">
        <v>465</v>
      </c>
      <c r="B101" s="208" t="s">
        <v>569</v>
      </c>
      <c r="C101" s="208" t="s">
        <v>570</v>
      </c>
      <c r="D101" s="208" t="s">
        <v>290</v>
      </c>
      <c r="E101" s="208" t="s">
        <v>377</v>
      </c>
      <c r="F101" s="227" t="s">
        <v>378</v>
      </c>
    </row>
    <row r="102" spans="1:6" x14ac:dyDescent="0.25">
      <c r="A102" s="208" t="s">
        <v>465</v>
      </c>
      <c r="B102" s="208" t="s">
        <v>571</v>
      </c>
      <c r="C102" s="208" t="s">
        <v>572</v>
      </c>
      <c r="D102" s="208" t="s">
        <v>290</v>
      </c>
      <c r="E102" s="208" t="s">
        <v>377</v>
      </c>
      <c r="F102" s="227" t="s">
        <v>378</v>
      </c>
    </row>
    <row r="103" spans="1:6" x14ac:dyDescent="0.25">
      <c r="A103" s="208" t="s">
        <v>465</v>
      </c>
      <c r="B103" s="208" t="s">
        <v>573</v>
      </c>
      <c r="C103" s="208" t="s">
        <v>574</v>
      </c>
      <c r="D103" s="208" t="s">
        <v>290</v>
      </c>
      <c r="E103" s="208" t="s">
        <v>377</v>
      </c>
      <c r="F103" s="227" t="s">
        <v>378</v>
      </c>
    </row>
    <row r="104" spans="1:6" x14ac:dyDescent="0.25">
      <c r="A104" s="208" t="s">
        <v>465</v>
      </c>
      <c r="B104" s="208" t="s">
        <v>575</v>
      </c>
      <c r="C104" s="208" t="s">
        <v>576</v>
      </c>
      <c r="D104" s="208" t="s">
        <v>290</v>
      </c>
      <c r="E104" s="208" t="s">
        <v>377</v>
      </c>
      <c r="F104" s="227" t="s">
        <v>378</v>
      </c>
    </row>
    <row r="105" spans="1:6" x14ac:dyDescent="0.25">
      <c r="A105" s="208" t="s">
        <v>465</v>
      </c>
      <c r="B105" s="208" t="s">
        <v>577</v>
      </c>
      <c r="C105" s="208" t="s">
        <v>578</v>
      </c>
      <c r="D105" s="208" t="s">
        <v>290</v>
      </c>
      <c r="E105" s="208" t="s">
        <v>377</v>
      </c>
      <c r="F105" s="227" t="s">
        <v>378</v>
      </c>
    </row>
    <row r="106" spans="1:6" x14ac:dyDescent="0.25">
      <c r="A106" s="208" t="s">
        <v>465</v>
      </c>
      <c r="B106" s="208" t="s">
        <v>579</v>
      </c>
      <c r="C106" s="208" t="s">
        <v>580</v>
      </c>
      <c r="D106" s="208" t="s">
        <v>290</v>
      </c>
      <c r="E106" s="208" t="s">
        <v>377</v>
      </c>
      <c r="F106" s="227" t="s">
        <v>378</v>
      </c>
    </row>
    <row r="107" spans="1:6" x14ac:dyDescent="0.25">
      <c r="A107" s="208" t="s">
        <v>465</v>
      </c>
      <c r="B107" s="208" t="s">
        <v>581</v>
      </c>
      <c r="C107" s="208" t="s">
        <v>582</v>
      </c>
      <c r="D107" s="208" t="s">
        <v>290</v>
      </c>
      <c r="E107" s="208" t="s">
        <v>377</v>
      </c>
      <c r="F107" s="227" t="s">
        <v>378</v>
      </c>
    </row>
    <row r="108" spans="1:6" x14ac:dyDescent="0.25">
      <c r="A108" s="208" t="s">
        <v>465</v>
      </c>
      <c r="B108" s="208" t="s">
        <v>583</v>
      </c>
      <c r="C108" s="208" t="s">
        <v>584</v>
      </c>
      <c r="D108" s="208" t="s">
        <v>290</v>
      </c>
      <c r="E108" s="208" t="s">
        <v>377</v>
      </c>
      <c r="F108" s="227" t="s">
        <v>378</v>
      </c>
    </row>
    <row r="109" spans="1:6" x14ac:dyDescent="0.25">
      <c r="A109" s="208" t="s">
        <v>465</v>
      </c>
      <c r="B109" s="208" t="s">
        <v>585</v>
      </c>
      <c r="C109" s="208" t="s">
        <v>586</v>
      </c>
      <c r="D109" s="208" t="s">
        <v>290</v>
      </c>
      <c r="E109" s="208" t="s">
        <v>377</v>
      </c>
      <c r="F109" s="227" t="s">
        <v>378</v>
      </c>
    </row>
    <row r="110" spans="1:6" x14ac:dyDescent="0.25">
      <c r="A110" s="208" t="s">
        <v>465</v>
      </c>
      <c r="B110" s="208" t="s">
        <v>587</v>
      </c>
      <c r="C110" s="208" t="s">
        <v>588</v>
      </c>
      <c r="D110" s="208" t="s">
        <v>376</v>
      </c>
      <c r="E110" s="208" t="s">
        <v>377</v>
      </c>
      <c r="F110" s="227" t="s">
        <v>378</v>
      </c>
    </row>
    <row r="111" spans="1:6" x14ac:dyDescent="0.25">
      <c r="A111" s="208" t="s">
        <v>465</v>
      </c>
      <c r="B111" s="208" t="s">
        <v>589</v>
      </c>
      <c r="C111" s="208" t="s">
        <v>590</v>
      </c>
      <c r="D111" s="208" t="s">
        <v>290</v>
      </c>
      <c r="E111" s="208" t="s">
        <v>377</v>
      </c>
      <c r="F111" s="227" t="s">
        <v>378</v>
      </c>
    </row>
    <row r="112" spans="1:6" x14ac:dyDescent="0.25">
      <c r="A112" s="208" t="s">
        <v>591</v>
      </c>
      <c r="B112" s="208" t="s">
        <v>592</v>
      </c>
      <c r="C112" s="208" t="s">
        <v>593</v>
      </c>
      <c r="D112" s="208" t="s">
        <v>376</v>
      </c>
      <c r="E112" s="208" t="s">
        <v>377</v>
      </c>
      <c r="F112" s="227" t="s">
        <v>378</v>
      </c>
    </row>
    <row r="113" spans="1:6" ht="16.5" thickBot="1" x14ac:dyDescent="0.3">
      <c r="A113" s="222" t="s">
        <v>50</v>
      </c>
      <c r="B113" s="222"/>
      <c r="C113" s="222"/>
      <c r="D113" s="222"/>
      <c r="E113" s="228"/>
      <c r="F113" s="223"/>
    </row>
    <row r="114" spans="1:6" x14ac:dyDescent="0.25">
      <c r="A114" s="224" t="s">
        <v>52</v>
      </c>
      <c r="B114" s="225" t="s">
        <v>81</v>
      </c>
      <c r="C114" s="225" t="s">
        <v>134</v>
      </c>
      <c r="D114" s="225" t="s">
        <v>130</v>
      </c>
      <c r="E114" s="228"/>
      <c r="F114" s="226" t="s">
        <v>110</v>
      </c>
    </row>
    <row r="115" spans="1:6" x14ac:dyDescent="0.25">
      <c r="A115" s="208" t="s">
        <v>373</v>
      </c>
      <c r="B115" s="208" t="s">
        <v>374</v>
      </c>
      <c r="C115" s="208" t="s">
        <v>375</v>
      </c>
      <c r="D115" s="208" t="s">
        <v>376</v>
      </c>
      <c r="E115" s="208" t="s">
        <v>377</v>
      </c>
      <c r="F115" s="227" t="s">
        <v>594</v>
      </c>
    </row>
    <row r="116" spans="1:6" x14ac:dyDescent="0.25">
      <c r="A116" s="208" t="s">
        <v>373</v>
      </c>
      <c r="B116" s="208" t="s">
        <v>595</v>
      </c>
      <c r="C116" s="208" t="s">
        <v>380</v>
      </c>
      <c r="D116" s="208" t="s">
        <v>376</v>
      </c>
      <c r="E116" s="208" t="s">
        <v>377</v>
      </c>
      <c r="F116" s="227" t="s">
        <v>594</v>
      </c>
    </row>
    <row r="117" spans="1:6" x14ac:dyDescent="0.25">
      <c r="A117" s="208" t="s">
        <v>373</v>
      </c>
      <c r="B117" s="208" t="s">
        <v>596</v>
      </c>
      <c r="C117" s="208" t="s">
        <v>597</v>
      </c>
      <c r="D117" s="208" t="s">
        <v>376</v>
      </c>
      <c r="E117" s="208" t="s">
        <v>377</v>
      </c>
      <c r="F117" s="227" t="s">
        <v>594</v>
      </c>
    </row>
    <row r="118" spans="1:6" x14ac:dyDescent="0.25">
      <c r="A118" s="208" t="s">
        <v>383</v>
      </c>
      <c r="B118" s="208" t="s">
        <v>598</v>
      </c>
      <c r="C118" s="208" t="s">
        <v>599</v>
      </c>
      <c r="D118" s="208" t="s">
        <v>290</v>
      </c>
      <c r="E118" s="208" t="s">
        <v>377</v>
      </c>
      <c r="F118" s="227" t="s">
        <v>594</v>
      </c>
    </row>
    <row r="119" spans="1:6" x14ac:dyDescent="0.25">
      <c r="A119" s="208" t="s">
        <v>383</v>
      </c>
      <c r="B119" s="208" t="s">
        <v>598</v>
      </c>
      <c r="C119" s="208" t="s">
        <v>600</v>
      </c>
      <c r="D119" s="208" t="s">
        <v>290</v>
      </c>
      <c r="E119" s="208" t="s">
        <v>377</v>
      </c>
      <c r="F119" s="227" t="s">
        <v>594</v>
      </c>
    </row>
    <row r="120" spans="1:6" x14ac:dyDescent="0.25">
      <c r="A120" s="208" t="s">
        <v>383</v>
      </c>
      <c r="B120" s="208" t="s">
        <v>598</v>
      </c>
      <c r="C120" s="208" t="s">
        <v>601</v>
      </c>
      <c r="D120" s="208" t="s">
        <v>290</v>
      </c>
      <c r="E120" s="208" t="s">
        <v>377</v>
      </c>
      <c r="F120" s="227" t="s">
        <v>594</v>
      </c>
    </row>
    <row r="121" spans="1:6" x14ac:dyDescent="0.25">
      <c r="A121" s="208" t="s">
        <v>383</v>
      </c>
      <c r="B121" s="208" t="s">
        <v>598</v>
      </c>
      <c r="C121" s="208" t="s">
        <v>602</v>
      </c>
      <c r="D121" s="208" t="s">
        <v>290</v>
      </c>
      <c r="E121" s="208" t="s">
        <v>377</v>
      </c>
      <c r="F121" s="227" t="s">
        <v>594</v>
      </c>
    </row>
    <row r="122" spans="1:6" x14ac:dyDescent="0.25">
      <c r="A122" s="208" t="s">
        <v>383</v>
      </c>
      <c r="B122" s="208" t="s">
        <v>598</v>
      </c>
      <c r="C122" s="208" t="s">
        <v>603</v>
      </c>
      <c r="D122" s="208" t="s">
        <v>290</v>
      </c>
      <c r="E122" s="208" t="s">
        <v>377</v>
      </c>
      <c r="F122" s="227" t="s">
        <v>594</v>
      </c>
    </row>
    <row r="123" spans="1:6" x14ac:dyDescent="0.25">
      <c r="A123" s="208" t="s">
        <v>383</v>
      </c>
      <c r="B123" s="208" t="s">
        <v>598</v>
      </c>
      <c r="C123" s="208" t="s">
        <v>604</v>
      </c>
      <c r="D123" s="208" t="s">
        <v>290</v>
      </c>
      <c r="E123" s="208" t="s">
        <v>377</v>
      </c>
      <c r="F123" s="227" t="s">
        <v>594</v>
      </c>
    </row>
    <row r="124" spans="1:6" x14ac:dyDescent="0.25">
      <c r="A124" s="208" t="s">
        <v>383</v>
      </c>
      <c r="B124" s="208" t="s">
        <v>605</v>
      </c>
      <c r="C124" s="208" t="s">
        <v>411</v>
      </c>
      <c r="D124" s="208" t="s">
        <v>290</v>
      </c>
      <c r="E124" s="208" t="s">
        <v>377</v>
      </c>
      <c r="F124" s="227" t="s">
        <v>594</v>
      </c>
    </row>
    <row r="125" spans="1:6" x14ac:dyDescent="0.25">
      <c r="A125" s="208" t="s">
        <v>383</v>
      </c>
      <c r="B125" s="208" t="s">
        <v>605</v>
      </c>
      <c r="C125" s="208" t="s">
        <v>606</v>
      </c>
      <c r="D125" s="208" t="s">
        <v>290</v>
      </c>
      <c r="E125" s="208" t="s">
        <v>377</v>
      </c>
      <c r="F125" s="227" t="s">
        <v>594</v>
      </c>
    </row>
    <row r="126" spans="1:6" x14ac:dyDescent="0.25">
      <c r="A126" s="208" t="s">
        <v>383</v>
      </c>
      <c r="B126" s="208" t="s">
        <v>607</v>
      </c>
      <c r="C126" s="208" t="s">
        <v>608</v>
      </c>
      <c r="D126" s="208" t="s">
        <v>290</v>
      </c>
      <c r="E126" s="208" t="s">
        <v>377</v>
      </c>
      <c r="F126" s="227" t="s">
        <v>594</v>
      </c>
    </row>
    <row r="127" spans="1:6" x14ac:dyDescent="0.25">
      <c r="A127" s="208" t="s">
        <v>383</v>
      </c>
      <c r="B127" s="208" t="s">
        <v>607</v>
      </c>
      <c r="C127" s="208" t="s">
        <v>609</v>
      </c>
      <c r="D127" s="208" t="s">
        <v>290</v>
      </c>
      <c r="E127" s="208" t="s">
        <v>377</v>
      </c>
      <c r="F127" s="227" t="s">
        <v>594</v>
      </c>
    </row>
    <row r="128" spans="1:6" x14ac:dyDescent="0.25">
      <c r="A128" s="208" t="s">
        <v>383</v>
      </c>
      <c r="B128" s="208" t="s">
        <v>385</v>
      </c>
      <c r="C128" s="208" t="s">
        <v>386</v>
      </c>
      <c r="D128" s="208" t="s">
        <v>290</v>
      </c>
      <c r="E128" s="208" t="s">
        <v>377</v>
      </c>
      <c r="F128" s="227" t="s">
        <v>594</v>
      </c>
    </row>
    <row r="129" spans="1:6" x14ac:dyDescent="0.25">
      <c r="A129" s="208" t="s">
        <v>383</v>
      </c>
      <c r="B129" s="208" t="s">
        <v>385</v>
      </c>
      <c r="C129" s="208" t="s">
        <v>610</v>
      </c>
      <c r="D129" s="208" t="s">
        <v>290</v>
      </c>
      <c r="E129" s="208" t="s">
        <v>377</v>
      </c>
      <c r="F129" s="227" t="s">
        <v>594</v>
      </c>
    </row>
    <row r="130" spans="1:6" x14ac:dyDescent="0.25">
      <c r="A130" s="208" t="s">
        <v>383</v>
      </c>
      <c r="B130" s="208" t="s">
        <v>385</v>
      </c>
      <c r="C130" s="208" t="s">
        <v>611</v>
      </c>
      <c r="D130" s="208" t="s">
        <v>290</v>
      </c>
      <c r="E130" s="208" t="s">
        <v>377</v>
      </c>
      <c r="F130" s="227" t="s">
        <v>594</v>
      </c>
    </row>
    <row r="131" spans="1:6" x14ac:dyDescent="0.25">
      <c r="A131" s="208" t="s">
        <v>383</v>
      </c>
      <c r="B131" s="208" t="s">
        <v>385</v>
      </c>
      <c r="C131" s="208" t="s">
        <v>612</v>
      </c>
      <c r="D131" s="208" t="s">
        <v>290</v>
      </c>
      <c r="E131" s="208" t="s">
        <v>377</v>
      </c>
      <c r="F131" s="227" t="s">
        <v>594</v>
      </c>
    </row>
    <row r="132" spans="1:6" x14ac:dyDescent="0.25">
      <c r="A132" s="208" t="s">
        <v>383</v>
      </c>
      <c r="B132" s="208" t="s">
        <v>385</v>
      </c>
      <c r="C132" s="208" t="s">
        <v>613</v>
      </c>
      <c r="D132" s="208" t="s">
        <v>290</v>
      </c>
      <c r="E132" s="208" t="s">
        <v>377</v>
      </c>
      <c r="F132" s="227" t="s">
        <v>594</v>
      </c>
    </row>
    <row r="133" spans="1:6" x14ac:dyDescent="0.25">
      <c r="A133" s="208" t="s">
        <v>383</v>
      </c>
      <c r="B133" s="208" t="s">
        <v>385</v>
      </c>
      <c r="C133" s="208" t="s">
        <v>1450</v>
      </c>
      <c r="D133" s="208" t="s">
        <v>290</v>
      </c>
      <c r="E133" s="208" t="s">
        <v>377</v>
      </c>
      <c r="F133" s="227" t="s">
        <v>594</v>
      </c>
    </row>
    <row r="134" spans="1:6" x14ac:dyDescent="0.25">
      <c r="A134" s="208" t="s">
        <v>383</v>
      </c>
      <c r="B134" s="208" t="s">
        <v>385</v>
      </c>
      <c r="C134" s="208" t="s">
        <v>614</v>
      </c>
      <c r="D134" s="208" t="s">
        <v>290</v>
      </c>
      <c r="E134" s="208" t="s">
        <v>377</v>
      </c>
      <c r="F134" s="227" t="s">
        <v>594</v>
      </c>
    </row>
    <row r="135" spans="1:6" x14ac:dyDescent="0.25">
      <c r="A135" s="208" t="s">
        <v>383</v>
      </c>
      <c r="B135" s="208" t="s">
        <v>385</v>
      </c>
      <c r="C135" s="208" t="s">
        <v>615</v>
      </c>
      <c r="D135" s="208" t="s">
        <v>290</v>
      </c>
      <c r="E135" s="208" t="s">
        <v>377</v>
      </c>
      <c r="F135" s="227" t="s">
        <v>594</v>
      </c>
    </row>
    <row r="136" spans="1:6" x14ac:dyDescent="0.25">
      <c r="A136" s="208" t="s">
        <v>383</v>
      </c>
      <c r="B136" s="208" t="s">
        <v>399</v>
      </c>
      <c r="C136" s="208" t="s">
        <v>616</v>
      </c>
      <c r="D136" s="208" t="s">
        <v>290</v>
      </c>
      <c r="E136" s="208" t="s">
        <v>377</v>
      </c>
      <c r="F136" s="227" t="s">
        <v>594</v>
      </c>
    </row>
    <row r="137" spans="1:6" x14ac:dyDescent="0.25">
      <c r="A137" s="208" t="s">
        <v>383</v>
      </c>
      <c r="B137" s="208" t="s">
        <v>399</v>
      </c>
      <c r="C137" s="208" t="s">
        <v>617</v>
      </c>
      <c r="D137" s="208" t="s">
        <v>290</v>
      </c>
      <c r="E137" s="208" t="s">
        <v>377</v>
      </c>
      <c r="F137" s="227" t="s">
        <v>594</v>
      </c>
    </row>
    <row r="138" spans="1:6" x14ac:dyDescent="0.25">
      <c r="A138" s="208" t="s">
        <v>383</v>
      </c>
      <c r="B138" s="208" t="s">
        <v>399</v>
      </c>
      <c r="C138" s="208" t="s">
        <v>618</v>
      </c>
      <c r="D138" s="208" t="s">
        <v>290</v>
      </c>
      <c r="E138" s="208" t="s">
        <v>377</v>
      </c>
      <c r="F138" s="227" t="s">
        <v>594</v>
      </c>
    </row>
    <row r="139" spans="1:6" x14ac:dyDescent="0.25">
      <c r="A139" s="208" t="s">
        <v>383</v>
      </c>
      <c r="B139" s="208" t="s">
        <v>399</v>
      </c>
      <c r="C139" s="208" t="s">
        <v>619</v>
      </c>
      <c r="D139" s="208" t="s">
        <v>290</v>
      </c>
      <c r="E139" s="208" t="s">
        <v>377</v>
      </c>
      <c r="F139" s="227" t="s">
        <v>594</v>
      </c>
    </row>
    <row r="140" spans="1:6" x14ac:dyDescent="0.25">
      <c r="A140" s="208" t="s">
        <v>383</v>
      </c>
      <c r="B140" s="208" t="s">
        <v>399</v>
      </c>
      <c r="C140" s="208" t="s">
        <v>620</v>
      </c>
      <c r="D140" s="208" t="s">
        <v>290</v>
      </c>
      <c r="E140" s="208" t="s">
        <v>377</v>
      </c>
      <c r="F140" s="227" t="s">
        <v>594</v>
      </c>
    </row>
    <row r="141" spans="1:6" x14ac:dyDescent="0.25">
      <c r="A141" s="208" t="s">
        <v>383</v>
      </c>
      <c r="B141" s="208" t="s">
        <v>399</v>
      </c>
      <c r="C141" s="208" t="s">
        <v>621</v>
      </c>
      <c r="D141" s="208" t="s">
        <v>290</v>
      </c>
      <c r="E141" s="208" t="s">
        <v>377</v>
      </c>
      <c r="F141" s="227" t="s">
        <v>594</v>
      </c>
    </row>
    <row r="142" spans="1:6" x14ac:dyDescent="0.25">
      <c r="A142" s="208" t="s">
        <v>383</v>
      </c>
      <c r="B142" s="208" t="s">
        <v>399</v>
      </c>
      <c r="C142" s="208" t="s">
        <v>622</v>
      </c>
      <c r="D142" s="208" t="s">
        <v>290</v>
      </c>
      <c r="E142" s="208" t="s">
        <v>377</v>
      </c>
      <c r="F142" s="227" t="s">
        <v>594</v>
      </c>
    </row>
    <row r="143" spans="1:6" x14ac:dyDescent="0.25">
      <c r="A143" s="208" t="s">
        <v>383</v>
      </c>
      <c r="B143" s="208" t="s">
        <v>399</v>
      </c>
      <c r="C143" s="208" t="s">
        <v>623</v>
      </c>
      <c r="D143" s="208" t="s">
        <v>290</v>
      </c>
      <c r="E143" s="208" t="s">
        <v>377</v>
      </c>
      <c r="F143" s="227" t="s">
        <v>594</v>
      </c>
    </row>
    <row r="144" spans="1:6" x14ac:dyDescent="0.25">
      <c r="A144" s="208" t="s">
        <v>383</v>
      </c>
      <c r="B144" s="208" t="s">
        <v>418</v>
      </c>
      <c r="C144" s="208" t="s">
        <v>624</v>
      </c>
      <c r="D144" s="208" t="s">
        <v>290</v>
      </c>
      <c r="E144" s="208" t="s">
        <v>377</v>
      </c>
      <c r="F144" s="227" t="s">
        <v>594</v>
      </c>
    </row>
    <row r="145" spans="1:6" x14ac:dyDescent="0.25">
      <c r="A145" s="208" t="s">
        <v>383</v>
      </c>
      <c r="B145" s="208" t="s">
        <v>418</v>
      </c>
      <c r="C145" s="208" t="s">
        <v>625</v>
      </c>
      <c r="D145" s="208" t="s">
        <v>290</v>
      </c>
      <c r="E145" s="208" t="s">
        <v>377</v>
      </c>
      <c r="F145" s="227" t="s">
        <v>594</v>
      </c>
    </row>
    <row r="146" spans="1:6" x14ac:dyDescent="0.25">
      <c r="A146" s="208" t="s">
        <v>383</v>
      </c>
      <c r="B146" s="208" t="s">
        <v>626</v>
      </c>
      <c r="C146" s="208" t="s">
        <v>627</v>
      </c>
      <c r="D146" s="208" t="s">
        <v>290</v>
      </c>
      <c r="E146" s="208" t="s">
        <v>377</v>
      </c>
      <c r="F146" s="227" t="s">
        <v>594</v>
      </c>
    </row>
    <row r="147" spans="1:6" x14ac:dyDescent="0.25">
      <c r="A147" s="208" t="s">
        <v>383</v>
      </c>
      <c r="B147" s="208" t="s">
        <v>626</v>
      </c>
      <c r="C147" s="208" t="s">
        <v>628</v>
      </c>
      <c r="D147" s="208" t="s">
        <v>290</v>
      </c>
      <c r="E147" s="208" t="s">
        <v>377</v>
      </c>
      <c r="F147" s="227" t="s">
        <v>594</v>
      </c>
    </row>
    <row r="148" spans="1:6" x14ac:dyDescent="0.25">
      <c r="A148" s="208" t="s">
        <v>383</v>
      </c>
      <c r="B148" s="208" t="s">
        <v>418</v>
      </c>
      <c r="C148" s="208" t="s">
        <v>629</v>
      </c>
      <c r="D148" s="208" t="s">
        <v>290</v>
      </c>
      <c r="E148" s="208" t="s">
        <v>377</v>
      </c>
      <c r="F148" s="227" t="s">
        <v>594</v>
      </c>
    </row>
    <row r="149" spans="1:6" x14ac:dyDescent="0.25">
      <c r="A149" s="208" t="s">
        <v>383</v>
      </c>
      <c r="B149" s="208" t="s">
        <v>418</v>
      </c>
      <c r="C149" s="208" t="s">
        <v>630</v>
      </c>
      <c r="D149" s="208" t="s">
        <v>290</v>
      </c>
      <c r="E149" s="208" t="s">
        <v>377</v>
      </c>
      <c r="F149" s="227" t="s">
        <v>594</v>
      </c>
    </row>
    <row r="150" spans="1:6" x14ac:dyDescent="0.25">
      <c r="A150" s="208" t="s">
        <v>383</v>
      </c>
      <c r="B150" s="208" t="s">
        <v>631</v>
      </c>
      <c r="C150" s="208" t="s">
        <v>431</v>
      </c>
      <c r="D150" s="208" t="s">
        <v>290</v>
      </c>
      <c r="E150" s="208" t="s">
        <v>377</v>
      </c>
      <c r="F150" s="227" t="s">
        <v>594</v>
      </c>
    </row>
    <row r="151" spans="1:6" x14ac:dyDescent="0.25">
      <c r="A151" s="208" t="s">
        <v>383</v>
      </c>
      <c r="B151" s="208" t="s">
        <v>631</v>
      </c>
      <c r="C151" s="208" t="s">
        <v>632</v>
      </c>
      <c r="D151" s="208" t="s">
        <v>290</v>
      </c>
      <c r="E151" s="208" t="s">
        <v>377</v>
      </c>
      <c r="F151" s="227" t="s">
        <v>594</v>
      </c>
    </row>
    <row r="152" spans="1:6" x14ac:dyDescent="0.25">
      <c r="A152" s="208" t="s">
        <v>383</v>
      </c>
      <c r="B152" s="208" t="s">
        <v>432</v>
      </c>
      <c r="C152" s="208" t="s">
        <v>456</v>
      </c>
      <c r="D152" s="208" t="s">
        <v>290</v>
      </c>
      <c r="E152" s="208" t="s">
        <v>377</v>
      </c>
      <c r="F152" s="227" t="s">
        <v>594</v>
      </c>
    </row>
    <row r="153" spans="1:6" x14ac:dyDescent="0.25">
      <c r="A153" s="208" t="s">
        <v>383</v>
      </c>
      <c r="B153" s="208" t="s">
        <v>432</v>
      </c>
      <c r="C153" s="208" t="s">
        <v>633</v>
      </c>
      <c r="D153" s="208" t="s">
        <v>290</v>
      </c>
      <c r="E153" s="208" t="s">
        <v>377</v>
      </c>
      <c r="F153" s="227" t="s">
        <v>594</v>
      </c>
    </row>
    <row r="154" spans="1:6" x14ac:dyDescent="0.25">
      <c r="A154" s="208" t="s">
        <v>383</v>
      </c>
      <c r="B154" s="208" t="s">
        <v>432</v>
      </c>
      <c r="C154" s="208" t="s">
        <v>634</v>
      </c>
      <c r="D154" s="208" t="s">
        <v>290</v>
      </c>
      <c r="E154" s="208" t="s">
        <v>377</v>
      </c>
      <c r="F154" s="227" t="s">
        <v>594</v>
      </c>
    </row>
    <row r="155" spans="1:6" x14ac:dyDescent="0.25">
      <c r="A155" s="208" t="s">
        <v>383</v>
      </c>
      <c r="B155" s="208" t="s">
        <v>432</v>
      </c>
      <c r="C155" s="208" t="s">
        <v>635</v>
      </c>
      <c r="D155" s="208" t="s">
        <v>290</v>
      </c>
      <c r="E155" s="208" t="s">
        <v>377</v>
      </c>
      <c r="F155" s="227" t="s">
        <v>594</v>
      </c>
    </row>
    <row r="156" spans="1:6" x14ac:dyDescent="0.25">
      <c r="A156" s="208" t="s">
        <v>383</v>
      </c>
      <c r="B156" s="208" t="s">
        <v>636</v>
      </c>
      <c r="C156" s="208" t="s">
        <v>637</v>
      </c>
      <c r="D156" s="208" t="s">
        <v>290</v>
      </c>
      <c r="E156" s="208" t="s">
        <v>377</v>
      </c>
      <c r="F156" s="227" t="s">
        <v>594</v>
      </c>
    </row>
    <row r="157" spans="1:6" x14ac:dyDescent="0.25">
      <c r="A157" s="208" t="s">
        <v>383</v>
      </c>
      <c r="B157" s="208" t="s">
        <v>636</v>
      </c>
      <c r="C157" s="208" t="s">
        <v>638</v>
      </c>
      <c r="D157" s="208" t="s">
        <v>290</v>
      </c>
      <c r="E157" s="208" t="s">
        <v>377</v>
      </c>
      <c r="F157" s="227" t="s">
        <v>594</v>
      </c>
    </row>
    <row r="158" spans="1:6" x14ac:dyDescent="0.25">
      <c r="A158" s="208" t="s">
        <v>383</v>
      </c>
      <c r="B158" s="208" t="s">
        <v>639</v>
      </c>
      <c r="C158" s="208" t="s">
        <v>640</v>
      </c>
      <c r="D158" s="208" t="s">
        <v>290</v>
      </c>
      <c r="E158" s="208" t="s">
        <v>377</v>
      </c>
      <c r="F158" s="227" t="s">
        <v>594</v>
      </c>
    </row>
    <row r="159" spans="1:6" x14ac:dyDescent="0.25">
      <c r="A159" s="208" t="s">
        <v>457</v>
      </c>
      <c r="B159" s="208" t="s">
        <v>458</v>
      </c>
      <c r="C159" s="208" t="s">
        <v>459</v>
      </c>
      <c r="D159" s="208" t="s">
        <v>376</v>
      </c>
      <c r="E159" s="208" t="s">
        <v>377</v>
      </c>
      <c r="F159" s="227" t="s">
        <v>594</v>
      </c>
    </row>
    <row r="160" spans="1:6" x14ac:dyDescent="0.25">
      <c r="A160" s="208" t="s">
        <v>457</v>
      </c>
      <c r="B160" s="208" t="s">
        <v>458</v>
      </c>
      <c r="C160" s="208" t="s">
        <v>459</v>
      </c>
      <c r="D160" s="208" t="s">
        <v>376</v>
      </c>
      <c r="E160" s="208" t="s">
        <v>377</v>
      </c>
      <c r="F160" s="227" t="s">
        <v>594</v>
      </c>
    </row>
    <row r="161" spans="1:6" x14ac:dyDescent="0.25">
      <c r="A161" s="208" t="s">
        <v>460</v>
      </c>
      <c r="B161" s="208" t="s">
        <v>461</v>
      </c>
      <c r="C161" s="208" t="s">
        <v>641</v>
      </c>
      <c r="D161" s="208" t="s">
        <v>376</v>
      </c>
      <c r="E161" s="208" t="s">
        <v>377</v>
      </c>
      <c r="F161" s="227" t="s">
        <v>594</v>
      </c>
    </row>
    <row r="162" spans="1:6" x14ac:dyDescent="0.25">
      <c r="A162" s="208" t="s">
        <v>465</v>
      </c>
      <c r="B162" s="208" t="s">
        <v>554</v>
      </c>
      <c r="C162" s="208" t="s">
        <v>555</v>
      </c>
      <c r="D162" s="208" t="s">
        <v>290</v>
      </c>
      <c r="E162" s="208" t="s">
        <v>377</v>
      </c>
      <c r="F162" s="227" t="s">
        <v>594</v>
      </c>
    </row>
    <row r="163" spans="1:6" x14ac:dyDescent="0.25">
      <c r="A163" s="208" t="s">
        <v>465</v>
      </c>
      <c r="B163" s="208" t="s">
        <v>466</v>
      </c>
      <c r="C163" s="208" t="s">
        <v>642</v>
      </c>
      <c r="D163" s="208" t="s">
        <v>376</v>
      </c>
      <c r="E163" s="208" t="s">
        <v>377</v>
      </c>
      <c r="F163" s="227" t="s">
        <v>594</v>
      </c>
    </row>
    <row r="164" spans="1:6" x14ac:dyDescent="0.25">
      <c r="A164" s="208" t="s">
        <v>465</v>
      </c>
      <c r="B164" s="208" t="s">
        <v>476</v>
      </c>
      <c r="C164" s="208" t="s">
        <v>643</v>
      </c>
      <c r="D164" s="208" t="s">
        <v>376</v>
      </c>
      <c r="E164" s="208" t="s">
        <v>377</v>
      </c>
      <c r="F164" s="227" t="s">
        <v>594</v>
      </c>
    </row>
    <row r="165" spans="1:6" x14ac:dyDescent="0.25">
      <c r="A165" s="208" t="s">
        <v>465</v>
      </c>
      <c r="B165" s="208" t="s">
        <v>483</v>
      </c>
      <c r="C165" s="208" t="s">
        <v>484</v>
      </c>
      <c r="D165" s="208" t="s">
        <v>290</v>
      </c>
      <c r="E165" s="208" t="s">
        <v>377</v>
      </c>
      <c r="F165" s="227" t="s">
        <v>594</v>
      </c>
    </row>
    <row r="166" spans="1:6" x14ac:dyDescent="0.25">
      <c r="A166" s="208" t="s">
        <v>465</v>
      </c>
      <c r="B166" s="208" t="s">
        <v>481</v>
      </c>
      <c r="C166" s="208" t="s">
        <v>644</v>
      </c>
      <c r="D166" s="208" t="s">
        <v>376</v>
      </c>
      <c r="E166" s="208" t="s">
        <v>377</v>
      </c>
      <c r="F166" s="227" t="s">
        <v>594</v>
      </c>
    </row>
    <row r="167" spans="1:6" x14ac:dyDescent="0.25">
      <c r="A167" s="208" t="s">
        <v>465</v>
      </c>
      <c r="B167" s="208" t="s">
        <v>481</v>
      </c>
      <c r="C167" s="208" t="s">
        <v>645</v>
      </c>
      <c r="D167" s="208" t="s">
        <v>376</v>
      </c>
      <c r="E167" s="208" t="s">
        <v>377</v>
      </c>
      <c r="F167" s="227" t="s">
        <v>594</v>
      </c>
    </row>
    <row r="168" spans="1:6" x14ac:dyDescent="0.25">
      <c r="A168" s="208" t="s">
        <v>465</v>
      </c>
      <c r="B168" s="208" t="s">
        <v>646</v>
      </c>
      <c r="C168" s="208" t="s">
        <v>553</v>
      </c>
      <c r="D168" s="208" t="s">
        <v>376</v>
      </c>
      <c r="E168" s="208" t="s">
        <v>377</v>
      </c>
      <c r="F168" s="227" t="s">
        <v>594</v>
      </c>
    </row>
    <row r="169" spans="1:6" x14ac:dyDescent="0.25">
      <c r="A169" s="208" t="s">
        <v>465</v>
      </c>
      <c r="B169" s="208" t="s">
        <v>647</v>
      </c>
      <c r="C169" s="208" t="s">
        <v>480</v>
      </c>
      <c r="D169" s="208" t="s">
        <v>290</v>
      </c>
      <c r="E169" s="208" t="s">
        <v>377</v>
      </c>
      <c r="F169" s="227" t="s">
        <v>594</v>
      </c>
    </row>
    <row r="170" spans="1:6" x14ac:dyDescent="0.25">
      <c r="A170" s="208" t="s">
        <v>465</v>
      </c>
      <c r="B170" s="208" t="s">
        <v>471</v>
      </c>
      <c r="C170" s="208" t="s">
        <v>648</v>
      </c>
      <c r="D170" s="208" t="s">
        <v>290</v>
      </c>
      <c r="E170" s="208" t="s">
        <v>473</v>
      </c>
      <c r="F170" s="227" t="s">
        <v>594</v>
      </c>
    </row>
    <row r="171" spans="1:6" x14ac:dyDescent="0.25">
      <c r="A171" s="208" t="s">
        <v>465</v>
      </c>
      <c r="B171" s="208" t="s">
        <v>649</v>
      </c>
      <c r="C171" s="208" t="s">
        <v>650</v>
      </c>
      <c r="D171" s="208" t="s">
        <v>290</v>
      </c>
      <c r="E171" s="208" t="s">
        <v>377</v>
      </c>
      <c r="F171" s="227" t="s">
        <v>594</v>
      </c>
    </row>
    <row r="172" spans="1:6" x14ac:dyDescent="0.25">
      <c r="A172" s="208" t="s">
        <v>465</v>
      </c>
      <c r="B172" s="208" t="s">
        <v>649</v>
      </c>
      <c r="C172" s="208" t="s">
        <v>651</v>
      </c>
      <c r="D172" s="208" t="s">
        <v>290</v>
      </c>
      <c r="E172" s="208" t="s">
        <v>473</v>
      </c>
      <c r="F172" s="227" t="s">
        <v>594</v>
      </c>
    </row>
    <row r="173" spans="1:6" x14ac:dyDescent="0.25">
      <c r="A173" s="208" t="s">
        <v>465</v>
      </c>
      <c r="B173" s="208" t="s">
        <v>649</v>
      </c>
      <c r="C173" s="208" t="s">
        <v>652</v>
      </c>
      <c r="D173" s="208" t="s">
        <v>290</v>
      </c>
      <c r="E173" s="208" t="s">
        <v>653</v>
      </c>
      <c r="F173" s="227" t="s">
        <v>594</v>
      </c>
    </row>
    <row r="174" spans="1:6" x14ac:dyDescent="0.25">
      <c r="A174" s="208" t="s">
        <v>465</v>
      </c>
      <c r="B174" s="208" t="s">
        <v>649</v>
      </c>
      <c r="C174" s="208" t="s">
        <v>654</v>
      </c>
      <c r="D174" s="208" t="s">
        <v>290</v>
      </c>
      <c r="E174" s="208" t="s">
        <v>377</v>
      </c>
      <c r="F174" s="227" t="s">
        <v>594</v>
      </c>
    </row>
    <row r="175" spans="1:6" x14ac:dyDescent="0.25">
      <c r="A175" s="208" t="s">
        <v>465</v>
      </c>
      <c r="B175" s="208" t="s">
        <v>649</v>
      </c>
      <c r="C175" s="208" t="s">
        <v>655</v>
      </c>
      <c r="D175" s="208" t="s">
        <v>290</v>
      </c>
      <c r="E175" s="208" t="s">
        <v>377</v>
      </c>
      <c r="F175" s="227" t="s">
        <v>594</v>
      </c>
    </row>
    <row r="176" spans="1:6" x14ac:dyDescent="0.25">
      <c r="A176" s="208" t="s">
        <v>465</v>
      </c>
      <c r="B176" s="208" t="s">
        <v>649</v>
      </c>
      <c r="C176" s="208" t="s">
        <v>656</v>
      </c>
      <c r="D176" s="208" t="s">
        <v>290</v>
      </c>
      <c r="E176" s="208" t="s">
        <v>377</v>
      </c>
      <c r="F176" s="227" t="s">
        <v>594</v>
      </c>
    </row>
    <row r="177" spans="1:6" x14ac:dyDescent="0.25">
      <c r="A177" s="208" t="s">
        <v>465</v>
      </c>
      <c r="B177" s="208" t="s">
        <v>598</v>
      </c>
      <c r="C177" s="208" t="s">
        <v>657</v>
      </c>
      <c r="D177" s="208" t="s">
        <v>290</v>
      </c>
      <c r="E177" s="208" t="s">
        <v>377</v>
      </c>
      <c r="F177" s="227" t="s">
        <v>594</v>
      </c>
    </row>
    <row r="178" spans="1:6" x14ac:dyDescent="0.25">
      <c r="A178" s="208" t="s">
        <v>465</v>
      </c>
      <c r="B178" s="229" t="s">
        <v>658</v>
      </c>
      <c r="C178" s="208" t="s">
        <v>659</v>
      </c>
      <c r="D178" s="208" t="s">
        <v>290</v>
      </c>
      <c r="E178" s="208" t="s">
        <v>377</v>
      </c>
      <c r="F178" s="227" t="s">
        <v>594</v>
      </c>
    </row>
    <row r="179" spans="1:6" ht="16.5" thickBot="1" x14ac:dyDescent="0.3">
      <c r="A179" s="230" t="s">
        <v>111</v>
      </c>
      <c r="B179" s="230"/>
      <c r="C179" s="230"/>
      <c r="D179" s="230"/>
      <c r="E179" s="231" t="s">
        <v>660</v>
      </c>
      <c r="F179" s="232"/>
    </row>
    <row r="180" spans="1:6" x14ac:dyDescent="0.25">
      <c r="A180" s="224" t="s">
        <v>52</v>
      </c>
      <c r="B180" s="225" t="s">
        <v>81</v>
      </c>
      <c r="C180" s="225" t="s">
        <v>134</v>
      </c>
      <c r="D180" s="225" t="s">
        <v>130</v>
      </c>
      <c r="E180" s="233" t="s">
        <v>377</v>
      </c>
      <c r="F180" s="226" t="s">
        <v>110</v>
      </c>
    </row>
    <row r="181" spans="1:6" ht="31.5" x14ac:dyDescent="0.25">
      <c r="A181" s="234" t="s">
        <v>373</v>
      </c>
      <c r="B181" s="235" t="s">
        <v>661</v>
      </c>
      <c r="C181" s="235" t="s">
        <v>662</v>
      </c>
      <c r="D181" s="235" t="s">
        <v>290</v>
      </c>
      <c r="E181" s="208" t="s">
        <v>473</v>
      </c>
      <c r="F181" s="236" t="s">
        <v>663</v>
      </c>
    </row>
    <row r="182" spans="1:6" ht="32.25" thickBot="1" x14ac:dyDescent="0.3">
      <c r="A182" s="237" t="s">
        <v>373</v>
      </c>
      <c r="B182" s="238" t="s">
        <v>664</v>
      </c>
      <c r="C182" s="238" t="s">
        <v>665</v>
      </c>
      <c r="D182" s="238" t="s">
        <v>290</v>
      </c>
      <c r="E182" s="239" t="s">
        <v>473</v>
      </c>
      <c r="F182" s="240" t="s">
        <v>666</v>
      </c>
    </row>
    <row r="183" spans="1:6" ht="16.5" thickBot="1" x14ac:dyDescent="0.3">
      <c r="A183" s="241" t="s">
        <v>51</v>
      </c>
      <c r="B183" s="241"/>
      <c r="C183" s="241"/>
      <c r="D183" s="241"/>
      <c r="E183" s="242"/>
      <c r="F183" s="243"/>
    </row>
    <row r="184" spans="1:6" x14ac:dyDescent="0.25">
      <c r="A184" s="244" t="s">
        <v>52</v>
      </c>
      <c r="B184" s="245" t="s">
        <v>81</v>
      </c>
      <c r="C184" s="245" t="s">
        <v>134</v>
      </c>
      <c r="D184" s="245" t="s">
        <v>130</v>
      </c>
      <c r="E184" s="246" t="s">
        <v>660</v>
      </c>
      <c r="F184" s="247" t="s">
        <v>110</v>
      </c>
    </row>
    <row r="185" spans="1:6" ht="47.25" x14ac:dyDescent="0.25">
      <c r="A185" s="235" t="s">
        <v>373</v>
      </c>
      <c r="B185" s="235" t="s">
        <v>667</v>
      </c>
      <c r="C185" s="235" t="s">
        <v>668</v>
      </c>
      <c r="D185" s="235" t="s">
        <v>376</v>
      </c>
      <c r="E185" s="208" t="s">
        <v>669</v>
      </c>
      <c r="F185" s="227" t="s">
        <v>670</v>
      </c>
    </row>
    <row r="186" spans="1:6" ht="47.25" x14ac:dyDescent="0.25">
      <c r="A186" s="235" t="s">
        <v>373</v>
      </c>
      <c r="B186" s="235" t="s">
        <v>671</v>
      </c>
      <c r="C186" s="235" t="s">
        <v>672</v>
      </c>
      <c r="D186" s="235" t="s">
        <v>376</v>
      </c>
      <c r="E186" s="208" t="s">
        <v>669</v>
      </c>
      <c r="F186" s="227" t="s">
        <v>670</v>
      </c>
    </row>
    <row r="187" spans="1:6" ht="31.5" x14ac:dyDescent="0.25">
      <c r="A187" s="235" t="s">
        <v>373</v>
      </c>
      <c r="B187" s="235" t="s">
        <v>673</v>
      </c>
      <c r="C187" s="235" t="s">
        <v>674</v>
      </c>
      <c r="D187" s="235" t="s">
        <v>376</v>
      </c>
      <c r="E187" s="208" t="s">
        <v>669</v>
      </c>
      <c r="F187" s="227" t="s">
        <v>670</v>
      </c>
    </row>
    <row r="188" spans="1:6" x14ac:dyDescent="0.25">
      <c r="A188" s="235" t="s">
        <v>373</v>
      </c>
      <c r="B188" s="235" t="s">
        <v>675</v>
      </c>
      <c r="C188" s="235" t="s">
        <v>676</v>
      </c>
      <c r="D188" s="235" t="s">
        <v>376</v>
      </c>
      <c r="E188" s="208" t="s">
        <v>669</v>
      </c>
      <c r="F188" s="227" t="s">
        <v>670</v>
      </c>
    </row>
    <row r="189" spans="1:6" ht="31.5" x14ac:dyDescent="0.25">
      <c r="A189" s="235" t="s">
        <v>373</v>
      </c>
      <c r="B189" s="235" t="s">
        <v>677</v>
      </c>
      <c r="C189" s="235" t="s">
        <v>678</v>
      </c>
      <c r="D189" s="235" t="s">
        <v>376</v>
      </c>
      <c r="E189" s="208" t="s">
        <v>669</v>
      </c>
      <c r="F189" s="227" t="s">
        <v>670</v>
      </c>
    </row>
    <row r="190" spans="1:6" x14ac:dyDescent="0.25">
      <c r="A190" s="235" t="s">
        <v>373</v>
      </c>
      <c r="B190" s="235" t="s">
        <v>679</v>
      </c>
      <c r="C190" s="235" t="s">
        <v>680</v>
      </c>
      <c r="D190" s="235" t="s">
        <v>376</v>
      </c>
      <c r="E190" s="208" t="s">
        <v>669</v>
      </c>
      <c r="F190" s="227" t="s">
        <v>670</v>
      </c>
    </row>
    <row r="191" spans="1:6" ht="31.5" x14ac:dyDescent="0.25">
      <c r="A191" s="235" t="s">
        <v>373</v>
      </c>
      <c r="B191" s="235" t="s">
        <v>681</v>
      </c>
      <c r="C191" s="235" t="s">
        <v>682</v>
      </c>
      <c r="D191" s="235" t="s">
        <v>376</v>
      </c>
      <c r="E191" s="208" t="s">
        <v>669</v>
      </c>
      <c r="F191" s="227" t="s">
        <v>670</v>
      </c>
    </row>
    <row r="192" spans="1:6" ht="31.5" x14ac:dyDescent="0.25">
      <c r="A192" s="235" t="s">
        <v>373</v>
      </c>
      <c r="B192" s="248" t="s">
        <v>683</v>
      </c>
      <c r="C192" s="235" t="s">
        <v>684</v>
      </c>
      <c r="D192" s="235" t="s">
        <v>376</v>
      </c>
      <c r="E192" s="208" t="s">
        <v>669</v>
      </c>
      <c r="F192" s="227" t="s">
        <v>670</v>
      </c>
    </row>
    <row r="193" spans="1:6" ht="31.5" x14ac:dyDescent="0.25">
      <c r="A193" s="235" t="s">
        <v>373</v>
      </c>
      <c r="B193" s="235" t="s">
        <v>685</v>
      </c>
      <c r="C193" s="235" t="s">
        <v>686</v>
      </c>
      <c r="D193" s="235" t="s">
        <v>376</v>
      </c>
      <c r="E193" s="208" t="s">
        <v>669</v>
      </c>
      <c r="F193" s="227" t="s">
        <v>670</v>
      </c>
    </row>
    <row r="194" spans="1:6" ht="31.5" x14ac:dyDescent="0.25">
      <c r="A194" s="235" t="s">
        <v>373</v>
      </c>
      <c r="B194" s="235" t="s">
        <v>687</v>
      </c>
      <c r="C194" s="235" t="s">
        <v>380</v>
      </c>
      <c r="D194" s="235" t="s">
        <v>376</v>
      </c>
      <c r="E194" s="208" t="s">
        <v>669</v>
      </c>
      <c r="F194" s="227" t="s">
        <v>670</v>
      </c>
    </row>
    <row r="195" spans="1:6" x14ac:dyDescent="0.25">
      <c r="A195" s="235" t="s">
        <v>373</v>
      </c>
      <c r="B195" s="235" t="s">
        <v>688</v>
      </c>
      <c r="C195" s="235" t="s">
        <v>688</v>
      </c>
      <c r="D195" s="235" t="s">
        <v>376</v>
      </c>
      <c r="E195" s="208" t="s">
        <v>669</v>
      </c>
      <c r="F195" s="227" t="s">
        <v>670</v>
      </c>
    </row>
    <row r="196" spans="1:6" ht="47.25" x14ac:dyDescent="0.25">
      <c r="A196" s="249" t="s">
        <v>383</v>
      </c>
      <c r="B196" s="249" t="s">
        <v>689</v>
      </c>
      <c r="C196" s="249" t="s">
        <v>690</v>
      </c>
      <c r="D196" s="235" t="s">
        <v>376</v>
      </c>
      <c r="E196" s="208" t="s">
        <v>669</v>
      </c>
      <c r="F196" s="227" t="s">
        <v>670</v>
      </c>
    </row>
    <row r="197" spans="1:6" ht="47.25" x14ac:dyDescent="0.25">
      <c r="A197" s="235" t="s">
        <v>383</v>
      </c>
      <c r="B197" s="235" t="s">
        <v>691</v>
      </c>
      <c r="C197" s="235" t="s">
        <v>692</v>
      </c>
      <c r="D197" s="235" t="s">
        <v>376</v>
      </c>
      <c r="E197" s="208" t="s">
        <v>669</v>
      </c>
      <c r="F197" s="227" t="s">
        <v>670</v>
      </c>
    </row>
    <row r="198" spans="1:6" ht="31.5" x14ac:dyDescent="0.25">
      <c r="A198" s="235" t="s">
        <v>383</v>
      </c>
      <c r="B198" s="235" t="s">
        <v>691</v>
      </c>
      <c r="C198" s="235" t="s">
        <v>693</v>
      </c>
      <c r="D198" s="235" t="s">
        <v>376</v>
      </c>
      <c r="E198" s="208" t="s">
        <v>669</v>
      </c>
      <c r="F198" s="227" t="s">
        <v>670</v>
      </c>
    </row>
    <row r="199" spans="1:6" ht="47.25" x14ac:dyDescent="0.25">
      <c r="A199" s="235" t="s">
        <v>383</v>
      </c>
      <c r="B199" s="235" t="s">
        <v>694</v>
      </c>
      <c r="C199" s="235" t="s">
        <v>695</v>
      </c>
      <c r="D199" s="235" t="s">
        <v>376</v>
      </c>
      <c r="E199" s="208" t="s">
        <v>669</v>
      </c>
      <c r="F199" s="227" t="s">
        <v>670</v>
      </c>
    </row>
    <row r="200" spans="1:6" x14ac:dyDescent="0.25">
      <c r="A200" s="235" t="s">
        <v>383</v>
      </c>
      <c r="B200" s="235" t="s">
        <v>696</v>
      </c>
      <c r="C200" s="235" t="s">
        <v>697</v>
      </c>
      <c r="D200" s="235" t="s">
        <v>376</v>
      </c>
      <c r="E200" s="208" t="s">
        <v>669</v>
      </c>
      <c r="F200" s="227" t="s">
        <v>670</v>
      </c>
    </row>
    <row r="201" spans="1:6" ht="31.5" x14ac:dyDescent="0.25">
      <c r="A201" s="235" t="s">
        <v>383</v>
      </c>
      <c r="B201" s="235" t="s">
        <v>698</v>
      </c>
      <c r="C201" s="235" t="s">
        <v>616</v>
      </c>
      <c r="D201" s="235" t="s">
        <v>376</v>
      </c>
      <c r="E201" s="208" t="s">
        <v>669</v>
      </c>
      <c r="F201" s="227" t="s">
        <v>670</v>
      </c>
    </row>
    <row r="202" spans="1:6" ht="31.5" x14ac:dyDescent="0.25">
      <c r="A202" s="235" t="s">
        <v>383</v>
      </c>
      <c r="B202" s="235" t="s">
        <v>699</v>
      </c>
      <c r="C202" s="235" t="s">
        <v>618</v>
      </c>
      <c r="D202" s="235" t="s">
        <v>376</v>
      </c>
      <c r="E202" s="208" t="s">
        <v>669</v>
      </c>
      <c r="F202" s="227" t="s">
        <v>670</v>
      </c>
    </row>
    <row r="203" spans="1:6" ht="31.5" x14ac:dyDescent="0.25">
      <c r="A203" s="235" t="s">
        <v>383</v>
      </c>
      <c r="B203" s="235" t="s">
        <v>700</v>
      </c>
      <c r="C203" s="235" t="s">
        <v>622</v>
      </c>
      <c r="D203" s="235" t="s">
        <v>376</v>
      </c>
      <c r="E203" s="208" t="s">
        <v>669</v>
      </c>
      <c r="F203" s="227" t="s">
        <v>670</v>
      </c>
    </row>
    <row r="204" spans="1:6" x14ac:dyDescent="0.25">
      <c r="A204" s="235" t="s">
        <v>383</v>
      </c>
      <c r="B204" s="235" t="s">
        <v>701</v>
      </c>
      <c r="C204" s="235" t="s">
        <v>702</v>
      </c>
      <c r="D204" s="235" t="s">
        <v>376</v>
      </c>
      <c r="E204" s="208" t="s">
        <v>669</v>
      </c>
      <c r="F204" s="227" t="s">
        <v>670</v>
      </c>
    </row>
    <row r="205" spans="1:6" ht="31.5" x14ac:dyDescent="0.25">
      <c r="A205" s="235" t="s">
        <v>383</v>
      </c>
      <c r="B205" s="235" t="s">
        <v>703</v>
      </c>
      <c r="C205" s="235" t="s">
        <v>704</v>
      </c>
      <c r="D205" s="235" t="s">
        <v>376</v>
      </c>
      <c r="E205" s="208" t="s">
        <v>669</v>
      </c>
      <c r="F205" s="227" t="s">
        <v>670</v>
      </c>
    </row>
    <row r="206" spans="1:6" x14ac:dyDescent="0.25">
      <c r="A206" s="235" t="s">
        <v>383</v>
      </c>
      <c r="B206" s="235" t="s">
        <v>705</v>
      </c>
      <c r="C206" s="235" t="s">
        <v>706</v>
      </c>
      <c r="D206" s="235" t="s">
        <v>376</v>
      </c>
      <c r="E206" s="208" t="s">
        <v>669</v>
      </c>
      <c r="F206" s="227" t="s">
        <v>670</v>
      </c>
    </row>
    <row r="207" spans="1:6" ht="31.5" x14ac:dyDescent="0.25">
      <c r="A207" s="235" t="s">
        <v>383</v>
      </c>
      <c r="B207" s="235" t="s">
        <v>707</v>
      </c>
      <c r="C207" s="235" t="s">
        <v>708</v>
      </c>
      <c r="D207" s="235" t="s">
        <v>376</v>
      </c>
      <c r="E207" s="208" t="s">
        <v>669</v>
      </c>
      <c r="F207" s="227" t="s">
        <v>670</v>
      </c>
    </row>
    <row r="208" spans="1:6" ht="31.5" x14ac:dyDescent="0.25">
      <c r="A208" s="235" t="s">
        <v>383</v>
      </c>
      <c r="B208" s="235" t="s">
        <v>709</v>
      </c>
      <c r="C208" s="235" t="s">
        <v>710</v>
      </c>
      <c r="D208" s="235" t="s">
        <v>376</v>
      </c>
      <c r="E208" s="208" t="s">
        <v>669</v>
      </c>
      <c r="F208" s="227" t="s">
        <v>670</v>
      </c>
    </row>
    <row r="209" spans="1:6" ht="31.5" x14ac:dyDescent="0.25">
      <c r="A209" s="235" t="s">
        <v>383</v>
      </c>
      <c r="B209" s="235" t="s">
        <v>711</v>
      </c>
      <c r="C209" s="235" t="s">
        <v>712</v>
      </c>
      <c r="D209" s="235" t="s">
        <v>376</v>
      </c>
      <c r="E209" s="208" t="s">
        <v>669</v>
      </c>
      <c r="F209" s="227" t="s">
        <v>670</v>
      </c>
    </row>
    <row r="210" spans="1:6" ht="47.25" x14ac:dyDescent="0.25">
      <c r="A210" s="235" t="s">
        <v>383</v>
      </c>
      <c r="B210" s="235" t="s">
        <v>713</v>
      </c>
      <c r="C210" s="235" t="s">
        <v>714</v>
      </c>
      <c r="D210" s="235" t="s">
        <v>376</v>
      </c>
      <c r="E210" s="208" t="s">
        <v>669</v>
      </c>
      <c r="F210" s="227" t="s">
        <v>670</v>
      </c>
    </row>
    <row r="211" spans="1:6" ht="31.5" x14ac:dyDescent="0.25">
      <c r="A211" s="235" t="s">
        <v>383</v>
      </c>
      <c r="B211" s="235" t="s">
        <v>715</v>
      </c>
      <c r="C211" s="235" t="s">
        <v>716</v>
      </c>
      <c r="D211" s="235" t="s">
        <v>376</v>
      </c>
      <c r="E211" s="208" t="s">
        <v>669</v>
      </c>
      <c r="F211" s="227" t="s">
        <v>670</v>
      </c>
    </row>
    <row r="212" spans="1:6" ht="78.75" x14ac:dyDescent="0.25">
      <c r="A212" s="235" t="s">
        <v>383</v>
      </c>
      <c r="B212" s="235" t="s">
        <v>717</v>
      </c>
      <c r="C212" s="235" t="s">
        <v>431</v>
      </c>
      <c r="D212" s="235" t="s">
        <v>376</v>
      </c>
      <c r="E212" s="208" t="s">
        <v>669</v>
      </c>
      <c r="F212" s="227" t="s">
        <v>670</v>
      </c>
    </row>
    <row r="213" spans="1:6" x14ac:dyDescent="0.25">
      <c r="A213" s="235" t="s">
        <v>383</v>
      </c>
      <c r="B213" s="235" t="s">
        <v>636</v>
      </c>
      <c r="C213" s="235" t="s">
        <v>718</v>
      </c>
      <c r="D213" s="235" t="s">
        <v>376</v>
      </c>
      <c r="E213" s="208" t="s">
        <v>669</v>
      </c>
      <c r="F213" s="227" t="s">
        <v>670</v>
      </c>
    </row>
    <row r="214" spans="1:6" ht="47.25" x14ac:dyDescent="0.25">
      <c r="A214" s="235" t="s">
        <v>383</v>
      </c>
      <c r="B214" s="250" t="s">
        <v>719</v>
      </c>
      <c r="C214" s="250" t="s">
        <v>720</v>
      </c>
      <c r="D214" s="235" t="s">
        <v>376</v>
      </c>
      <c r="E214" s="208" t="s">
        <v>669</v>
      </c>
      <c r="F214" s="227" t="s">
        <v>670</v>
      </c>
    </row>
    <row r="215" spans="1:6" ht="47.25" x14ac:dyDescent="0.25">
      <c r="A215" s="235" t="s">
        <v>457</v>
      </c>
      <c r="B215" s="235" t="s">
        <v>721</v>
      </c>
      <c r="C215" s="235" t="s">
        <v>722</v>
      </c>
      <c r="D215" s="235" t="s">
        <v>376</v>
      </c>
      <c r="E215" s="208" t="s">
        <v>377</v>
      </c>
      <c r="F215" s="227" t="s">
        <v>670</v>
      </c>
    </row>
    <row r="216" spans="1:6" ht="47.25" x14ac:dyDescent="0.25">
      <c r="A216" s="235" t="s">
        <v>457</v>
      </c>
      <c r="B216" s="235" t="s">
        <v>723</v>
      </c>
      <c r="C216" s="235" t="s">
        <v>724</v>
      </c>
      <c r="D216" s="235" t="s">
        <v>376</v>
      </c>
      <c r="E216" s="208" t="s">
        <v>377</v>
      </c>
      <c r="F216" s="227" t="s">
        <v>670</v>
      </c>
    </row>
    <row r="217" spans="1:6" ht="31.5" x14ac:dyDescent="0.25">
      <c r="A217" s="235" t="s">
        <v>457</v>
      </c>
      <c r="B217" s="235" t="s">
        <v>725</v>
      </c>
      <c r="C217" s="235" t="s">
        <v>726</v>
      </c>
      <c r="D217" s="235" t="s">
        <v>376</v>
      </c>
      <c r="E217" s="208" t="s">
        <v>377</v>
      </c>
      <c r="F217" s="227" t="s">
        <v>670</v>
      </c>
    </row>
    <row r="218" spans="1:6" x14ac:dyDescent="0.25">
      <c r="A218" s="235" t="s">
        <v>457</v>
      </c>
      <c r="B218" s="235" t="s">
        <v>727</v>
      </c>
      <c r="C218" s="235" t="s">
        <v>728</v>
      </c>
      <c r="D218" s="235" t="s">
        <v>376</v>
      </c>
      <c r="E218" s="208" t="s">
        <v>377</v>
      </c>
      <c r="F218" s="227" t="s">
        <v>670</v>
      </c>
    </row>
    <row r="219" spans="1:6" ht="31.5" x14ac:dyDescent="0.25">
      <c r="A219" s="235" t="s">
        <v>460</v>
      </c>
      <c r="B219" s="235" t="s">
        <v>461</v>
      </c>
      <c r="C219" s="235" t="s">
        <v>641</v>
      </c>
      <c r="D219" s="235" t="s">
        <v>376</v>
      </c>
      <c r="E219" s="208" t="s">
        <v>377</v>
      </c>
      <c r="F219" s="227" t="s">
        <v>670</v>
      </c>
    </row>
    <row r="220" spans="1:6" x14ac:dyDescent="0.25">
      <c r="A220" s="235" t="s">
        <v>465</v>
      </c>
      <c r="B220" s="235" t="s">
        <v>729</v>
      </c>
      <c r="C220" s="235" t="s">
        <v>730</v>
      </c>
      <c r="D220" s="235" t="s">
        <v>376</v>
      </c>
      <c r="E220" s="208" t="s">
        <v>377</v>
      </c>
      <c r="F220" s="227" t="s">
        <v>670</v>
      </c>
    </row>
    <row r="221" spans="1:6" ht="31.5" x14ac:dyDescent="0.25">
      <c r="A221" s="235" t="s">
        <v>465</v>
      </c>
      <c r="B221" s="235" t="s">
        <v>731</v>
      </c>
      <c r="C221" s="235" t="s">
        <v>732</v>
      </c>
      <c r="D221" s="235" t="s">
        <v>376</v>
      </c>
      <c r="E221" s="208" t="s">
        <v>377</v>
      </c>
      <c r="F221" s="227" t="s">
        <v>670</v>
      </c>
    </row>
    <row r="222" spans="1:6" ht="47.25" x14ac:dyDescent="0.25">
      <c r="A222" s="235" t="s">
        <v>465</v>
      </c>
      <c r="B222" s="235" t="s">
        <v>733</v>
      </c>
      <c r="C222" s="235" t="s">
        <v>734</v>
      </c>
      <c r="D222" s="235" t="s">
        <v>376</v>
      </c>
      <c r="E222" s="208" t="s">
        <v>473</v>
      </c>
      <c r="F222" s="227" t="s">
        <v>670</v>
      </c>
    </row>
    <row r="223" spans="1:6" ht="63" x14ac:dyDescent="0.25">
      <c r="A223" s="235" t="s">
        <v>465</v>
      </c>
      <c r="B223" s="235" t="s">
        <v>735</v>
      </c>
      <c r="C223" s="235" t="s">
        <v>736</v>
      </c>
      <c r="D223" s="235" t="s">
        <v>376</v>
      </c>
      <c r="E223" s="208" t="s">
        <v>377</v>
      </c>
      <c r="F223" s="227" t="s">
        <v>670</v>
      </c>
    </row>
    <row r="224" spans="1:6" x14ac:dyDescent="0.25">
      <c r="A224" s="235" t="s">
        <v>465</v>
      </c>
      <c r="B224" s="235" t="s">
        <v>737</v>
      </c>
      <c r="C224" s="235" t="s">
        <v>738</v>
      </c>
      <c r="D224" s="235" t="s">
        <v>376</v>
      </c>
      <c r="E224" s="208" t="s">
        <v>377</v>
      </c>
      <c r="F224" s="227" t="s">
        <v>670</v>
      </c>
    </row>
    <row r="225" spans="1:6" ht="31.5" x14ac:dyDescent="0.25">
      <c r="A225" s="235" t="s">
        <v>465</v>
      </c>
      <c r="B225" s="235" t="s">
        <v>739</v>
      </c>
      <c r="C225" s="235" t="s">
        <v>740</v>
      </c>
      <c r="D225" s="235" t="s">
        <v>376</v>
      </c>
      <c r="E225" s="208" t="s">
        <v>377</v>
      </c>
      <c r="F225" s="227" t="s">
        <v>670</v>
      </c>
    </row>
    <row r="226" spans="1:6" ht="31.5" x14ac:dyDescent="0.25">
      <c r="A226" s="235" t="s">
        <v>465</v>
      </c>
      <c r="B226" s="235" t="s">
        <v>741</v>
      </c>
      <c r="C226" s="235" t="s">
        <v>742</v>
      </c>
      <c r="D226" s="235" t="s">
        <v>376</v>
      </c>
      <c r="E226" s="208" t="s">
        <v>377</v>
      </c>
      <c r="F226" s="227" t="s">
        <v>670</v>
      </c>
    </row>
    <row r="227" spans="1:6" x14ac:dyDescent="0.25">
      <c r="A227" s="251"/>
      <c r="B227" s="251"/>
      <c r="C227" s="251"/>
      <c r="D227" s="251"/>
      <c r="E227" s="251"/>
      <c r="F227" s="252"/>
    </row>
    <row r="228" spans="1:6" x14ac:dyDescent="0.25">
      <c r="A228" s="251" t="s">
        <v>743</v>
      </c>
      <c r="B228" s="251"/>
      <c r="C228" s="251"/>
      <c r="D228" s="251"/>
      <c r="E228" s="251"/>
      <c r="F228" s="252"/>
    </row>
    <row r="229" spans="1:6" x14ac:dyDescent="0.25">
      <c r="A229" s="251" t="s">
        <v>744</v>
      </c>
      <c r="B229" s="251"/>
      <c r="C229" s="251"/>
      <c r="D229" s="251"/>
      <c r="E229" s="251"/>
      <c r="F229" s="252"/>
    </row>
    <row r="230" spans="1:6" x14ac:dyDescent="0.25">
      <c r="A230" s="251" t="s">
        <v>745</v>
      </c>
      <c r="B230" s="251"/>
      <c r="C230" s="251"/>
      <c r="D230" s="251"/>
      <c r="E230" s="251"/>
      <c r="F230" s="252"/>
    </row>
    <row r="231" spans="1:6" x14ac:dyDescent="0.25">
      <c r="A231" s="251" t="s">
        <v>746</v>
      </c>
      <c r="B231" s="251"/>
      <c r="C231" s="251"/>
      <c r="D231" s="251"/>
      <c r="E231" s="251"/>
      <c r="F231" s="25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30" zoomScaleSheetLayoutView="100" workbookViewId="0">
      <selection activeCell="C5" sqref="C5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386" t="s">
        <v>236</v>
      </c>
      <c r="B1" s="386"/>
      <c r="C1" s="386"/>
      <c r="D1" s="386"/>
      <c r="E1" s="386"/>
      <c r="F1" s="386"/>
      <c r="G1" s="386"/>
      <c r="H1" s="386"/>
      <c r="I1" s="42"/>
    </row>
    <row r="2" spans="1:9" ht="29.25" customHeight="1" thickBot="1" x14ac:dyDescent="0.35">
      <c r="A2" s="187" t="s">
        <v>112</v>
      </c>
      <c r="B2" s="185"/>
      <c r="C2" s="185"/>
      <c r="D2" s="185"/>
      <c r="E2" s="185"/>
      <c r="F2" s="185"/>
      <c r="G2" s="185"/>
      <c r="H2" s="185"/>
      <c r="I2" s="28"/>
    </row>
    <row r="3" spans="1:9" ht="32.25" thickBot="1" x14ac:dyDescent="0.3">
      <c r="A3" s="75" t="s">
        <v>52</v>
      </c>
      <c r="B3" s="91" t="s">
        <v>48</v>
      </c>
      <c r="C3" s="91" t="s">
        <v>81</v>
      </c>
      <c r="D3" s="91" t="s">
        <v>134</v>
      </c>
      <c r="E3" s="91" t="s">
        <v>130</v>
      </c>
      <c r="F3" s="91" t="s">
        <v>109</v>
      </c>
      <c r="G3" s="91" t="s">
        <v>110</v>
      </c>
      <c r="H3" s="92" t="s">
        <v>113</v>
      </c>
      <c r="I3" s="39"/>
    </row>
    <row r="4" spans="1:9" ht="31.5" x14ac:dyDescent="0.25">
      <c r="A4" s="59" t="s">
        <v>747</v>
      </c>
      <c r="B4" s="59">
        <v>3</v>
      </c>
      <c r="C4" s="59" t="s">
        <v>748</v>
      </c>
      <c r="D4" s="59" t="s">
        <v>748</v>
      </c>
      <c r="E4" s="59" t="s">
        <v>749</v>
      </c>
      <c r="F4" s="59" t="s">
        <v>377</v>
      </c>
      <c r="G4" s="59" t="s">
        <v>670</v>
      </c>
      <c r="H4" s="253">
        <v>41571</v>
      </c>
      <c r="I4" s="3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3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39"/>
    </row>
    <row r="7" spans="1:9" x14ac:dyDescent="0.25">
      <c r="A7" s="59"/>
      <c r="B7" s="59"/>
      <c r="C7" s="59"/>
      <c r="D7" s="59"/>
      <c r="E7" s="59"/>
      <c r="F7" s="59"/>
      <c r="G7" s="59"/>
      <c r="H7" s="59"/>
      <c r="I7" s="39"/>
    </row>
    <row r="8" spans="1:9" x14ac:dyDescent="0.25">
      <c r="A8" s="43"/>
      <c r="B8" s="43"/>
      <c r="C8" s="43"/>
      <c r="D8" s="43"/>
      <c r="E8" s="43"/>
      <c r="F8" s="43"/>
      <c r="G8" s="43"/>
      <c r="H8" s="43"/>
      <c r="I8" s="39"/>
    </row>
    <row r="9" spans="1:9" x14ac:dyDescent="0.25">
      <c r="A9" s="2"/>
      <c r="B9" s="2"/>
      <c r="C9" s="2"/>
      <c r="D9" s="17"/>
      <c r="E9" s="17"/>
      <c r="F9" s="17"/>
      <c r="G9" s="2"/>
      <c r="H9" s="2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11" t="s">
        <v>153</v>
      </c>
      <c r="I12" s="8"/>
    </row>
    <row r="13" spans="1:9" ht="63.75" thickBot="1" x14ac:dyDescent="0.3">
      <c r="A13" s="75" t="s">
        <v>52</v>
      </c>
      <c r="B13" s="91" t="s">
        <v>48</v>
      </c>
      <c r="C13" s="91" t="s">
        <v>81</v>
      </c>
      <c r="D13" s="91" t="s">
        <v>134</v>
      </c>
      <c r="E13" s="91" t="s">
        <v>130</v>
      </c>
      <c r="F13" s="91" t="s">
        <v>109</v>
      </c>
      <c r="G13" s="91" t="s">
        <v>110</v>
      </c>
      <c r="H13" s="92" t="s">
        <v>152</v>
      </c>
      <c r="I13" s="32"/>
    </row>
    <row r="14" spans="1:9" x14ac:dyDescent="0.25">
      <c r="A14" s="59" t="s">
        <v>591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32"/>
    </row>
    <row r="15" spans="1:9" x14ac:dyDescent="0.25">
      <c r="A15" s="43"/>
      <c r="B15" s="43"/>
      <c r="C15" s="43"/>
      <c r="D15" s="43"/>
      <c r="E15" s="43"/>
      <c r="F15" s="43"/>
      <c r="G15" s="43"/>
      <c r="H15" s="43"/>
      <c r="I15" s="32"/>
    </row>
    <row r="16" spans="1:9" x14ac:dyDescent="0.25">
      <c r="A16" s="43"/>
      <c r="B16" s="43"/>
      <c r="C16" s="43"/>
      <c r="D16" s="43"/>
      <c r="E16" s="43"/>
      <c r="F16" s="43"/>
      <c r="G16" s="43"/>
      <c r="H16" s="43"/>
      <c r="I16" s="32"/>
    </row>
    <row r="17" spans="1:9" x14ac:dyDescent="0.25">
      <c r="A17" s="43"/>
      <c r="B17" s="43"/>
      <c r="C17" s="43"/>
      <c r="D17" s="43"/>
      <c r="E17" s="43"/>
      <c r="F17" s="43"/>
      <c r="G17" s="43"/>
      <c r="H17" s="43"/>
      <c r="I17" s="32"/>
    </row>
    <row r="18" spans="1:9" x14ac:dyDescent="0.25">
      <c r="A18" s="43"/>
      <c r="B18" s="43"/>
      <c r="C18" s="43"/>
      <c r="D18" s="43"/>
      <c r="E18" s="43"/>
      <c r="F18" s="43"/>
      <c r="G18" s="43"/>
      <c r="H18" s="43"/>
      <c r="I18" s="32"/>
    </row>
    <row r="19" spans="1:9" x14ac:dyDescent="0.25">
      <c r="A19" s="2"/>
      <c r="B19" s="2"/>
      <c r="C19" s="2"/>
      <c r="D19" s="17"/>
      <c r="E19" s="17"/>
      <c r="F19" s="17"/>
      <c r="G19" s="2"/>
      <c r="H19" s="2"/>
      <c r="I19" s="8"/>
    </row>
    <row r="20" spans="1:9" x14ac:dyDescent="0.25">
      <c r="H20" s="19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view="pageBreakPreview" topLeftCell="A2" zoomScaleSheetLayoutView="100" workbookViewId="0">
      <selection activeCell="B12" sqref="B12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390" t="s">
        <v>237</v>
      </c>
      <c r="B1" s="390"/>
    </row>
    <row r="2" spans="1:2" s="1" customFormat="1" ht="16.5" thickBot="1" x14ac:dyDescent="0.3">
      <c r="A2" s="118" t="s">
        <v>52</v>
      </c>
      <c r="B2" s="119" t="s">
        <v>114</v>
      </c>
    </row>
    <row r="3" spans="1:2" x14ac:dyDescent="0.25">
      <c r="A3" s="290" t="s">
        <v>803</v>
      </c>
      <c r="B3" s="290" t="s">
        <v>804</v>
      </c>
    </row>
    <row r="4" spans="1:2" x14ac:dyDescent="0.25">
      <c r="A4" s="290" t="s">
        <v>803</v>
      </c>
      <c r="B4" s="290" t="s">
        <v>775</v>
      </c>
    </row>
    <row r="5" spans="1:2" x14ac:dyDescent="0.25">
      <c r="A5" s="290" t="s">
        <v>803</v>
      </c>
      <c r="B5" s="290" t="s">
        <v>805</v>
      </c>
    </row>
    <row r="6" spans="1:2" x14ac:dyDescent="0.25">
      <c r="A6" s="290" t="s">
        <v>803</v>
      </c>
      <c r="B6" s="290" t="s">
        <v>806</v>
      </c>
    </row>
    <row r="7" spans="1:2" x14ac:dyDescent="0.25">
      <c r="A7" s="290" t="s">
        <v>803</v>
      </c>
      <c r="B7" s="290" t="s">
        <v>807</v>
      </c>
    </row>
    <row r="8" spans="1:2" x14ac:dyDescent="0.25">
      <c r="A8" s="290" t="s">
        <v>803</v>
      </c>
      <c r="B8" s="290" t="s">
        <v>808</v>
      </c>
    </row>
    <row r="9" spans="1:2" x14ac:dyDescent="0.25">
      <c r="A9" s="290" t="s">
        <v>803</v>
      </c>
      <c r="B9" s="290" t="s">
        <v>809</v>
      </c>
    </row>
    <row r="10" spans="1:2" x14ac:dyDescent="0.25">
      <c r="A10" s="290" t="s">
        <v>803</v>
      </c>
      <c r="B10" s="290" t="s">
        <v>810</v>
      </c>
    </row>
    <row r="11" spans="1:2" x14ac:dyDescent="0.25">
      <c r="A11" s="290" t="s">
        <v>803</v>
      </c>
      <c r="B11" s="290" t="s">
        <v>811</v>
      </c>
    </row>
    <row r="12" spans="1:2" x14ac:dyDescent="0.25">
      <c r="A12" s="290" t="s">
        <v>812</v>
      </c>
      <c r="B12" s="290" t="s">
        <v>385</v>
      </c>
    </row>
    <row r="13" spans="1:2" x14ac:dyDescent="0.25">
      <c r="A13" s="290" t="s">
        <v>812</v>
      </c>
      <c r="B13" s="290" t="s">
        <v>813</v>
      </c>
    </row>
    <row r="14" spans="1:2" x14ac:dyDescent="0.25">
      <c r="A14" s="290" t="s">
        <v>812</v>
      </c>
      <c r="B14" s="290" t="s">
        <v>814</v>
      </c>
    </row>
    <row r="15" spans="1:2" x14ac:dyDescent="0.25">
      <c r="A15" s="290" t="s">
        <v>812</v>
      </c>
      <c r="B15" s="290" t="s">
        <v>815</v>
      </c>
    </row>
    <row r="16" spans="1:2" x14ac:dyDescent="0.25">
      <c r="A16" s="290" t="s">
        <v>812</v>
      </c>
      <c r="B16" s="290" t="s">
        <v>698</v>
      </c>
    </row>
    <row r="17" spans="1:2" x14ac:dyDescent="0.25">
      <c r="A17" s="290" t="s">
        <v>812</v>
      </c>
      <c r="B17" s="290" t="s">
        <v>700</v>
      </c>
    </row>
    <row r="18" spans="1:2" x14ac:dyDescent="0.25">
      <c r="A18" s="290" t="s">
        <v>812</v>
      </c>
      <c r="B18" s="290" t="s">
        <v>699</v>
      </c>
    </row>
    <row r="19" spans="1:2" x14ac:dyDescent="0.25">
      <c r="A19" s="290" t="s">
        <v>812</v>
      </c>
      <c r="B19" s="290" t="s">
        <v>701</v>
      </c>
    </row>
    <row r="20" spans="1:2" x14ac:dyDescent="0.25">
      <c r="A20" s="290" t="s">
        <v>812</v>
      </c>
      <c r="B20" s="290" t="s">
        <v>418</v>
      </c>
    </row>
    <row r="21" spans="1:2" x14ac:dyDescent="0.25">
      <c r="A21" s="290" t="s">
        <v>812</v>
      </c>
      <c r="B21" s="290" t="s">
        <v>705</v>
      </c>
    </row>
    <row r="22" spans="1:2" x14ac:dyDescent="0.25">
      <c r="A22" s="290" t="s">
        <v>812</v>
      </c>
      <c r="B22" s="290" t="s">
        <v>816</v>
      </c>
    </row>
    <row r="23" spans="1:2" x14ac:dyDescent="0.25">
      <c r="A23" s="290" t="s">
        <v>812</v>
      </c>
      <c r="B23" s="290" t="s">
        <v>817</v>
      </c>
    </row>
    <row r="24" spans="1:2" x14ac:dyDescent="0.25">
      <c r="A24" s="290" t="s">
        <v>812</v>
      </c>
      <c r="B24" s="290" t="s">
        <v>818</v>
      </c>
    </row>
    <row r="25" spans="1:2" x14ac:dyDescent="0.25">
      <c r="A25" s="290" t="s">
        <v>812</v>
      </c>
      <c r="B25" s="290" t="s">
        <v>819</v>
      </c>
    </row>
    <row r="26" spans="1:2" x14ac:dyDescent="0.25">
      <c r="A26" s="290" t="s">
        <v>812</v>
      </c>
      <c r="B26" s="290" t="s">
        <v>820</v>
      </c>
    </row>
    <row r="27" spans="1:2" x14ac:dyDescent="0.25">
      <c r="A27" s="290" t="s">
        <v>821</v>
      </c>
      <c r="B27" s="310" t="s">
        <v>790</v>
      </c>
    </row>
    <row r="28" spans="1:2" x14ac:dyDescent="0.25">
      <c r="A28" s="290" t="s">
        <v>821</v>
      </c>
      <c r="B28" s="310" t="s">
        <v>793</v>
      </c>
    </row>
    <row r="29" spans="1:2" x14ac:dyDescent="0.25">
      <c r="A29" s="290" t="s">
        <v>821</v>
      </c>
      <c r="B29" s="310" t="s">
        <v>822</v>
      </c>
    </row>
    <row r="30" spans="1:2" x14ac:dyDescent="0.25">
      <c r="A30" s="290" t="s">
        <v>823</v>
      </c>
      <c r="B30" s="310" t="s">
        <v>476</v>
      </c>
    </row>
    <row r="31" spans="1:2" x14ac:dyDescent="0.25">
      <c r="A31" s="290" t="s">
        <v>823</v>
      </c>
      <c r="B31" s="310" t="s">
        <v>824</v>
      </c>
    </row>
    <row r="32" spans="1:2" x14ac:dyDescent="0.25">
      <c r="A32" s="290" t="s">
        <v>823</v>
      </c>
      <c r="B32" s="310" t="s">
        <v>825</v>
      </c>
    </row>
    <row r="33" spans="1:2" x14ac:dyDescent="0.25">
      <c r="A33" s="290" t="s">
        <v>823</v>
      </c>
      <c r="B33" s="310" t="s">
        <v>826</v>
      </c>
    </row>
    <row r="34" spans="1:2" x14ac:dyDescent="0.25">
      <c r="A34" s="17" t="s">
        <v>823</v>
      </c>
      <c r="B34" s="17" t="s">
        <v>827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SheetLayoutView="100" workbookViewId="0">
      <selection activeCell="B5" sqref="B5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390" t="s">
        <v>238</v>
      </c>
      <c r="B1" s="390"/>
      <c r="C1" s="390"/>
    </row>
    <row r="2" spans="1:3" ht="24" customHeight="1" thickBot="1" x14ac:dyDescent="0.3">
      <c r="A2" s="120" t="s">
        <v>112</v>
      </c>
      <c r="B2" s="186"/>
      <c r="C2" s="186"/>
    </row>
    <row r="3" spans="1:3" ht="16.5" thickBot="1" x14ac:dyDescent="0.3">
      <c r="A3" s="121" t="s">
        <v>52</v>
      </c>
      <c r="B3" s="89" t="s">
        <v>114</v>
      </c>
      <c r="C3" s="90" t="s">
        <v>113</v>
      </c>
    </row>
    <row r="4" spans="1:3" x14ac:dyDescent="0.25">
      <c r="A4" s="30" t="s">
        <v>821</v>
      </c>
      <c r="B4" s="30" t="s">
        <v>828</v>
      </c>
      <c r="C4" s="311">
        <v>41584</v>
      </c>
    </row>
    <row r="5" spans="1:3" x14ac:dyDescent="0.25">
      <c r="A5" s="74"/>
      <c r="B5" s="74"/>
      <c r="C5" s="74"/>
    </row>
    <row r="6" spans="1:3" x14ac:dyDescent="0.25">
      <c r="A6" s="74"/>
      <c r="B6" s="74"/>
      <c r="C6" s="74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C10" s="19"/>
    </row>
    <row r="11" spans="1:3" ht="16.5" thickBot="1" x14ac:dyDescent="0.3">
      <c r="A11" s="111" t="s">
        <v>153</v>
      </c>
    </row>
    <row r="12" spans="1:3" ht="16.5" thickBot="1" x14ac:dyDescent="0.3">
      <c r="A12" s="121" t="s">
        <v>52</v>
      </c>
      <c r="B12" s="89" t="s">
        <v>114</v>
      </c>
      <c r="C12" s="90" t="s">
        <v>135</v>
      </c>
    </row>
    <row r="13" spans="1:3" x14ac:dyDescent="0.25">
      <c r="A13" s="74"/>
      <c r="B13" s="74"/>
      <c r="C13" s="74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C18" s="19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view="pageBreakPreview" topLeftCell="A10" zoomScaleSheetLayoutView="100" workbookViewId="0">
      <selection activeCell="E3" sqref="E3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5.5" customWidth="1"/>
  </cols>
  <sheetData>
    <row r="1" spans="1:12" ht="21" customHeight="1" thickBot="1" x14ac:dyDescent="0.35">
      <c r="A1" s="378" t="s">
        <v>239</v>
      </c>
      <c r="B1" s="378"/>
      <c r="C1" s="378"/>
      <c r="D1" s="378"/>
      <c r="E1" s="378"/>
      <c r="F1" s="438"/>
      <c r="G1" s="378"/>
      <c r="H1" s="378"/>
      <c r="I1" s="378"/>
      <c r="J1" s="378"/>
      <c r="K1" s="378"/>
      <c r="L1" s="378"/>
    </row>
    <row r="2" spans="1:12" ht="138" customHeight="1" thickBot="1" x14ac:dyDescent="0.3">
      <c r="A2" s="155" t="s">
        <v>136</v>
      </c>
      <c r="B2" s="156" t="s">
        <v>52</v>
      </c>
      <c r="C2" s="156" t="s">
        <v>188</v>
      </c>
      <c r="D2" s="156" t="s">
        <v>191</v>
      </c>
      <c r="E2" s="151" t="s">
        <v>190</v>
      </c>
      <c r="F2" s="151" t="s">
        <v>137</v>
      </c>
      <c r="G2" s="312" t="s">
        <v>138</v>
      </c>
      <c r="H2" s="156" t="s">
        <v>124</v>
      </c>
      <c r="I2" s="156" t="s">
        <v>139</v>
      </c>
      <c r="J2" s="156" t="s">
        <v>140</v>
      </c>
      <c r="K2" s="156" t="s">
        <v>141</v>
      </c>
      <c r="L2" s="157" t="s">
        <v>142</v>
      </c>
    </row>
    <row r="3" spans="1:12" ht="110.25" x14ac:dyDescent="0.25">
      <c r="A3" s="313"/>
      <c r="B3" s="271" t="s">
        <v>283</v>
      </c>
      <c r="C3" s="287" t="s">
        <v>829</v>
      </c>
      <c r="D3" s="309" t="s">
        <v>830</v>
      </c>
      <c r="E3" s="309" t="s">
        <v>290</v>
      </c>
      <c r="F3" s="287" t="s">
        <v>831</v>
      </c>
      <c r="G3" s="287" t="s">
        <v>832</v>
      </c>
      <c r="H3" s="287" t="s">
        <v>833</v>
      </c>
      <c r="I3" s="287" t="s">
        <v>834</v>
      </c>
      <c r="J3" s="314">
        <v>4574</v>
      </c>
      <c r="K3" s="315"/>
      <c r="L3" s="70"/>
    </row>
    <row r="4" spans="1:12" ht="283.5" x14ac:dyDescent="0.25">
      <c r="A4" s="48"/>
      <c r="B4" s="316" t="s">
        <v>283</v>
      </c>
      <c r="C4" s="290" t="s">
        <v>829</v>
      </c>
      <c r="D4" s="317" t="s">
        <v>830</v>
      </c>
      <c r="E4" s="317" t="s">
        <v>290</v>
      </c>
      <c r="F4" s="290" t="s">
        <v>835</v>
      </c>
      <c r="G4" s="290" t="s">
        <v>836</v>
      </c>
      <c r="H4" s="290" t="s">
        <v>837</v>
      </c>
      <c r="I4" s="290" t="s">
        <v>838</v>
      </c>
      <c r="J4" s="318">
        <v>5820</v>
      </c>
      <c r="K4" s="319"/>
      <c r="L4" s="48"/>
    </row>
    <row r="5" spans="1:12" ht="78.75" x14ac:dyDescent="0.25">
      <c r="A5" s="48"/>
      <c r="B5" s="316" t="s">
        <v>283</v>
      </c>
      <c r="C5" s="290" t="s">
        <v>839</v>
      </c>
      <c r="D5" s="317" t="s">
        <v>830</v>
      </c>
      <c r="E5" s="317" t="s">
        <v>290</v>
      </c>
      <c r="F5" s="290" t="s">
        <v>840</v>
      </c>
      <c r="G5" s="290" t="s">
        <v>841</v>
      </c>
      <c r="H5" s="290" t="s">
        <v>842</v>
      </c>
      <c r="I5" s="290" t="s">
        <v>834</v>
      </c>
      <c r="J5" s="318">
        <v>18104</v>
      </c>
      <c r="K5" s="319"/>
      <c r="L5" s="48"/>
    </row>
    <row r="6" spans="1:12" ht="157.5" x14ac:dyDescent="0.25">
      <c r="A6" s="48"/>
      <c r="B6" s="316" t="s">
        <v>283</v>
      </c>
      <c r="C6" s="290" t="s">
        <v>829</v>
      </c>
      <c r="D6" s="317" t="s">
        <v>830</v>
      </c>
      <c r="E6" s="317" t="s">
        <v>290</v>
      </c>
      <c r="F6" s="290" t="s">
        <v>843</v>
      </c>
      <c r="G6" s="290" t="s">
        <v>841</v>
      </c>
      <c r="H6" s="290" t="s">
        <v>844</v>
      </c>
      <c r="I6" s="290" t="s">
        <v>834</v>
      </c>
      <c r="J6" s="318">
        <v>3125</v>
      </c>
      <c r="K6" s="319"/>
      <c r="L6" s="48"/>
    </row>
    <row r="7" spans="1:12" ht="204.75" x14ac:dyDescent="0.25">
      <c r="A7" s="48"/>
      <c r="B7" s="316" t="s">
        <v>283</v>
      </c>
      <c r="C7" s="290" t="s">
        <v>829</v>
      </c>
      <c r="D7" s="317" t="s">
        <v>830</v>
      </c>
      <c r="E7" s="317" t="s">
        <v>290</v>
      </c>
      <c r="F7" s="290" t="s">
        <v>845</v>
      </c>
      <c r="G7" s="290" t="s">
        <v>846</v>
      </c>
      <c r="H7" s="290" t="s">
        <v>847</v>
      </c>
      <c r="I7" s="290" t="s">
        <v>834</v>
      </c>
      <c r="J7" s="318">
        <v>1134</v>
      </c>
      <c r="K7" s="319"/>
      <c r="L7" s="48"/>
    </row>
    <row r="8" spans="1:12" ht="157.5" x14ac:dyDescent="0.25">
      <c r="A8" s="48"/>
      <c r="B8" s="316" t="s">
        <v>283</v>
      </c>
      <c r="C8" s="290" t="s">
        <v>829</v>
      </c>
      <c r="D8" s="317" t="s">
        <v>830</v>
      </c>
      <c r="E8" s="317" t="s">
        <v>290</v>
      </c>
      <c r="F8" s="290" t="s">
        <v>848</v>
      </c>
      <c r="G8" s="290" t="s">
        <v>849</v>
      </c>
      <c r="H8" s="290" t="s">
        <v>850</v>
      </c>
      <c r="I8" s="290" t="s">
        <v>834</v>
      </c>
      <c r="J8" s="318">
        <v>1205</v>
      </c>
      <c r="K8" s="319"/>
      <c r="L8" s="48"/>
    </row>
    <row r="9" spans="1:12" ht="189" x14ac:dyDescent="0.25">
      <c r="A9" s="48"/>
      <c r="B9" s="316" t="s">
        <v>283</v>
      </c>
      <c r="C9" s="290" t="s">
        <v>829</v>
      </c>
      <c r="D9" s="317" t="s">
        <v>830</v>
      </c>
      <c r="E9" s="317" t="s">
        <v>290</v>
      </c>
      <c r="F9" s="290" t="s">
        <v>851</v>
      </c>
      <c r="G9" s="290" t="s">
        <v>772</v>
      </c>
      <c r="H9" s="290" t="s">
        <v>852</v>
      </c>
      <c r="I9" s="290" t="s">
        <v>838</v>
      </c>
      <c r="J9" s="318">
        <v>3115</v>
      </c>
      <c r="K9" s="319"/>
      <c r="L9" s="48"/>
    </row>
    <row r="10" spans="1:12" ht="299.25" x14ac:dyDescent="0.25">
      <c r="A10" s="48"/>
      <c r="B10" s="316" t="s">
        <v>283</v>
      </c>
      <c r="C10" s="290" t="s">
        <v>829</v>
      </c>
      <c r="D10" s="317" t="s">
        <v>830</v>
      </c>
      <c r="E10" s="317" t="s">
        <v>290</v>
      </c>
      <c r="F10" s="290" t="s">
        <v>853</v>
      </c>
      <c r="G10" s="290" t="s">
        <v>854</v>
      </c>
      <c r="H10" s="290" t="s">
        <v>855</v>
      </c>
      <c r="I10" s="290" t="s">
        <v>834</v>
      </c>
      <c r="J10" s="318">
        <v>2454</v>
      </c>
      <c r="K10" s="319"/>
      <c r="L10" s="48"/>
    </row>
    <row r="11" spans="1:12" ht="189" x14ac:dyDescent="0.25">
      <c r="A11" s="48"/>
      <c r="B11" s="316" t="s">
        <v>283</v>
      </c>
      <c r="C11" s="290" t="s">
        <v>839</v>
      </c>
      <c r="D11" s="317" t="s">
        <v>830</v>
      </c>
      <c r="E11" s="317" t="s">
        <v>290</v>
      </c>
      <c r="F11" s="290" t="s">
        <v>856</v>
      </c>
      <c r="G11" s="290" t="s">
        <v>857</v>
      </c>
      <c r="H11" s="290" t="s">
        <v>858</v>
      </c>
      <c r="I11" s="290" t="s">
        <v>859</v>
      </c>
      <c r="J11" s="318">
        <v>1336</v>
      </c>
      <c r="K11" s="319"/>
      <c r="L11" s="48"/>
    </row>
    <row r="12" spans="1:12" ht="189" x14ac:dyDescent="0.25">
      <c r="A12" s="48"/>
      <c r="B12" s="316" t="s">
        <v>283</v>
      </c>
      <c r="C12" s="290" t="s">
        <v>839</v>
      </c>
      <c r="D12" s="317" t="s">
        <v>830</v>
      </c>
      <c r="E12" s="317" t="s">
        <v>290</v>
      </c>
      <c r="F12" s="290" t="s">
        <v>860</v>
      </c>
      <c r="G12" s="290" t="s">
        <v>861</v>
      </c>
      <c r="H12" s="290" t="s">
        <v>862</v>
      </c>
      <c r="I12" s="290" t="s">
        <v>834</v>
      </c>
      <c r="J12" s="318">
        <v>2933</v>
      </c>
      <c r="K12" s="319"/>
      <c r="L12" s="48"/>
    </row>
    <row r="13" spans="1:12" ht="173.25" x14ac:dyDescent="0.25">
      <c r="A13" s="48"/>
      <c r="B13" s="316" t="s">
        <v>283</v>
      </c>
      <c r="C13" s="290" t="s">
        <v>829</v>
      </c>
      <c r="D13" s="317" t="s">
        <v>830</v>
      </c>
      <c r="E13" s="317" t="s">
        <v>290</v>
      </c>
      <c r="F13" s="290" t="s">
        <v>863</v>
      </c>
      <c r="G13" s="290" t="s">
        <v>864</v>
      </c>
      <c r="H13" s="290" t="s">
        <v>865</v>
      </c>
      <c r="I13" s="290" t="s">
        <v>866</v>
      </c>
      <c r="J13" s="318">
        <v>9864</v>
      </c>
      <c r="K13" s="319"/>
      <c r="L13" s="48"/>
    </row>
    <row r="14" spans="1:12" ht="220.5" x14ac:dyDescent="0.25">
      <c r="A14" s="48"/>
      <c r="B14" s="316" t="s">
        <v>283</v>
      </c>
      <c r="C14" s="290" t="s">
        <v>829</v>
      </c>
      <c r="D14" s="317" t="s">
        <v>830</v>
      </c>
      <c r="E14" s="317" t="s">
        <v>290</v>
      </c>
      <c r="F14" s="290" t="s">
        <v>867</v>
      </c>
      <c r="G14" s="290" t="s">
        <v>868</v>
      </c>
      <c r="H14" s="290" t="s">
        <v>869</v>
      </c>
      <c r="I14" s="290" t="s">
        <v>834</v>
      </c>
      <c r="J14" s="318">
        <v>2176</v>
      </c>
      <c r="K14" s="319"/>
      <c r="L14" s="48"/>
    </row>
    <row r="15" spans="1:12" ht="252" x14ac:dyDescent="0.25">
      <c r="A15" s="48"/>
      <c r="B15" s="316" t="s">
        <v>283</v>
      </c>
      <c r="C15" s="290" t="s">
        <v>839</v>
      </c>
      <c r="D15" s="317" t="s">
        <v>830</v>
      </c>
      <c r="E15" s="317" t="s">
        <v>290</v>
      </c>
      <c r="F15" s="290" t="s">
        <v>870</v>
      </c>
      <c r="G15" s="290" t="s">
        <v>871</v>
      </c>
      <c r="H15" s="290" t="s">
        <v>872</v>
      </c>
      <c r="I15" s="290" t="s">
        <v>838</v>
      </c>
      <c r="J15" s="318">
        <v>12295</v>
      </c>
      <c r="K15" s="319"/>
      <c r="L15" s="48"/>
    </row>
    <row r="16" spans="1:12" ht="141.75" x14ac:dyDescent="0.25">
      <c r="A16" s="48"/>
      <c r="B16" s="316" t="s">
        <v>283</v>
      </c>
      <c r="C16" s="290" t="s">
        <v>829</v>
      </c>
      <c r="D16" s="317" t="s">
        <v>830</v>
      </c>
      <c r="E16" s="317" t="s">
        <v>290</v>
      </c>
      <c r="F16" s="290" t="s">
        <v>873</v>
      </c>
      <c r="G16" s="290" t="s">
        <v>874</v>
      </c>
      <c r="H16" s="290" t="s">
        <v>875</v>
      </c>
      <c r="I16" s="290" t="s">
        <v>859</v>
      </c>
      <c r="J16" s="318">
        <v>3007</v>
      </c>
      <c r="K16" s="319"/>
      <c r="L16" s="48"/>
    </row>
    <row r="17" spans="1:12" ht="94.5" x14ac:dyDescent="0.25">
      <c r="A17" s="48"/>
      <c r="B17" s="316" t="s">
        <v>283</v>
      </c>
      <c r="C17" s="290" t="s">
        <v>829</v>
      </c>
      <c r="D17" s="317" t="s">
        <v>830</v>
      </c>
      <c r="E17" s="317" t="s">
        <v>290</v>
      </c>
      <c r="F17" s="290" t="s">
        <v>876</v>
      </c>
      <c r="G17" s="290" t="s">
        <v>877</v>
      </c>
      <c r="H17" s="290" t="s">
        <v>878</v>
      </c>
      <c r="I17" s="290" t="s">
        <v>859</v>
      </c>
      <c r="J17" s="318">
        <v>1428</v>
      </c>
      <c r="K17" s="319"/>
      <c r="L17" s="48"/>
    </row>
    <row r="18" spans="1:12" ht="204.75" x14ac:dyDescent="0.25">
      <c r="A18" s="48"/>
      <c r="B18" s="316" t="s">
        <v>283</v>
      </c>
      <c r="C18" s="290" t="s">
        <v>829</v>
      </c>
      <c r="D18" s="317" t="s">
        <v>830</v>
      </c>
      <c r="E18" s="317" t="s">
        <v>290</v>
      </c>
      <c r="F18" s="290" t="s">
        <v>879</v>
      </c>
      <c r="G18" s="320" t="s">
        <v>880</v>
      </c>
      <c r="H18" s="290" t="s">
        <v>881</v>
      </c>
      <c r="I18" s="290" t="s">
        <v>834</v>
      </c>
      <c r="J18" s="318">
        <v>3456</v>
      </c>
      <c r="K18" s="319"/>
      <c r="L18" s="48"/>
    </row>
    <row r="19" spans="1:12" ht="94.5" x14ac:dyDescent="0.25">
      <c r="A19" s="48"/>
      <c r="B19" s="316" t="s">
        <v>283</v>
      </c>
      <c r="C19" s="290" t="s">
        <v>829</v>
      </c>
      <c r="D19" s="317" t="s">
        <v>830</v>
      </c>
      <c r="E19" s="317" t="s">
        <v>290</v>
      </c>
      <c r="F19" s="290" t="s">
        <v>882</v>
      </c>
      <c r="G19" s="290" t="s">
        <v>883</v>
      </c>
      <c r="H19" s="290" t="s">
        <v>884</v>
      </c>
      <c r="I19" s="290" t="s">
        <v>838</v>
      </c>
      <c r="J19" s="318">
        <v>6286</v>
      </c>
      <c r="K19" s="319"/>
      <c r="L19" s="48"/>
    </row>
    <row r="20" spans="1:12" ht="47.25" x14ac:dyDescent="0.25">
      <c r="A20" s="48"/>
      <c r="B20" s="316" t="s">
        <v>283</v>
      </c>
      <c r="C20" s="290" t="s">
        <v>829</v>
      </c>
      <c r="D20" s="317" t="s">
        <v>830</v>
      </c>
      <c r="E20" s="317" t="s">
        <v>290</v>
      </c>
      <c r="F20" s="290" t="s">
        <v>885</v>
      </c>
      <c r="G20" s="290" t="s">
        <v>886</v>
      </c>
      <c r="H20" s="290" t="s">
        <v>887</v>
      </c>
      <c r="I20" s="290" t="s">
        <v>859</v>
      </c>
      <c r="J20" s="318">
        <v>11225</v>
      </c>
      <c r="K20" s="319"/>
      <c r="L20" s="48"/>
    </row>
    <row r="21" spans="1:12" ht="31.5" x14ac:dyDescent="0.25">
      <c r="A21" s="48"/>
      <c r="B21" s="316" t="s">
        <v>283</v>
      </c>
      <c r="C21" s="290" t="s">
        <v>888</v>
      </c>
      <c r="D21" s="317" t="s">
        <v>830</v>
      </c>
      <c r="E21" s="317" t="s">
        <v>290</v>
      </c>
      <c r="F21" s="290" t="s">
        <v>889</v>
      </c>
      <c r="G21" s="290" t="s">
        <v>890</v>
      </c>
      <c r="H21" s="290" t="s">
        <v>891</v>
      </c>
      <c r="I21" s="320" t="s">
        <v>892</v>
      </c>
      <c r="J21" s="318">
        <v>5723</v>
      </c>
      <c r="K21" s="319"/>
      <c r="L21" s="48"/>
    </row>
    <row r="22" spans="1:12" ht="220.5" x14ac:dyDescent="0.25">
      <c r="A22" s="48"/>
      <c r="B22" s="316" t="s">
        <v>283</v>
      </c>
      <c r="C22" s="290" t="s">
        <v>829</v>
      </c>
      <c r="D22" s="317" t="s">
        <v>830</v>
      </c>
      <c r="E22" s="317" t="s">
        <v>290</v>
      </c>
      <c r="F22" s="290" t="s">
        <v>893</v>
      </c>
      <c r="G22" s="290" t="s">
        <v>894</v>
      </c>
      <c r="H22" s="290" t="s">
        <v>895</v>
      </c>
      <c r="I22" s="290" t="s">
        <v>838</v>
      </c>
      <c r="J22" s="318">
        <v>1900</v>
      </c>
      <c r="K22" s="319"/>
      <c r="L22" s="48"/>
    </row>
    <row r="23" spans="1:12" ht="126" x14ac:dyDescent="0.25">
      <c r="A23" s="48"/>
      <c r="B23" s="316" t="s">
        <v>283</v>
      </c>
      <c r="C23" s="290" t="s">
        <v>829</v>
      </c>
      <c r="D23" s="317" t="s">
        <v>830</v>
      </c>
      <c r="E23" s="317" t="s">
        <v>290</v>
      </c>
      <c r="F23" s="290" t="s">
        <v>896</v>
      </c>
      <c r="G23" s="290" t="s">
        <v>897</v>
      </c>
      <c r="H23" s="290" t="s">
        <v>898</v>
      </c>
      <c r="I23" s="290" t="s">
        <v>834</v>
      </c>
      <c r="J23" s="318">
        <v>1810</v>
      </c>
      <c r="K23" s="319"/>
      <c r="L23" s="48"/>
    </row>
    <row r="24" spans="1:12" ht="267.75" x14ac:dyDescent="0.25">
      <c r="A24" s="48"/>
      <c r="B24" s="316" t="s">
        <v>283</v>
      </c>
      <c r="C24" s="290" t="s">
        <v>829</v>
      </c>
      <c r="D24" s="317" t="s">
        <v>830</v>
      </c>
      <c r="E24" s="317" t="s">
        <v>290</v>
      </c>
      <c r="F24" s="290" t="s">
        <v>899</v>
      </c>
      <c r="G24" s="290" t="s">
        <v>900</v>
      </c>
      <c r="H24" s="290" t="s">
        <v>901</v>
      </c>
      <c r="I24" s="290" t="s">
        <v>834</v>
      </c>
      <c r="J24" s="318">
        <v>13824</v>
      </c>
      <c r="K24" s="319"/>
      <c r="L24" s="48"/>
    </row>
    <row r="25" spans="1:12" ht="252" x14ac:dyDescent="0.25">
      <c r="A25" s="48"/>
      <c r="B25" s="316" t="s">
        <v>283</v>
      </c>
      <c r="C25" s="290" t="s">
        <v>829</v>
      </c>
      <c r="D25" s="317" t="s">
        <v>830</v>
      </c>
      <c r="E25" s="317" t="s">
        <v>290</v>
      </c>
      <c r="F25" s="290" t="s">
        <v>902</v>
      </c>
      <c r="G25" s="290" t="s">
        <v>903</v>
      </c>
      <c r="H25" s="290" t="s">
        <v>904</v>
      </c>
      <c r="I25" s="290" t="s">
        <v>838</v>
      </c>
      <c r="J25" s="318">
        <v>17114</v>
      </c>
      <c r="K25" s="319"/>
      <c r="L25" s="48"/>
    </row>
    <row r="26" spans="1:12" ht="220.5" x14ac:dyDescent="0.25">
      <c r="A26" s="48"/>
      <c r="B26" s="316" t="s">
        <v>283</v>
      </c>
      <c r="C26" s="290" t="s">
        <v>829</v>
      </c>
      <c r="D26" s="317" t="s">
        <v>830</v>
      </c>
      <c r="E26" s="317" t="s">
        <v>290</v>
      </c>
      <c r="F26" s="290" t="s">
        <v>905</v>
      </c>
      <c r="G26" s="290" t="s">
        <v>906</v>
      </c>
      <c r="H26" s="290" t="s">
        <v>907</v>
      </c>
      <c r="I26" s="290" t="s">
        <v>834</v>
      </c>
      <c r="J26" s="318">
        <v>8597</v>
      </c>
      <c r="K26" s="319"/>
      <c r="L26" s="48"/>
    </row>
    <row r="27" spans="1:12" ht="236.25" x14ac:dyDescent="0.25">
      <c r="A27" s="48"/>
      <c r="B27" s="316" t="s">
        <v>283</v>
      </c>
      <c r="C27" s="290" t="s">
        <v>829</v>
      </c>
      <c r="D27" s="317" t="s">
        <v>830</v>
      </c>
      <c r="E27" s="317" t="s">
        <v>290</v>
      </c>
      <c r="F27" s="290" t="s">
        <v>908</v>
      </c>
      <c r="G27" s="290" t="s">
        <v>909</v>
      </c>
      <c r="H27" s="290" t="s">
        <v>910</v>
      </c>
      <c r="I27" s="290" t="s">
        <v>838</v>
      </c>
      <c r="J27" s="318">
        <v>13752</v>
      </c>
      <c r="K27" s="319"/>
      <c r="L27" s="48"/>
    </row>
    <row r="28" spans="1:12" ht="220.5" x14ac:dyDescent="0.25">
      <c r="A28" s="321"/>
      <c r="B28" s="322" t="s">
        <v>283</v>
      </c>
      <c r="C28" s="320" t="s">
        <v>888</v>
      </c>
      <c r="D28" s="323" t="s">
        <v>830</v>
      </c>
      <c r="E28" s="323" t="s">
        <v>290</v>
      </c>
      <c r="F28" s="320" t="s">
        <v>911</v>
      </c>
      <c r="G28" s="320" t="s">
        <v>909</v>
      </c>
      <c r="H28" s="320" t="s">
        <v>912</v>
      </c>
      <c r="I28" s="320" t="s">
        <v>913</v>
      </c>
      <c r="J28" s="324">
        <v>23998</v>
      </c>
      <c r="K28" s="325"/>
      <c r="L28" s="321"/>
    </row>
    <row r="29" spans="1:12" ht="204.75" x14ac:dyDescent="0.25">
      <c r="A29" s="48"/>
      <c r="B29" s="316" t="s">
        <v>283</v>
      </c>
      <c r="C29" s="290" t="s">
        <v>829</v>
      </c>
      <c r="D29" s="317" t="s">
        <v>830</v>
      </c>
      <c r="E29" s="317" t="s">
        <v>290</v>
      </c>
      <c r="F29" s="290" t="s">
        <v>914</v>
      </c>
      <c r="G29" s="290" t="s">
        <v>915</v>
      </c>
      <c r="H29" s="290" t="s">
        <v>916</v>
      </c>
      <c r="I29" s="290" t="s">
        <v>838</v>
      </c>
      <c r="J29" s="318">
        <v>3129</v>
      </c>
      <c r="K29" s="319"/>
      <c r="L29" s="48"/>
    </row>
    <row r="30" spans="1:12" ht="252" x14ac:dyDescent="0.25">
      <c r="A30" s="48"/>
      <c r="B30" s="316" t="s">
        <v>283</v>
      </c>
      <c r="C30" s="290" t="s">
        <v>829</v>
      </c>
      <c r="D30" s="317" t="s">
        <v>830</v>
      </c>
      <c r="E30" s="317" t="s">
        <v>290</v>
      </c>
      <c r="F30" s="290" t="s">
        <v>917</v>
      </c>
      <c r="G30" s="290" t="s">
        <v>918</v>
      </c>
      <c r="H30" s="290" t="s">
        <v>919</v>
      </c>
      <c r="I30" s="290" t="s">
        <v>859</v>
      </c>
      <c r="J30" s="318">
        <v>3769</v>
      </c>
      <c r="K30" s="319"/>
      <c r="L30" s="48"/>
    </row>
    <row r="31" spans="1:12" ht="94.5" x14ac:dyDescent="0.25">
      <c r="A31" s="48"/>
      <c r="B31" s="316" t="s">
        <v>283</v>
      </c>
      <c r="C31" s="290" t="s">
        <v>829</v>
      </c>
      <c r="D31" s="317" t="s">
        <v>830</v>
      </c>
      <c r="E31" s="317" t="s">
        <v>290</v>
      </c>
      <c r="F31" s="290" t="s">
        <v>920</v>
      </c>
      <c r="G31" s="290" t="s">
        <v>921</v>
      </c>
      <c r="H31" s="290" t="s">
        <v>922</v>
      </c>
      <c r="I31" s="290" t="s">
        <v>834</v>
      </c>
      <c r="J31" s="318">
        <v>6612</v>
      </c>
      <c r="K31" s="319">
        <v>1328</v>
      </c>
      <c r="L31" s="48"/>
    </row>
    <row r="32" spans="1:12" ht="126" x14ac:dyDescent="0.25">
      <c r="A32" s="321"/>
      <c r="B32" s="322" t="s">
        <v>283</v>
      </c>
      <c r="C32" s="320" t="s">
        <v>923</v>
      </c>
      <c r="D32" s="323" t="s">
        <v>830</v>
      </c>
      <c r="E32" s="323" t="s">
        <v>290</v>
      </c>
      <c r="F32" s="320" t="s">
        <v>924</v>
      </c>
      <c r="G32" s="320" t="s">
        <v>925</v>
      </c>
      <c r="H32" s="320" t="s">
        <v>926</v>
      </c>
      <c r="I32" s="320" t="s">
        <v>927</v>
      </c>
      <c r="J32" s="324">
        <v>100000</v>
      </c>
      <c r="K32" s="325"/>
      <c r="L32" s="321"/>
    </row>
    <row r="33" spans="1:12" ht="173.25" x14ac:dyDescent="0.25">
      <c r="A33" s="48"/>
      <c r="B33" s="316" t="s">
        <v>283</v>
      </c>
      <c r="C33" s="290" t="s">
        <v>839</v>
      </c>
      <c r="D33" s="317" t="s">
        <v>830</v>
      </c>
      <c r="E33" s="317" t="s">
        <v>290</v>
      </c>
      <c r="F33" s="290" t="s">
        <v>928</v>
      </c>
      <c r="G33" s="290" t="s">
        <v>929</v>
      </c>
      <c r="H33" s="290" t="s">
        <v>930</v>
      </c>
      <c r="I33" s="290" t="s">
        <v>834</v>
      </c>
      <c r="J33" s="318">
        <v>7933</v>
      </c>
      <c r="K33" s="319"/>
      <c r="L33" s="48"/>
    </row>
    <row r="34" spans="1:12" ht="94.5" x14ac:dyDescent="0.25">
      <c r="A34" s="48"/>
      <c r="B34" s="316" t="s">
        <v>283</v>
      </c>
      <c r="C34" s="290" t="s">
        <v>829</v>
      </c>
      <c r="D34" s="317" t="s">
        <v>830</v>
      </c>
      <c r="E34" s="317" t="s">
        <v>290</v>
      </c>
      <c r="F34" s="290" t="s">
        <v>931</v>
      </c>
      <c r="G34" s="290" t="s">
        <v>932</v>
      </c>
      <c r="H34" s="290" t="s">
        <v>933</v>
      </c>
      <c r="I34" s="290" t="s">
        <v>838</v>
      </c>
      <c r="J34" s="318">
        <v>11306</v>
      </c>
      <c r="K34" s="319"/>
      <c r="L34" s="48"/>
    </row>
    <row r="35" spans="1:12" ht="173.25" x14ac:dyDescent="0.25">
      <c r="A35" s="48"/>
      <c r="B35" s="316" t="s">
        <v>283</v>
      </c>
      <c r="C35" s="290" t="s">
        <v>839</v>
      </c>
      <c r="D35" s="317" t="s">
        <v>830</v>
      </c>
      <c r="E35" s="317" t="s">
        <v>290</v>
      </c>
      <c r="F35" s="290" t="s">
        <v>934</v>
      </c>
      <c r="G35" s="290" t="s">
        <v>935</v>
      </c>
      <c r="H35" s="290" t="s">
        <v>936</v>
      </c>
      <c r="I35" s="290" t="s">
        <v>838</v>
      </c>
      <c r="J35" s="318">
        <v>10945</v>
      </c>
      <c r="K35" s="319"/>
      <c r="L35" s="48"/>
    </row>
    <row r="36" spans="1:12" ht="141.75" x14ac:dyDescent="0.25">
      <c r="A36" s="48"/>
      <c r="B36" s="316" t="s">
        <v>283</v>
      </c>
      <c r="C36" s="290" t="s">
        <v>839</v>
      </c>
      <c r="D36" s="317" t="s">
        <v>830</v>
      </c>
      <c r="E36" s="317" t="s">
        <v>290</v>
      </c>
      <c r="F36" s="290" t="s">
        <v>937</v>
      </c>
      <c r="G36" s="290" t="s">
        <v>938</v>
      </c>
      <c r="H36" s="290" t="s">
        <v>939</v>
      </c>
      <c r="I36" s="290" t="s">
        <v>859</v>
      </c>
      <c r="J36" s="318">
        <v>15787</v>
      </c>
      <c r="K36" s="319"/>
      <c r="L36" s="48"/>
    </row>
    <row r="37" spans="1:12" ht="220.5" x14ac:dyDescent="0.25">
      <c r="A37" s="48"/>
      <c r="B37" s="316" t="s">
        <v>283</v>
      </c>
      <c r="C37" s="290" t="s">
        <v>829</v>
      </c>
      <c r="D37" s="317" t="s">
        <v>830</v>
      </c>
      <c r="E37" s="317" t="s">
        <v>290</v>
      </c>
      <c r="F37" s="290" t="s">
        <v>940</v>
      </c>
      <c r="G37" s="290" t="s">
        <v>941</v>
      </c>
      <c r="H37" s="290" t="s">
        <v>942</v>
      </c>
      <c r="I37" s="290" t="s">
        <v>834</v>
      </c>
      <c r="J37" s="318">
        <v>8305</v>
      </c>
      <c r="K37" s="319"/>
      <c r="L37" s="48"/>
    </row>
    <row r="38" spans="1:12" ht="94.5" x14ac:dyDescent="0.25">
      <c r="A38" s="48"/>
      <c r="B38" s="316" t="s">
        <v>283</v>
      </c>
      <c r="C38" s="290" t="s">
        <v>829</v>
      </c>
      <c r="D38" s="317" t="s">
        <v>830</v>
      </c>
      <c r="E38" s="317" t="s">
        <v>290</v>
      </c>
      <c r="F38" s="290" t="s">
        <v>943</v>
      </c>
      <c r="G38" s="290" t="s">
        <v>944</v>
      </c>
      <c r="H38" s="290" t="s">
        <v>945</v>
      </c>
      <c r="I38" s="290" t="s">
        <v>838</v>
      </c>
      <c r="J38" s="318">
        <v>6326</v>
      </c>
      <c r="K38" s="319"/>
      <c r="L38" s="48"/>
    </row>
    <row r="39" spans="1:12" ht="141.75" x14ac:dyDescent="0.25">
      <c r="A39" s="48"/>
      <c r="B39" s="316" t="s">
        <v>283</v>
      </c>
      <c r="C39" s="290" t="s">
        <v>829</v>
      </c>
      <c r="D39" s="317" t="s">
        <v>830</v>
      </c>
      <c r="E39" s="317" t="s">
        <v>290</v>
      </c>
      <c r="F39" s="290" t="s">
        <v>946</v>
      </c>
      <c r="G39" s="290" t="s">
        <v>947</v>
      </c>
      <c r="H39" s="290" t="s">
        <v>948</v>
      </c>
      <c r="I39" s="290" t="s">
        <v>859</v>
      </c>
      <c r="J39" s="318">
        <v>12363</v>
      </c>
      <c r="K39" s="319"/>
      <c r="L39" s="48"/>
    </row>
    <row r="40" spans="1:12" ht="141.75" x14ac:dyDescent="0.25">
      <c r="A40" s="48"/>
      <c r="B40" s="316" t="s">
        <v>283</v>
      </c>
      <c r="C40" s="290" t="s">
        <v>829</v>
      </c>
      <c r="D40" s="317" t="s">
        <v>830</v>
      </c>
      <c r="E40" s="317" t="s">
        <v>290</v>
      </c>
      <c r="F40" s="290" t="s">
        <v>949</v>
      </c>
      <c r="G40" s="290" t="s">
        <v>950</v>
      </c>
      <c r="H40" s="290" t="s">
        <v>951</v>
      </c>
      <c r="I40" s="290" t="s">
        <v>859</v>
      </c>
      <c r="J40" s="324">
        <v>7898</v>
      </c>
      <c r="K40" s="324">
        <v>808</v>
      </c>
      <c r="L40" s="48"/>
    </row>
    <row r="41" spans="1:12" ht="173.25" x14ac:dyDescent="0.25">
      <c r="A41" s="48"/>
      <c r="B41" s="316" t="s">
        <v>283</v>
      </c>
      <c r="C41" s="290" t="s">
        <v>888</v>
      </c>
      <c r="D41" s="317" t="s">
        <v>830</v>
      </c>
      <c r="E41" s="317" t="s">
        <v>290</v>
      </c>
      <c r="F41" s="290" t="s">
        <v>952</v>
      </c>
      <c r="G41" s="290" t="s">
        <v>953</v>
      </c>
      <c r="H41" s="290" t="s">
        <v>954</v>
      </c>
      <c r="I41" s="290" t="s">
        <v>955</v>
      </c>
      <c r="J41" s="318">
        <v>16656</v>
      </c>
      <c r="K41" s="319"/>
      <c r="L41" s="48"/>
    </row>
    <row r="42" spans="1:12" ht="141.75" x14ac:dyDescent="0.25">
      <c r="A42" s="48"/>
      <c r="B42" s="316" t="s">
        <v>283</v>
      </c>
      <c r="C42" s="290" t="s">
        <v>829</v>
      </c>
      <c r="D42" s="317" t="s">
        <v>830</v>
      </c>
      <c r="E42" s="317" t="s">
        <v>290</v>
      </c>
      <c r="F42" s="290" t="s">
        <v>956</v>
      </c>
      <c r="G42" s="290" t="s">
        <v>957</v>
      </c>
      <c r="H42" s="290" t="s">
        <v>958</v>
      </c>
      <c r="I42" s="290" t="s">
        <v>838</v>
      </c>
      <c r="J42" s="318">
        <v>2969</v>
      </c>
      <c r="K42" s="319"/>
      <c r="L42" s="48"/>
    </row>
    <row r="43" spans="1:12" ht="78.75" x14ac:dyDescent="0.25">
      <c r="A43" s="48"/>
      <c r="B43" s="316" t="s">
        <v>283</v>
      </c>
      <c r="C43" s="290" t="s">
        <v>839</v>
      </c>
      <c r="D43" s="317" t="s">
        <v>830</v>
      </c>
      <c r="E43" s="317" t="s">
        <v>290</v>
      </c>
      <c r="F43" s="290" t="s">
        <v>959</v>
      </c>
      <c r="G43" s="290" t="s">
        <v>932</v>
      </c>
      <c r="H43" s="290" t="s">
        <v>960</v>
      </c>
      <c r="I43" s="290" t="s">
        <v>838</v>
      </c>
      <c r="J43" s="318">
        <v>8684</v>
      </c>
      <c r="K43" s="319"/>
      <c r="L43" s="48"/>
    </row>
    <row r="44" spans="1:12" ht="236.25" x14ac:dyDescent="0.25">
      <c r="A44" s="48"/>
      <c r="B44" s="316" t="s">
        <v>283</v>
      </c>
      <c r="C44" s="290" t="s">
        <v>839</v>
      </c>
      <c r="D44" s="317" t="s">
        <v>830</v>
      </c>
      <c r="E44" s="317" t="s">
        <v>290</v>
      </c>
      <c r="F44" s="290" t="s">
        <v>961</v>
      </c>
      <c r="G44" s="290" t="s">
        <v>962</v>
      </c>
      <c r="H44" s="290" t="s">
        <v>963</v>
      </c>
      <c r="I44" s="290" t="s">
        <v>834</v>
      </c>
      <c r="J44" s="318">
        <v>4507</v>
      </c>
      <c r="K44" s="319"/>
      <c r="L44" s="48"/>
    </row>
    <row r="45" spans="1:12" ht="141.75" x14ac:dyDescent="0.25">
      <c r="A45" s="48"/>
      <c r="B45" s="316" t="s">
        <v>283</v>
      </c>
      <c r="C45" s="290" t="s">
        <v>829</v>
      </c>
      <c r="D45" s="317" t="s">
        <v>830</v>
      </c>
      <c r="E45" s="317" t="s">
        <v>290</v>
      </c>
      <c r="F45" s="290" t="s">
        <v>964</v>
      </c>
      <c r="G45" s="290" t="s">
        <v>965</v>
      </c>
      <c r="H45" s="290" t="s">
        <v>966</v>
      </c>
      <c r="I45" s="290" t="s">
        <v>834</v>
      </c>
      <c r="J45" s="318">
        <v>1090</v>
      </c>
      <c r="K45" s="319"/>
      <c r="L45" s="48"/>
    </row>
    <row r="46" spans="1:12" ht="78.75" x14ac:dyDescent="0.25">
      <c r="A46" s="48"/>
      <c r="B46" s="316" t="s">
        <v>283</v>
      </c>
      <c r="C46" s="290" t="s">
        <v>829</v>
      </c>
      <c r="D46" s="317" t="s">
        <v>830</v>
      </c>
      <c r="E46" s="317" t="s">
        <v>290</v>
      </c>
      <c r="F46" s="290" t="s">
        <v>967</v>
      </c>
      <c r="G46" s="290" t="s">
        <v>962</v>
      </c>
      <c r="H46" s="290" t="s">
        <v>968</v>
      </c>
      <c r="I46" s="290" t="s">
        <v>859</v>
      </c>
      <c r="J46" s="318">
        <v>16755</v>
      </c>
      <c r="K46" s="319"/>
      <c r="L46" s="48"/>
    </row>
    <row r="47" spans="1:12" ht="47.25" x14ac:dyDescent="0.25">
      <c r="A47" s="48"/>
      <c r="B47" s="316" t="s">
        <v>283</v>
      </c>
      <c r="C47" s="290" t="s">
        <v>839</v>
      </c>
      <c r="D47" s="317" t="s">
        <v>830</v>
      </c>
      <c r="E47" s="317" t="s">
        <v>290</v>
      </c>
      <c r="F47" s="290" t="s">
        <v>969</v>
      </c>
      <c r="G47" s="290" t="s">
        <v>970</v>
      </c>
      <c r="H47" s="290" t="s">
        <v>971</v>
      </c>
      <c r="I47" s="290" t="s">
        <v>834</v>
      </c>
      <c r="J47" s="318">
        <v>3702</v>
      </c>
      <c r="K47" s="319"/>
      <c r="L47" s="48"/>
    </row>
    <row r="48" spans="1:12" ht="94.5" x14ac:dyDescent="0.25">
      <c r="A48" s="48"/>
      <c r="B48" s="316" t="s">
        <v>283</v>
      </c>
      <c r="C48" s="290" t="s">
        <v>829</v>
      </c>
      <c r="D48" s="317" t="s">
        <v>830</v>
      </c>
      <c r="E48" s="317" t="s">
        <v>290</v>
      </c>
      <c r="F48" s="290" t="s">
        <v>972</v>
      </c>
      <c r="G48" s="290" t="s">
        <v>973</v>
      </c>
      <c r="H48" s="290" t="s">
        <v>974</v>
      </c>
      <c r="I48" s="290" t="s">
        <v>834</v>
      </c>
      <c r="J48" s="318">
        <v>3227</v>
      </c>
      <c r="K48" s="319"/>
      <c r="L48" s="48"/>
    </row>
    <row r="49" spans="1:12" ht="110.25" x14ac:dyDescent="0.25">
      <c r="A49" s="48"/>
      <c r="B49" s="316" t="s">
        <v>283</v>
      </c>
      <c r="C49" s="290" t="s">
        <v>829</v>
      </c>
      <c r="D49" s="317" t="s">
        <v>830</v>
      </c>
      <c r="E49" s="317" t="s">
        <v>290</v>
      </c>
      <c r="F49" s="290" t="s">
        <v>975</v>
      </c>
      <c r="G49" s="290" t="s">
        <v>976</v>
      </c>
      <c r="H49" s="290" t="s">
        <v>977</v>
      </c>
      <c r="I49" s="290" t="s">
        <v>838</v>
      </c>
      <c r="J49" s="318">
        <v>1830</v>
      </c>
      <c r="K49" s="319"/>
      <c r="L49" s="48"/>
    </row>
    <row r="50" spans="1:12" ht="126" x14ac:dyDescent="0.25">
      <c r="A50" s="321"/>
      <c r="B50" s="322" t="s">
        <v>283</v>
      </c>
      <c r="C50" s="320" t="s">
        <v>978</v>
      </c>
      <c r="D50" s="323" t="s">
        <v>830</v>
      </c>
      <c r="E50" s="323" t="s">
        <v>979</v>
      </c>
      <c r="F50" s="320" t="s">
        <v>980</v>
      </c>
      <c r="G50" s="320" t="s">
        <v>981</v>
      </c>
      <c r="H50" s="326" t="s">
        <v>982</v>
      </c>
      <c r="I50" s="320" t="s">
        <v>983</v>
      </c>
      <c r="J50" s="324">
        <v>1488</v>
      </c>
      <c r="K50" s="325"/>
      <c r="L50" s="321"/>
    </row>
    <row r="51" spans="1:12" ht="252" x14ac:dyDescent="0.25">
      <c r="A51" s="48"/>
      <c r="B51" s="316" t="s">
        <v>283</v>
      </c>
      <c r="C51" s="290" t="s">
        <v>978</v>
      </c>
      <c r="D51" s="317" t="s">
        <v>830</v>
      </c>
      <c r="E51" s="317" t="s">
        <v>979</v>
      </c>
      <c r="F51" s="290" t="s">
        <v>984</v>
      </c>
      <c r="G51" s="290" t="s">
        <v>981</v>
      </c>
      <c r="H51" s="290" t="s">
        <v>985</v>
      </c>
      <c r="I51" s="290" t="s">
        <v>986</v>
      </c>
      <c r="J51" s="318">
        <v>1950</v>
      </c>
      <c r="K51" s="319"/>
      <c r="L51" s="48"/>
    </row>
    <row r="52" spans="1:12" ht="110.25" x14ac:dyDescent="0.25">
      <c r="A52" s="48"/>
      <c r="B52" s="316" t="s">
        <v>283</v>
      </c>
      <c r="C52" s="290" t="s">
        <v>978</v>
      </c>
      <c r="D52" s="317" t="s">
        <v>830</v>
      </c>
      <c r="E52" s="317" t="s">
        <v>979</v>
      </c>
      <c r="F52" s="290" t="s">
        <v>987</v>
      </c>
      <c r="G52" s="290" t="s">
        <v>981</v>
      </c>
      <c r="H52" s="290" t="s">
        <v>988</v>
      </c>
      <c r="I52" s="290" t="s">
        <v>989</v>
      </c>
      <c r="J52" s="318">
        <v>2917</v>
      </c>
      <c r="K52" s="319"/>
      <c r="L52" s="48"/>
    </row>
    <row r="53" spans="1:12" ht="110.25" x14ac:dyDescent="0.25">
      <c r="A53" s="48"/>
      <c r="B53" s="316" t="s">
        <v>283</v>
      </c>
      <c r="C53" s="290" t="s">
        <v>978</v>
      </c>
      <c r="D53" s="317" t="s">
        <v>830</v>
      </c>
      <c r="E53" s="317" t="s">
        <v>979</v>
      </c>
      <c r="F53" s="290" t="s">
        <v>990</v>
      </c>
      <c r="G53" s="290" t="s">
        <v>981</v>
      </c>
      <c r="H53" s="290" t="s">
        <v>991</v>
      </c>
      <c r="I53" s="290" t="s">
        <v>986</v>
      </c>
      <c r="J53" s="318">
        <v>9550</v>
      </c>
      <c r="K53" s="319"/>
      <c r="L53" s="48"/>
    </row>
    <row r="54" spans="1:12" ht="204.75" x14ac:dyDescent="0.25">
      <c r="A54" s="48"/>
      <c r="B54" s="316" t="s">
        <v>283</v>
      </c>
      <c r="C54" s="290" t="s">
        <v>978</v>
      </c>
      <c r="D54" s="317" t="s">
        <v>830</v>
      </c>
      <c r="E54" s="317" t="s">
        <v>979</v>
      </c>
      <c r="F54" s="290" t="s">
        <v>992</v>
      </c>
      <c r="G54" s="290" t="s">
        <v>993</v>
      </c>
      <c r="H54" s="290" t="s">
        <v>994</v>
      </c>
      <c r="I54" s="290" t="s">
        <v>995</v>
      </c>
      <c r="J54" s="318">
        <v>3866</v>
      </c>
      <c r="K54" s="319"/>
      <c r="L54" s="48"/>
    </row>
    <row r="55" spans="1:12" ht="252" x14ac:dyDescent="0.25">
      <c r="A55" s="48"/>
      <c r="B55" s="316" t="s">
        <v>283</v>
      </c>
      <c r="C55" s="290" t="s">
        <v>978</v>
      </c>
      <c r="D55" s="317" t="s">
        <v>830</v>
      </c>
      <c r="E55" s="317" t="s">
        <v>979</v>
      </c>
      <c r="F55" s="290" t="s">
        <v>996</v>
      </c>
      <c r="G55" s="290" t="s">
        <v>993</v>
      </c>
      <c r="H55" s="290" t="s">
        <v>997</v>
      </c>
      <c r="I55" s="290" t="s">
        <v>998</v>
      </c>
      <c r="J55" s="318">
        <v>6892</v>
      </c>
      <c r="K55" s="319"/>
      <c r="L55" s="48"/>
    </row>
    <row r="56" spans="1:12" ht="204.75" x14ac:dyDescent="0.25">
      <c r="A56" s="48"/>
      <c r="B56" s="316" t="s">
        <v>283</v>
      </c>
      <c r="C56" s="290" t="s">
        <v>978</v>
      </c>
      <c r="D56" s="317" t="s">
        <v>830</v>
      </c>
      <c r="E56" s="317" t="s">
        <v>979</v>
      </c>
      <c r="F56" s="290" t="s">
        <v>999</v>
      </c>
      <c r="G56" s="290" t="s">
        <v>993</v>
      </c>
      <c r="H56" s="290" t="s">
        <v>1000</v>
      </c>
      <c r="I56" s="290" t="s">
        <v>995</v>
      </c>
      <c r="J56" s="318">
        <v>7430</v>
      </c>
      <c r="K56" s="319"/>
      <c r="L56" s="48"/>
    </row>
    <row r="57" spans="1:12" ht="267.75" x14ac:dyDescent="0.25">
      <c r="A57" s="48"/>
      <c r="B57" s="316" t="s">
        <v>283</v>
      </c>
      <c r="C57" s="290" t="s">
        <v>978</v>
      </c>
      <c r="D57" s="317" t="s">
        <v>830</v>
      </c>
      <c r="E57" s="317" t="s">
        <v>979</v>
      </c>
      <c r="F57" s="290" t="s">
        <v>1001</v>
      </c>
      <c r="G57" s="290" t="s">
        <v>993</v>
      </c>
      <c r="H57" s="290" t="s">
        <v>1002</v>
      </c>
      <c r="I57" s="290" t="s">
        <v>1003</v>
      </c>
      <c r="J57" s="318">
        <v>5772</v>
      </c>
      <c r="K57" s="319"/>
      <c r="L57" s="48"/>
    </row>
    <row r="58" spans="1:12" ht="63" x14ac:dyDescent="0.25">
      <c r="A58" s="48"/>
      <c r="B58" s="316" t="s">
        <v>283</v>
      </c>
      <c r="C58" s="290" t="s">
        <v>978</v>
      </c>
      <c r="D58" s="317" t="s">
        <v>830</v>
      </c>
      <c r="E58" s="317" t="s">
        <v>979</v>
      </c>
      <c r="F58" s="290" t="s">
        <v>1004</v>
      </c>
      <c r="G58" s="290" t="s">
        <v>981</v>
      </c>
      <c r="H58" s="290" t="s">
        <v>1005</v>
      </c>
      <c r="I58" s="290" t="s">
        <v>1006</v>
      </c>
      <c r="J58" s="318">
        <v>10800</v>
      </c>
      <c r="K58" s="319"/>
      <c r="L58" s="48"/>
    </row>
    <row r="59" spans="1:12" ht="204.75" x14ac:dyDescent="0.25">
      <c r="A59" s="48"/>
      <c r="B59" s="316" t="s">
        <v>283</v>
      </c>
      <c r="C59" s="290" t="s">
        <v>978</v>
      </c>
      <c r="D59" s="317" t="s">
        <v>830</v>
      </c>
      <c r="E59" s="317" t="s">
        <v>979</v>
      </c>
      <c r="F59" s="290" t="s">
        <v>1007</v>
      </c>
      <c r="G59" s="290" t="s">
        <v>993</v>
      </c>
      <c r="H59" s="290" t="s">
        <v>1008</v>
      </c>
      <c r="I59" s="290" t="s">
        <v>995</v>
      </c>
      <c r="J59" s="318">
        <v>3800</v>
      </c>
      <c r="K59" s="319"/>
      <c r="L59" s="48"/>
    </row>
    <row r="60" spans="1:12" ht="110.25" x14ac:dyDescent="0.25">
      <c r="A60" s="48"/>
      <c r="B60" s="316" t="s">
        <v>283</v>
      </c>
      <c r="C60" s="290" t="s">
        <v>978</v>
      </c>
      <c r="D60" s="317" t="s">
        <v>830</v>
      </c>
      <c r="E60" s="317" t="s">
        <v>979</v>
      </c>
      <c r="F60" s="290" t="s">
        <v>1009</v>
      </c>
      <c r="G60" s="290" t="s">
        <v>993</v>
      </c>
      <c r="H60" s="290" t="s">
        <v>1010</v>
      </c>
      <c r="I60" s="290" t="s">
        <v>1011</v>
      </c>
      <c r="J60" s="318">
        <v>9270</v>
      </c>
      <c r="K60" s="319"/>
      <c r="L60" s="48"/>
    </row>
    <row r="61" spans="1:12" ht="126" x14ac:dyDescent="0.25">
      <c r="A61" s="48"/>
      <c r="B61" s="316" t="s">
        <v>283</v>
      </c>
      <c r="C61" s="290" t="s">
        <v>978</v>
      </c>
      <c r="D61" s="317" t="s">
        <v>830</v>
      </c>
      <c r="E61" s="317" t="s">
        <v>979</v>
      </c>
      <c r="F61" s="290" t="s">
        <v>1012</v>
      </c>
      <c r="G61" s="290" t="s">
        <v>993</v>
      </c>
      <c r="H61" s="290" t="s">
        <v>1013</v>
      </c>
      <c r="I61" s="290" t="s">
        <v>1014</v>
      </c>
      <c r="J61" s="318">
        <v>5826</v>
      </c>
      <c r="K61" s="319"/>
      <c r="L61" s="48"/>
    </row>
    <row r="62" spans="1:12" ht="315" x14ac:dyDescent="0.25">
      <c r="A62" s="48"/>
      <c r="B62" s="316" t="s">
        <v>283</v>
      </c>
      <c r="C62" s="310" t="s">
        <v>1015</v>
      </c>
      <c r="D62" s="317" t="s">
        <v>830</v>
      </c>
      <c r="E62" s="317" t="s">
        <v>979</v>
      </c>
      <c r="F62" s="290" t="s">
        <v>1016</v>
      </c>
      <c r="G62" s="290" t="s">
        <v>1017</v>
      </c>
      <c r="H62" s="290" t="s">
        <v>1018</v>
      </c>
      <c r="I62" s="290" t="s">
        <v>1019</v>
      </c>
      <c r="J62" s="318">
        <v>9822</v>
      </c>
      <c r="K62" s="319"/>
      <c r="L62" s="48"/>
    </row>
    <row r="63" spans="1:12" ht="283.5" x14ac:dyDescent="0.25">
      <c r="A63" s="48"/>
      <c r="B63" s="316" t="s">
        <v>283</v>
      </c>
      <c r="C63" s="310" t="s">
        <v>1020</v>
      </c>
      <c r="D63" s="317" t="s">
        <v>830</v>
      </c>
      <c r="E63" s="317" t="s">
        <v>979</v>
      </c>
      <c r="F63" s="290" t="s">
        <v>1021</v>
      </c>
      <c r="G63" s="290" t="s">
        <v>981</v>
      </c>
      <c r="H63" s="290" t="s">
        <v>1022</v>
      </c>
      <c r="I63" s="290" t="s">
        <v>1023</v>
      </c>
      <c r="J63" s="318">
        <v>49997</v>
      </c>
      <c r="K63" s="319"/>
      <c r="L63" s="48"/>
    </row>
    <row r="64" spans="1:12" ht="78.75" x14ac:dyDescent="0.25">
      <c r="A64" s="321"/>
      <c r="B64" s="322" t="s">
        <v>283</v>
      </c>
      <c r="C64" s="320" t="s">
        <v>888</v>
      </c>
      <c r="D64" s="323" t="s">
        <v>830</v>
      </c>
      <c r="E64" s="323" t="s">
        <v>290</v>
      </c>
      <c r="F64" s="320" t="s">
        <v>1024</v>
      </c>
      <c r="G64" s="320" t="s">
        <v>993</v>
      </c>
      <c r="H64" s="320" t="s">
        <v>1025</v>
      </c>
      <c r="I64" s="320" t="s">
        <v>1026</v>
      </c>
      <c r="J64" s="324">
        <v>68697</v>
      </c>
      <c r="K64" s="325"/>
      <c r="L64" s="321"/>
    </row>
    <row r="65" spans="1:12" ht="157.5" x14ac:dyDescent="0.25">
      <c r="A65" s="48"/>
      <c r="B65" s="316" t="s">
        <v>283</v>
      </c>
      <c r="C65" s="290" t="s">
        <v>829</v>
      </c>
      <c r="D65" s="317" t="s">
        <v>830</v>
      </c>
      <c r="E65" s="317" t="s">
        <v>290</v>
      </c>
      <c r="F65" s="290" t="s">
        <v>1027</v>
      </c>
      <c r="G65" s="290" t="s">
        <v>1017</v>
      </c>
      <c r="H65" s="290" t="s">
        <v>1028</v>
      </c>
      <c r="I65" s="290" t="s">
        <v>838</v>
      </c>
      <c r="J65" s="318">
        <v>8387</v>
      </c>
      <c r="K65" s="319"/>
      <c r="L65" s="48"/>
    </row>
    <row r="66" spans="1:12" ht="63" x14ac:dyDescent="0.25">
      <c r="A66" s="48"/>
      <c r="B66" s="316" t="s">
        <v>283</v>
      </c>
      <c r="C66" s="290" t="s">
        <v>888</v>
      </c>
      <c r="D66" s="317" t="s">
        <v>830</v>
      </c>
      <c r="E66" s="317" t="s">
        <v>290</v>
      </c>
      <c r="F66" s="290" t="s">
        <v>1029</v>
      </c>
      <c r="G66" s="290" t="s">
        <v>981</v>
      </c>
      <c r="H66" s="290" t="s">
        <v>1030</v>
      </c>
      <c r="I66" s="290" t="s">
        <v>913</v>
      </c>
      <c r="J66" s="318">
        <v>55986</v>
      </c>
      <c r="K66" s="319"/>
      <c r="L66" s="48"/>
    </row>
    <row r="67" spans="1:12" ht="299.25" x14ac:dyDescent="0.25">
      <c r="A67" s="48"/>
      <c r="B67" s="316" t="s">
        <v>283</v>
      </c>
      <c r="C67" s="290" t="s">
        <v>829</v>
      </c>
      <c r="D67" s="317" t="s">
        <v>830</v>
      </c>
      <c r="E67" s="317" t="s">
        <v>290</v>
      </c>
      <c r="F67" s="290" t="s">
        <v>1031</v>
      </c>
      <c r="G67" s="290" t="s">
        <v>1032</v>
      </c>
      <c r="H67" s="290" t="s">
        <v>1033</v>
      </c>
      <c r="I67" s="290" t="s">
        <v>1034</v>
      </c>
      <c r="J67" s="318">
        <v>10410</v>
      </c>
      <c r="K67" s="319"/>
      <c r="L67" s="48"/>
    </row>
    <row r="68" spans="1:12" ht="110.25" x14ac:dyDescent="0.25">
      <c r="A68" s="48"/>
      <c r="B68" s="316" t="s">
        <v>284</v>
      </c>
      <c r="C68" s="290" t="s">
        <v>888</v>
      </c>
      <c r="D68" s="317" t="s">
        <v>830</v>
      </c>
      <c r="E68" s="317" t="s">
        <v>290</v>
      </c>
      <c r="F68" s="290" t="s">
        <v>1035</v>
      </c>
      <c r="G68" s="290" t="s">
        <v>1036</v>
      </c>
      <c r="H68" s="290" t="s">
        <v>1037</v>
      </c>
      <c r="I68" s="290" t="s">
        <v>1038</v>
      </c>
      <c r="J68" s="318">
        <v>25834</v>
      </c>
      <c r="K68" s="319"/>
      <c r="L68" s="48"/>
    </row>
    <row r="69" spans="1:12" ht="126" x14ac:dyDescent="0.25">
      <c r="A69" s="48"/>
      <c r="B69" s="316" t="s">
        <v>284</v>
      </c>
      <c r="C69" s="290" t="s">
        <v>829</v>
      </c>
      <c r="D69" s="317" t="s">
        <v>830</v>
      </c>
      <c r="E69" s="317" t="s">
        <v>290</v>
      </c>
      <c r="F69" s="290" t="s">
        <v>1039</v>
      </c>
      <c r="G69" s="290" t="s">
        <v>1040</v>
      </c>
      <c r="H69" s="290" t="s">
        <v>1041</v>
      </c>
      <c r="I69" s="290" t="s">
        <v>866</v>
      </c>
      <c r="J69" s="318">
        <v>6628</v>
      </c>
      <c r="K69" s="319"/>
      <c r="L69" s="48"/>
    </row>
    <row r="70" spans="1:12" ht="110.25" x14ac:dyDescent="0.25">
      <c r="A70" s="48"/>
      <c r="B70" s="316" t="s">
        <v>284</v>
      </c>
      <c r="C70" s="290" t="s">
        <v>829</v>
      </c>
      <c r="D70" s="317" t="s">
        <v>830</v>
      </c>
      <c r="E70" s="317" t="s">
        <v>290</v>
      </c>
      <c r="F70" s="290" t="s">
        <v>1042</v>
      </c>
      <c r="G70" s="290" t="s">
        <v>1043</v>
      </c>
      <c r="H70" s="290" t="s">
        <v>1044</v>
      </c>
      <c r="I70" s="290" t="s">
        <v>866</v>
      </c>
      <c r="J70" s="318">
        <v>3791</v>
      </c>
      <c r="K70" s="319"/>
      <c r="L70" s="48"/>
    </row>
    <row r="71" spans="1:12" ht="204.75" x14ac:dyDescent="0.25">
      <c r="A71" s="48"/>
      <c r="B71" s="316" t="s">
        <v>284</v>
      </c>
      <c r="C71" s="290" t="s">
        <v>829</v>
      </c>
      <c r="D71" s="317" t="s">
        <v>830</v>
      </c>
      <c r="E71" s="317" t="s">
        <v>290</v>
      </c>
      <c r="F71" s="290" t="s">
        <v>1045</v>
      </c>
      <c r="G71" s="290" t="s">
        <v>1046</v>
      </c>
      <c r="H71" s="290" t="s">
        <v>1047</v>
      </c>
      <c r="I71" s="290" t="s">
        <v>834</v>
      </c>
      <c r="J71" s="318">
        <v>3956</v>
      </c>
      <c r="K71" s="319"/>
      <c r="L71" s="48"/>
    </row>
    <row r="72" spans="1:12" ht="189" x14ac:dyDescent="0.25">
      <c r="A72" s="48"/>
      <c r="B72" s="316" t="s">
        <v>284</v>
      </c>
      <c r="C72" s="290" t="s">
        <v>829</v>
      </c>
      <c r="D72" s="317" t="s">
        <v>830</v>
      </c>
      <c r="E72" s="317" t="s">
        <v>290</v>
      </c>
      <c r="F72" s="290" t="s">
        <v>1048</v>
      </c>
      <c r="G72" s="290" t="s">
        <v>1049</v>
      </c>
      <c r="H72" s="290" t="s">
        <v>1050</v>
      </c>
      <c r="I72" s="290" t="s">
        <v>834</v>
      </c>
      <c r="J72" s="318">
        <v>8138</v>
      </c>
      <c r="K72" s="319"/>
      <c r="L72" s="48"/>
    </row>
    <row r="73" spans="1:12" ht="283.5" x14ac:dyDescent="0.25">
      <c r="A73" s="48"/>
      <c r="B73" s="316" t="s">
        <v>284</v>
      </c>
      <c r="C73" s="290" t="s">
        <v>829</v>
      </c>
      <c r="D73" s="317" t="s">
        <v>830</v>
      </c>
      <c r="E73" s="317" t="s">
        <v>290</v>
      </c>
      <c r="F73" s="290" t="s">
        <v>1051</v>
      </c>
      <c r="G73" s="290" t="s">
        <v>1036</v>
      </c>
      <c r="H73" s="290" t="s">
        <v>1052</v>
      </c>
      <c r="I73" s="290" t="s">
        <v>866</v>
      </c>
      <c r="J73" s="318">
        <v>16416</v>
      </c>
      <c r="K73" s="327">
        <v>5558</v>
      </c>
      <c r="L73" s="48"/>
    </row>
    <row r="74" spans="1:12" ht="78.75" x14ac:dyDescent="0.25">
      <c r="A74" s="48"/>
      <c r="B74" s="316" t="s">
        <v>284</v>
      </c>
      <c r="C74" s="290" t="s">
        <v>888</v>
      </c>
      <c r="D74" s="317" t="s">
        <v>830</v>
      </c>
      <c r="E74" s="317" t="s">
        <v>290</v>
      </c>
      <c r="F74" s="290" t="s">
        <v>1053</v>
      </c>
      <c r="G74" s="290" t="s">
        <v>1036</v>
      </c>
      <c r="H74" s="290" t="s">
        <v>1054</v>
      </c>
      <c r="I74" s="290" t="s">
        <v>1055</v>
      </c>
      <c r="J74" s="318">
        <v>86822</v>
      </c>
      <c r="K74" s="319"/>
      <c r="L74" s="48"/>
    </row>
    <row r="75" spans="1:12" ht="94.5" x14ac:dyDescent="0.25">
      <c r="A75" s="48"/>
      <c r="B75" s="316" t="s">
        <v>284</v>
      </c>
      <c r="C75" s="290" t="s">
        <v>888</v>
      </c>
      <c r="D75" s="317" t="s">
        <v>830</v>
      </c>
      <c r="E75" s="317" t="s">
        <v>290</v>
      </c>
      <c r="F75" s="290" t="s">
        <v>1056</v>
      </c>
      <c r="G75" s="290" t="s">
        <v>1057</v>
      </c>
      <c r="H75" s="290" t="s">
        <v>1058</v>
      </c>
      <c r="I75" s="290" t="s">
        <v>1059</v>
      </c>
      <c r="J75" s="318">
        <v>15000</v>
      </c>
      <c r="K75" s="319"/>
      <c r="L75" s="48"/>
    </row>
    <row r="76" spans="1:12" ht="63" x14ac:dyDescent="0.25">
      <c r="A76" s="48"/>
      <c r="B76" s="316" t="s">
        <v>284</v>
      </c>
      <c r="C76" s="290" t="s">
        <v>888</v>
      </c>
      <c r="D76" s="317" t="s">
        <v>830</v>
      </c>
      <c r="E76" s="317" t="s">
        <v>290</v>
      </c>
      <c r="F76" s="290" t="s">
        <v>1060</v>
      </c>
      <c r="G76" s="290" t="s">
        <v>1043</v>
      </c>
      <c r="H76" s="290" t="s">
        <v>1061</v>
      </c>
      <c r="I76" s="290" t="s">
        <v>1062</v>
      </c>
      <c r="J76" s="318">
        <v>7079</v>
      </c>
      <c r="K76" s="319"/>
      <c r="L76" s="48"/>
    </row>
    <row r="77" spans="1:12" ht="141.75" x14ac:dyDescent="0.25">
      <c r="A77" s="48"/>
      <c r="B77" s="316" t="s">
        <v>284</v>
      </c>
      <c r="C77" s="290" t="s">
        <v>829</v>
      </c>
      <c r="D77" s="317" t="s">
        <v>830</v>
      </c>
      <c r="E77" s="317" t="s">
        <v>290</v>
      </c>
      <c r="F77" s="290" t="s">
        <v>1063</v>
      </c>
      <c r="G77" s="290" t="s">
        <v>1064</v>
      </c>
      <c r="H77" s="290" t="s">
        <v>1065</v>
      </c>
      <c r="I77" s="290" t="s">
        <v>838</v>
      </c>
      <c r="J77" s="318">
        <v>4944</v>
      </c>
      <c r="K77" s="319"/>
      <c r="L77" s="48"/>
    </row>
    <row r="78" spans="1:12" ht="110.25" x14ac:dyDescent="0.25">
      <c r="A78" s="48"/>
      <c r="B78" s="316" t="s">
        <v>284</v>
      </c>
      <c r="C78" s="290" t="s">
        <v>829</v>
      </c>
      <c r="D78" s="317" t="s">
        <v>830</v>
      </c>
      <c r="E78" s="317" t="s">
        <v>290</v>
      </c>
      <c r="F78" s="290" t="s">
        <v>1066</v>
      </c>
      <c r="G78" s="290" t="s">
        <v>1067</v>
      </c>
      <c r="H78" s="290" t="s">
        <v>1068</v>
      </c>
      <c r="I78" s="290" t="s">
        <v>838</v>
      </c>
      <c r="J78" s="318">
        <v>2186</v>
      </c>
      <c r="K78" s="319"/>
      <c r="L78" s="48"/>
    </row>
    <row r="79" spans="1:12" ht="126" x14ac:dyDescent="0.25">
      <c r="A79" s="48"/>
      <c r="B79" s="316" t="s">
        <v>284</v>
      </c>
      <c r="C79" s="290" t="s">
        <v>829</v>
      </c>
      <c r="D79" s="317" t="s">
        <v>830</v>
      </c>
      <c r="E79" s="317" t="s">
        <v>290</v>
      </c>
      <c r="F79" s="290" t="s">
        <v>1069</v>
      </c>
      <c r="G79" s="290" t="s">
        <v>1070</v>
      </c>
      <c r="H79" s="290" t="s">
        <v>1071</v>
      </c>
      <c r="I79" s="290" t="s">
        <v>838</v>
      </c>
      <c r="J79" s="318">
        <v>16895</v>
      </c>
      <c r="K79" s="327">
        <v>6809</v>
      </c>
      <c r="L79" s="48"/>
    </row>
    <row r="80" spans="1:12" ht="173.25" x14ac:dyDescent="0.25">
      <c r="A80" s="48"/>
      <c r="B80" s="316" t="s">
        <v>284</v>
      </c>
      <c r="C80" s="290" t="s">
        <v>829</v>
      </c>
      <c r="D80" s="317" t="s">
        <v>830</v>
      </c>
      <c r="E80" s="317" t="s">
        <v>290</v>
      </c>
      <c r="F80" s="290" t="s">
        <v>1072</v>
      </c>
      <c r="G80" s="290" t="s">
        <v>1073</v>
      </c>
      <c r="H80" s="290" t="s">
        <v>1074</v>
      </c>
      <c r="I80" s="290" t="s">
        <v>1075</v>
      </c>
      <c r="J80" s="318">
        <v>12237</v>
      </c>
      <c r="K80" s="319"/>
      <c r="L80" s="48"/>
    </row>
    <row r="81" spans="1:12" ht="173.25" x14ac:dyDescent="0.25">
      <c r="A81" s="48"/>
      <c r="B81" s="316" t="s">
        <v>284</v>
      </c>
      <c r="C81" s="290" t="s">
        <v>829</v>
      </c>
      <c r="D81" s="317" t="s">
        <v>830</v>
      </c>
      <c r="E81" s="317" t="s">
        <v>290</v>
      </c>
      <c r="F81" s="290" t="s">
        <v>1076</v>
      </c>
      <c r="G81" s="290" t="s">
        <v>1077</v>
      </c>
      <c r="H81" s="290" t="s">
        <v>1078</v>
      </c>
      <c r="I81" s="290" t="s">
        <v>838</v>
      </c>
      <c r="J81" s="318">
        <v>2089</v>
      </c>
      <c r="K81" s="319"/>
      <c r="L81" s="48"/>
    </row>
    <row r="82" spans="1:12" ht="173.25" x14ac:dyDescent="0.25">
      <c r="A82" s="48"/>
      <c r="B82" s="316" t="s">
        <v>284</v>
      </c>
      <c r="C82" s="290" t="s">
        <v>829</v>
      </c>
      <c r="D82" s="317" t="s">
        <v>830</v>
      </c>
      <c r="E82" s="317" t="s">
        <v>290</v>
      </c>
      <c r="F82" s="290" t="s">
        <v>1079</v>
      </c>
      <c r="G82" s="290" t="s">
        <v>1080</v>
      </c>
      <c r="H82" s="290" t="s">
        <v>1081</v>
      </c>
      <c r="I82" s="290" t="s">
        <v>838</v>
      </c>
      <c r="J82" s="318">
        <v>3187</v>
      </c>
      <c r="K82" s="319"/>
      <c r="L82" s="48"/>
    </row>
    <row r="83" spans="1:12" ht="220.5" x14ac:dyDescent="0.25">
      <c r="A83" s="48"/>
      <c r="B83" s="316" t="s">
        <v>284</v>
      </c>
      <c r="C83" s="290" t="s">
        <v>829</v>
      </c>
      <c r="D83" s="317" t="s">
        <v>830</v>
      </c>
      <c r="E83" s="317" t="s">
        <v>290</v>
      </c>
      <c r="F83" s="290" t="s">
        <v>1082</v>
      </c>
      <c r="G83" s="290" t="s">
        <v>1057</v>
      </c>
      <c r="H83" s="290" t="s">
        <v>1083</v>
      </c>
      <c r="I83" s="290" t="s">
        <v>838</v>
      </c>
      <c r="J83" s="318">
        <v>11197</v>
      </c>
      <c r="K83" s="319">
        <v>5517</v>
      </c>
      <c r="L83" s="48"/>
    </row>
    <row r="84" spans="1:12" ht="126" x14ac:dyDescent="0.25">
      <c r="A84" s="48"/>
      <c r="B84" s="316" t="s">
        <v>284</v>
      </c>
      <c r="C84" s="290" t="s">
        <v>829</v>
      </c>
      <c r="D84" s="317" t="s">
        <v>830</v>
      </c>
      <c r="E84" s="317" t="s">
        <v>290</v>
      </c>
      <c r="F84" s="290" t="s">
        <v>1084</v>
      </c>
      <c r="G84" s="290" t="s">
        <v>1085</v>
      </c>
      <c r="H84" s="290" t="s">
        <v>1086</v>
      </c>
      <c r="I84" s="290" t="s">
        <v>1034</v>
      </c>
      <c r="J84" s="318">
        <v>5935</v>
      </c>
      <c r="K84" s="319"/>
      <c r="L84" s="48"/>
    </row>
    <row r="85" spans="1:12" ht="126" x14ac:dyDescent="0.25">
      <c r="A85" s="48"/>
      <c r="B85" s="316" t="s">
        <v>284</v>
      </c>
      <c r="C85" s="290" t="s">
        <v>829</v>
      </c>
      <c r="D85" s="317" t="s">
        <v>830</v>
      </c>
      <c r="E85" s="317" t="s">
        <v>290</v>
      </c>
      <c r="F85" s="290" t="s">
        <v>1087</v>
      </c>
      <c r="G85" s="290" t="s">
        <v>1088</v>
      </c>
      <c r="H85" s="290" t="s">
        <v>1089</v>
      </c>
      <c r="I85" s="290" t="s">
        <v>859</v>
      </c>
      <c r="J85" s="318">
        <v>13945</v>
      </c>
      <c r="K85" s="319"/>
      <c r="L85" s="48"/>
    </row>
    <row r="86" spans="1:12" ht="110.25" x14ac:dyDescent="0.25">
      <c r="A86" s="48"/>
      <c r="B86" s="316" t="s">
        <v>284</v>
      </c>
      <c r="C86" s="290" t="s">
        <v>888</v>
      </c>
      <c r="D86" s="317" t="s">
        <v>830</v>
      </c>
      <c r="E86" s="317" t="s">
        <v>290</v>
      </c>
      <c r="F86" s="290" t="s">
        <v>1090</v>
      </c>
      <c r="G86" s="290" t="s">
        <v>1091</v>
      </c>
      <c r="H86" s="290" t="s">
        <v>1092</v>
      </c>
      <c r="I86" s="290" t="s">
        <v>1038</v>
      </c>
      <c r="J86" s="318">
        <v>13600</v>
      </c>
      <c r="K86" s="319"/>
      <c r="L86" s="48"/>
    </row>
    <row r="87" spans="1:12" ht="47.25" x14ac:dyDescent="0.25">
      <c r="A87" s="48"/>
      <c r="B87" s="316" t="s">
        <v>284</v>
      </c>
      <c r="C87" s="290" t="s">
        <v>888</v>
      </c>
      <c r="D87" s="317" t="s">
        <v>830</v>
      </c>
      <c r="E87" s="317" t="s">
        <v>290</v>
      </c>
      <c r="F87" s="290" t="s">
        <v>1093</v>
      </c>
      <c r="G87" s="290" t="s">
        <v>1094</v>
      </c>
      <c r="H87" s="290" t="s">
        <v>1095</v>
      </c>
      <c r="I87" s="290" t="s">
        <v>1038</v>
      </c>
      <c r="J87" s="318">
        <v>21952</v>
      </c>
      <c r="K87" s="319"/>
      <c r="L87" s="48"/>
    </row>
    <row r="88" spans="1:12" ht="189" x14ac:dyDescent="0.25">
      <c r="A88" s="321"/>
      <c r="B88" s="322" t="s">
        <v>284</v>
      </c>
      <c r="C88" s="320" t="s">
        <v>888</v>
      </c>
      <c r="D88" s="323" t="s">
        <v>830</v>
      </c>
      <c r="E88" s="323" t="s">
        <v>290</v>
      </c>
      <c r="F88" s="320" t="s">
        <v>1096</v>
      </c>
      <c r="G88" s="320" t="s">
        <v>1097</v>
      </c>
      <c r="H88" s="320" t="s">
        <v>1098</v>
      </c>
      <c r="I88" s="320" t="s">
        <v>1038</v>
      </c>
      <c r="J88" s="324">
        <v>12184</v>
      </c>
      <c r="K88" s="325"/>
      <c r="L88" s="321"/>
    </row>
    <row r="89" spans="1:12" ht="141.75" x14ac:dyDescent="0.25">
      <c r="A89" s="48"/>
      <c r="B89" s="316" t="s">
        <v>284</v>
      </c>
      <c r="C89" s="290" t="s">
        <v>1020</v>
      </c>
      <c r="D89" s="317" t="s">
        <v>830</v>
      </c>
      <c r="E89" s="317" t="s">
        <v>979</v>
      </c>
      <c r="F89" s="290" t="s">
        <v>1099</v>
      </c>
      <c r="G89" s="290" t="s">
        <v>1100</v>
      </c>
      <c r="H89" s="290" t="s">
        <v>1101</v>
      </c>
      <c r="I89" s="290" t="s">
        <v>1102</v>
      </c>
      <c r="J89" s="318">
        <v>11250</v>
      </c>
      <c r="K89" s="319"/>
      <c r="L89" s="48"/>
    </row>
    <row r="90" spans="1:12" ht="63" x14ac:dyDescent="0.25">
      <c r="A90" s="48"/>
      <c r="B90" s="316" t="s">
        <v>284</v>
      </c>
      <c r="C90" s="290" t="s">
        <v>1020</v>
      </c>
      <c r="D90" s="317" t="s">
        <v>830</v>
      </c>
      <c r="E90" s="317" t="s">
        <v>979</v>
      </c>
      <c r="F90" s="290">
        <v>261611</v>
      </c>
      <c r="G90" s="290" t="s">
        <v>1103</v>
      </c>
      <c r="H90" s="290" t="s">
        <v>1104</v>
      </c>
      <c r="I90" s="290" t="s">
        <v>1014</v>
      </c>
      <c r="J90" s="318">
        <v>23248</v>
      </c>
      <c r="K90" s="319"/>
      <c r="L90" s="48"/>
    </row>
    <row r="91" spans="1:12" ht="141.75" x14ac:dyDescent="0.25">
      <c r="A91" s="48"/>
      <c r="B91" s="316" t="s">
        <v>284</v>
      </c>
      <c r="C91" s="290" t="s">
        <v>1020</v>
      </c>
      <c r="D91" s="317" t="s">
        <v>830</v>
      </c>
      <c r="E91" s="317" t="s">
        <v>979</v>
      </c>
      <c r="F91" s="290" t="s">
        <v>1105</v>
      </c>
      <c r="G91" s="290" t="s">
        <v>1094</v>
      </c>
      <c r="H91" s="290" t="s">
        <v>1106</v>
      </c>
      <c r="I91" s="290" t="s">
        <v>1107</v>
      </c>
      <c r="J91" s="318">
        <v>18480</v>
      </c>
      <c r="K91" s="319"/>
      <c r="L91" s="48"/>
    </row>
    <row r="92" spans="1:12" ht="220.5" x14ac:dyDescent="0.25">
      <c r="A92" s="48"/>
      <c r="B92" s="316" t="s">
        <v>284</v>
      </c>
      <c r="C92" s="290" t="s">
        <v>829</v>
      </c>
      <c r="D92" s="317" t="s">
        <v>830</v>
      </c>
      <c r="E92" s="317" t="s">
        <v>290</v>
      </c>
      <c r="F92" s="290" t="s">
        <v>1108</v>
      </c>
      <c r="G92" s="290" t="s">
        <v>1109</v>
      </c>
      <c r="H92" s="290" t="s">
        <v>1110</v>
      </c>
      <c r="I92" s="290" t="s">
        <v>834</v>
      </c>
      <c r="J92" s="318">
        <v>3417</v>
      </c>
      <c r="K92" s="319"/>
      <c r="L92" s="48"/>
    </row>
    <row r="93" spans="1:12" ht="173.25" x14ac:dyDescent="0.25">
      <c r="A93" s="48"/>
      <c r="B93" s="316" t="s">
        <v>284</v>
      </c>
      <c r="C93" s="290" t="s">
        <v>923</v>
      </c>
      <c r="D93" s="317" t="s">
        <v>830</v>
      </c>
      <c r="E93" s="317" t="s">
        <v>290</v>
      </c>
      <c r="F93" s="290" t="s">
        <v>1111</v>
      </c>
      <c r="G93" s="290" t="s">
        <v>1112</v>
      </c>
      <c r="H93" s="290" t="s">
        <v>1113</v>
      </c>
      <c r="I93" s="290" t="s">
        <v>1114</v>
      </c>
      <c r="J93" s="318">
        <v>10000</v>
      </c>
      <c r="K93" s="319"/>
      <c r="L93" s="48"/>
    </row>
    <row r="94" spans="1:12" ht="157.5" x14ac:dyDescent="0.25">
      <c r="A94" s="48"/>
      <c r="B94" s="316" t="s">
        <v>284</v>
      </c>
      <c r="C94" s="290" t="s">
        <v>888</v>
      </c>
      <c r="D94" s="317" t="s">
        <v>830</v>
      </c>
      <c r="E94" s="317" t="s">
        <v>290</v>
      </c>
      <c r="F94" s="290" t="s">
        <v>1115</v>
      </c>
      <c r="G94" s="290" t="s">
        <v>1116</v>
      </c>
      <c r="H94" s="290" t="s">
        <v>1117</v>
      </c>
      <c r="I94" s="290" t="s">
        <v>1055</v>
      </c>
      <c r="J94" s="318">
        <v>38120</v>
      </c>
      <c r="K94" s="319"/>
      <c r="L94" s="48"/>
    </row>
    <row r="95" spans="1:12" ht="63" x14ac:dyDescent="0.25">
      <c r="A95" s="48"/>
      <c r="B95" s="316" t="s">
        <v>284</v>
      </c>
      <c r="C95" s="290" t="s">
        <v>888</v>
      </c>
      <c r="D95" s="317" t="s">
        <v>830</v>
      </c>
      <c r="E95" s="317" t="s">
        <v>290</v>
      </c>
      <c r="F95" s="290" t="s">
        <v>1118</v>
      </c>
      <c r="G95" s="290" t="s">
        <v>1119</v>
      </c>
      <c r="H95" s="290" t="s">
        <v>1120</v>
      </c>
      <c r="I95" s="290" t="s">
        <v>1055</v>
      </c>
      <c r="J95" s="318">
        <v>16319</v>
      </c>
      <c r="K95" s="319"/>
      <c r="L95" s="48"/>
    </row>
    <row r="96" spans="1:12" ht="141.75" x14ac:dyDescent="0.25">
      <c r="A96" s="48"/>
      <c r="B96" s="316" t="s">
        <v>284</v>
      </c>
      <c r="C96" s="290" t="s">
        <v>829</v>
      </c>
      <c r="D96" s="317" t="s">
        <v>830</v>
      </c>
      <c r="E96" s="317" t="s">
        <v>290</v>
      </c>
      <c r="F96" s="290" t="s">
        <v>1121</v>
      </c>
      <c r="G96" s="290" t="s">
        <v>1122</v>
      </c>
      <c r="H96" s="290" t="s">
        <v>1123</v>
      </c>
      <c r="I96" s="290" t="s">
        <v>1075</v>
      </c>
      <c r="J96" s="318">
        <v>7423</v>
      </c>
      <c r="K96" s="319"/>
      <c r="L96" s="48"/>
    </row>
    <row r="97" spans="1:12" ht="47.25" x14ac:dyDescent="0.25">
      <c r="A97" s="48"/>
      <c r="B97" s="316" t="s">
        <v>284</v>
      </c>
      <c r="C97" s="290" t="s">
        <v>829</v>
      </c>
      <c r="D97" s="317" t="s">
        <v>830</v>
      </c>
      <c r="E97" s="317" t="s">
        <v>290</v>
      </c>
      <c r="F97" s="290" t="s">
        <v>1124</v>
      </c>
      <c r="G97" s="290" t="s">
        <v>1125</v>
      </c>
      <c r="H97" s="290" t="s">
        <v>1126</v>
      </c>
      <c r="I97" s="290" t="s">
        <v>1075</v>
      </c>
      <c r="J97" s="318">
        <v>8557</v>
      </c>
      <c r="K97" s="319">
        <v>1884</v>
      </c>
      <c r="L97" s="48"/>
    </row>
    <row r="98" spans="1:12" ht="110.25" x14ac:dyDescent="0.25">
      <c r="A98" s="48"/>
      <c r="B98" s="316" t="s">
        <v>284</v>
      </c>
      <c r="C98" s="290" t="s">
        <v>829</v>
      </c>
      <c r="D98" s="317" t="s">
        <v>830</v>
      </c>
      <c r="E98" s="317" t="s">
        <v>290</v>
      </c>
      <c r="F98" s="290" t="s">
        <v>1127</v>
      </c>
      <c r="G98" s="290" t="s">
        <v>1128</v>
      </c>
      <c r="H98" s="290" t="s">
        <v>1129</v>
      </c>
      <c r="I98" s="290" t="s">
        <v>1075</v>
      </c>
      <c r="J98" s="318">
        <v>5350</v>
      </c>
      <c r="K98" s="319"/>
      <c r="L98" s="48"/>
    </row>
    <row r="99" spans="1:12" ht="141.75" x14ac:dyDescent="0.25">
      <c r="A99" s="48"/>
      <c r="B99" s="316" t="s">
        <v>284</v>
      </c>
      <c r="C99" s="290" t="s">
        <v>829</v>
      </c>
      <c r="D99" s="317" t="s">
        <v>830</v>
      </c>
      <c r="E99" s="317" t="s">
        <v>290</v>
      </c>
      <c r="F99" s="290" t="s">
        <v>1130</v>
      </c>
      <c r="G99" s="290" t="s">
        <v>1116</v>
      </c>
      <c r="H99" s="290" t="s">
        <v>1131</v>
      </c>
      <c r="I99" s="290" t="s">
        <v>1075</v>
      </c>
      <c r="J99" s="318">
        <v>4211</v>
      </c>
      <c r="K99" s="319"/>
      <c r="L99" s="48"/>
    </row>
    <row r="100" spans="1:12" ht="189" x14ac:dyDescent="0.25">
      <c r="A100" s="48"/>
      <c r="B100" s="316" t="s">
        <v>284</v>
      </c>
      <c r="C100" s="290" t="s">
        <v>829</v>
      </c>
      <c r="D100" s="317" t="s">
        <v>830</v>
      </c>
      <c r="E100" s="317" t="s">
        <v>290</v>
      </c>
      <c r="F100" s="290" t="s">
        <v>1132</v>
      </c>
      <c r="G100" s="290" t="s">
        <v>1133</v>
      </c>
      <c r="H100" s="290" t="s">
        <v>1134</v>
      </c>
      <c r="I100" s="290" t="s">
        <v>838</v>
      </c>
      <c r="J100" s="318">
        <v>2902</v>
      </c>
      <c r="K100" s="319"/>
      <c r="L100" s="48"/>
    </row>
    <row r="101" spans="1:12" ht="173.25" x14ac:dyDescent="0.25">
      <c r="A101" s="48"/>
      <c r="B101" s="316" t="s">
        <v>284</v>
      </c>
      <c r="C101" s="290" t="s">
        <v>829</v>
      </c>
      <c r="D101" s="317" t="s">
        <v>830</v>
      </c>
      <c r="E101" s="317" t="s">
        <v>290</v>
      </c>
      <c r="F101" s="290" t="s">
        <v>1135</v>
      </c>
      <c r="G101" s="290" t="s">
        <v>1097</v>
      </c>
      <c r="H101" s="290" t="s">
        <v>1136</v>
      </c>
      <c r="I101" s="290" t="s">
        <v>838</v>
      </c>
      <c r="J101" s="318">
        <v>7746</v>
      </c>
      <c r="K101" s="319"/>
      <c r="L101" s="48"/>
    </row>
    <row r="102" spans="1:12" ht="78.75" x14ac:dyDescent="0.25">
      <c r="A102" s="48"/>
      <c r="B102" s="316" t="s">
        <v>284</v>
      </c>
      <c r="C102" s="290" t="s">
        <v>829</v>
      </c>
      <c r="D102" s="317" t="s">
        <v>830</v>
      </c>
      <c r="E102" s="317" t="s">
        <v>290</v>
      </c>
      <c r="F102" s="290" t="s">
        <v>1137</v>
      </c>
      <c r="G102" s="290" t="s">
        <v>1128</v>
      </c>
      <c r="H102" s="290" t="s">
        <v>1138</v>
      </c>
      <c r="I102" s="290" t="s">
        <v>1075</v>
      </c>
      <c r="J102" s="318">
        <v>1204</v>
      </c>
      <c r="K102" s="319"/>
      <c r="L102" s="48"/>
    </row>
    <row r="103" spans="1:12" ht="94.5" x14ac:dyDescent="0.25">
      <c r="A103" s="48"/>
      <c r="B103" s="316" t="s">
        <v>284</v>
      </c>
      <c r="C103" s="290" t="s">
        <v>888</v>
      </c>
      <c r="D103" s="317" t="s">
        <v>830</v>
      </c>
      <c r="E103" s="317" t="s">
        <v>290</v>
      </c>
      <c r="F103" s="290" t="s">
        <v>1139</v>
      </c>
      <c r="G103" s="290" t="s">
        <v>1119</v>
      </c>
      <c r="H103" s="290" t="s">
        <v>1140</v>
      </c>
      <c r="I103" s="290" t="s">
        <v>913</v>
      </c>
      <c r="J103" s="318">
        <v>42500</v>
      </c>
      <c r="K103" s="319"/>
      <c r="L103" s="48"/>
    </row>
    <row r="104" spans="1:12" ht="94.5" x14ac:dyDescent="0.25">
      <c r="A104" s="48"/>
      <c r="B104" s="316" t="s">
        <v>284</v>
      </c>
      <c r="C104" s="290" t="s">
        <v>888</v>
      </c>
      <c r="D104" s="317" t="s">
        <v>830</v>
      </c>
      <c r="E104" s="317" t="s">
        <v>290</v>
      </c>
      <c r="F104" s="290" t="s">
        <v>1141</v>
      </c>
      <c r="G104" s="290" t="s">
        <v>1142</v>
      </c>
      <c r="H104" s="290" t="s">
        <v>1143</v>
      </c>
      <c r="I104" s="290" t="s">
        <v>913</v>
      </c>
      <c r="J104" s="318">
        <v>13429</v>
      </c>
      <c r="K104" s="319"/>
      <c r="L104" s="48"/>
    </row>
    <row r="105" spans="1:12" ht="110.25" x14ac:dyDescent="0.25">
      <c r="A105" s="48"/>
      <c r="B105" s="316" t="s">
        <v>284</v>
      </c>
      <c r="C105" s="290" t="s">
        <v>888</v>
      </c>
      <c r="D105" s="317" t="s">
        <v>830</v>
      </c>
      <c r="E105" s="317" t="s">
        <v>290</v>
      </c>
      <c r="F105" s="290" t="s">
        <v>1144</v>
      </c>
      <c r="G105" s="290" t="s">
        <v>1142</v>
      </c>
      <c r="H105" s="290" t="s">
        <v>1145</v>
      </c>
      <c r="I105" s="290" t="s">
        <v>913</v>
      </c>
      <c r="J105" s="318">
        <v>69963</v>
      </c>
      <c r="K105" s="319"/>
      <c r="L105" s="48"/>
    </row>
    <row r="106" spans="1:12" ht="63" x14ac:dyDescent="0.25">
      <c r="A106" s="48"/>
      <c r="B106" s="316" t="s">
        <v>284</v>
      </c>
      <c r="C106" s="290" t="s">
        <v>888</v>
      </c>
      <c r="D106" s="317" t="s">
        <v>830</v>
      </c>
      <c r="E106" s="317" t="s">
        <v>290</v>
      </c>
      <c r="F106" s="290" t="s">
        <v>1146</v>
      </c>
      <c r="G106" s="290" t="s">
        <v>1147</v>
      </c>
      <c r="H106" s="290" t="s">
        <v>1148</v>
      </c>
      <c r="I106" s="290" t="s">
        <v>913</v>
      </c>
      <c r="J106" s="318">
        <v>6000</v>
      </c>
      <c r="K106" s="319"/>
      <c r="L106" s="48"/>
    </row>
    <row r="107" spans="1:12" ht="220.5" x14ac:dyDescent="0.25">
      <c r="A107" s="48"/>
      <c r="B107" s="316" t="s">
        <v>284</v>
      </c>
      <c r="C107" s="290" t="s">
        <v>888</v>
      </c>
      <c r="D107" s="317" t="s">
        <v>830</v>
      </c>
      <c r="E107" s="317" t="s">
        <v>290</v>
      </c>
      <c r="F107" s="290" t="s">
        <v>1149</v>
      </c>
      <c r="G107" s="290" t="s">
        <v>1097</v>
      </c>
      <c r="H107" s="290" t="s">
        <v>1150</v>
      </c>
      <c r="I107" s="290" t="s">
        <v>913</v>
      </c>
      <c r="J107" s="318">
        <v>52301</v>
      </c>
      <c r="K107" s="319"/>
      <c r="L107" s="48"/>
    </row>
    <row r="108" spans="1:12" ht="78.75" x14ac:dyDescent="0.25">
      <c r="A108" s="48"/>
      <c r="B108" s="316" t="s">
        <v>284</v>
      </c>
      <c r="C108" s="290" t="s">
        <v>839</v>
      </c>
      <c r="D108" s="317" t="s">
        <v>830</v>
      </c>
      <c r="E108" s="317" t="s">
        <v>290</v>
      </c>
      <c r="F108" s="290" t="s">
        <v>1151</v>
      </c>
      <c r="G108" s="290" t="s">
        <v>1147</v>
      </c>
      <c r="H108" s="290" t="s">
        <v>1152</v>
      </c>
      <c r="I108" s="290" t="s">
        <v>859</v>
      </c>
      <c r="J108" s="318">
        <v>2707</v>
      </c>
      <c r="K108" s="319"/>
      <c r="L108" s="48"/>
    </row>
    <row r="109" spans="1:12" ht="31.5" x14ac:dyDescent="0.25">
      <c r="A109" s="48"/>
      <c r="B109" s="316" t="s">
        <v>284</v>
      </c>
      <c r="C109" s="290" t="s">
        <v>839</v>
      </c>
      <c r="D109" s="317" t="s">
        <v>830</v>
      </c>
      <c r="E109" s="317" t="s">
        <v>290</v>
      </c>
      <c r="F109" s="290" t="s">
        <v>1153</v>
      </c>
      <c r="G109" s="290" t="s">
        <v>1154</v>
      </c>
      <c r="H109" s="290" t="s">
        <v>1155</v>
      </c>
      <c r="I109" s="290" t="s">
        <v>859</v>
      </c>
      <c r="J109" s="318">
        <v>1314</v>
      </c>
      <c r="K109" s="319"/>
      <c r="L109" s="48"/>
    </row>
    <row r="110" spans="1:12" ht="126" x14ac:dyDescent="0.25">
      <c r="A110" s="48"/>
      <c r="B110" s="316" t="s">
        <v>284</v>
      </c>
      <c r="C110" s="290" t="s">
        <v>829</v>
      </c>
      <c r="D110" s="317" t="s">
        <v>830</v>
      </c>
      <c r="E110" s="317" t="s">
        <v>290</v>
      </c>
      <c r="F110" s="290" t="s">
        <v>1156</v>
      </c>
      <c r="G110" s="290" t="s">
        <v>1119</v>
      </c>
      <c r="H110" s="290" t="s">
        <v>1157</v>
      </c>
      <c r="I110" s="290" t="s">
        <v>859</v>
      </c>
      <c r="J110" s="318">
        <v>10592</v>
      </c>
      <c r="K110" s="319">
        <v>6390</v>
      </c>
      <c r="L110" s="328"/>
    </row>
    <row r="111" spans="1:12" ht="157.5" x14ac:dyDescent="0.25">
      <c r="A111" s="48"/>
      <c r="B111" s="316" t="s">
        <v>284</v>
      </c>
      <c r="C111" s="290" t="s">
        <v>829</v>
      </c>
      <c r="D111" s="317" t="s">
        <v>830</v>
      </c>
      <c r="E111" s="317" t="s">
        <v>290</v>
      </c>
      <c r="F111" s="290" t="s">
        <v>1158</v>
      </c>
      <c r="G111" s="290" t="s">
        <v>1091</v>
      </c>
      <c r="H111" s="290" t="s">
        <v>1159</v>
      </c>
      <c r="I111" s="290" t="s">
        <v>1034</v>
      </c>
      <c r="J111" s="318">
        <v>5058</v>
      </c>
      <c r="K111" s="319"/>
      <c r="L111" s="48"/>
    </row>
    <row r="112" spans="1:12" ht="78.75" x14ac:dyDescent="0.25">
      <c r="A112" s="48"/>
      <c r="B112" s="316" t="s">
        <v>284</v>
      </c>
      <c r="C112" s="290" t="s">
        <v>829</v>
      </c>
      <c r="D112" s="317" t="s">
        <v>830</v>
      </c>
      <c r="E112" s="317" t="s">
        <v>290</v>
      </c>
      <c r="F112" s="290" t="s">
        <v>1160</v>
      </c>
      <c r="G112" s="290" t="s">
        <v>1161</v>
      </c>
      <c r="H112" s="290" t="s">
        <v>1162</v>
      </c>
      <c r="I112" s="290" t="s">
        <v>1034</v>
      </c>
      <c r="J112" s="318">
        <v>4959</v>
      </c>
      <c r="K112" s="319"/>
      <c r="L112" s="48"/>
    </row>
    <row r="113" spans="1:12" ht="173.25" x14ac:dyDescent="0.25">
      <c r="A113" s="48"/>
      <c r="B113" s="316" t="s">
        <v>284</v>
      </c>
      <c r="C113" s="290" t="s">
        <v>829</v>
      </c>
      <c r="D113" s="317" t="s">
        <v>830</v>
      </c>
      <c r="E113" s="317" t="s">
        <v>290</v>
      </c>
      <c r="F113" s="290" t="s">
        <v>1163</v>
      </c>
      <c r="G113" s="290" t="s">
        <v>1164</v>
      </c>
      <c r="H113" s="290" t="s">
        <v>1165</v>
      </c>
      <c r="I113" s="290" t="s">
        <v>1034</v>
      </c>
      <c r="J113" s="318">
        <v>5793</v>
      </c>
      <c r="K113" s="319"/>
      <c r="L113" s="48"/>
    </row>
    <row r="114" spans="1:12" ht="94.5" x14ac:dyDescent="0.25">
      <c r="A114" s="48"/>
      <c r="B114" s="316" t="s">
        <v>284</v>
      </c>
      <c r="C114" s="290" t="s">
        <v>829</v>
      </c>
      <c r="D114" s="317" t="s">
        <v>830</v>
      </c>
      <c r="E114" s="317" t="s">
        <v>290</v>
      </c>
      <c r="F114" s="290" t="s">
        <v>1166</v>
      </c>
      <c r="G114" s="290" t="s">
        <v>1167</v>
      </c>
      <c r="H114" s="290" t="s">
        <v>1168</v>
      </c>
      <c r="I114" s="290" t="s">
        <v>859</v>
      </c>
      <c r="J114" s="318">
        <v>1323</v>
      </c>
      <c r="K114" s="319"/>
      <c r="L114" s="48"/>
    </row>
    <row r="115" spans="1:12" ht="94.5" x14ac:dyDescent="0.25">
      <c r="A115" s="48"/>
      <c r="B115" s="316" t="s">
        <v>284</v>
      </c>
      <c r="C115" s="290" t="s">
        <v>1020</v>
      </c>
      <c r="D115" s="317" t="s">
        <v>830</v>
      </c>
      <c r="E115" s="317" t="s">
        <v>979</v>
      </c>
      <c r="F115" s="290" t="s">
        <v>1169</v>
      </c>
      <c r="G115" s="290" t="s">
        <v>1097</v>
      </c>
      <c r="H115" s="290" t="s">
        <v>1170</v>
      </c>
      <c r="I115" s="290" t="s">
        <v>1171</v>
      </c>
      <c r="J115" s="318">
        <v>1699059</v>
      </c>
      <c r="K115" s="319"/>
      <c r="L115" s="48"/>
    </row>
    <row r="116" spans="1:12" ht="94.5" x14ac:dyDescent="0.25">
      <c r="A116" s="48"/>
      <c r="B116" s="316" t="s">
        <v>284</v>
      </c>
      <c r="C116" s="290" t="s">
        <v>888</v>
      </c>
      <c r="D116" s="317" t="s">
        <v>830</v>
      </c>
      <c r="E116" s="317" t="s">
        <v>290</v>
      </c>
      <c r="F116" s="290" t="s">
        <v>1172</v>
      </c>
      <c r="G116" s="290" t="s">
        <v>1173</v>
      </c>
      <c r="H116" s="290" t="s">
        <v>1174</v>
      </c>
      <c r="I116" s="290" t="s">
        <v>1175</v>
      </c>
      <c r="J116" s="318">
        <v>2423</v>
      </c>
      <c r="K116" s="319"/>
      <c r="L116" s="48"/>
    </row>
    <row r="117" spans="1:12" ht="110.25" x14ac:dyDescent="0.25">
      <c r="A117" s="48"/>
      <c r="B117" s="316" t="s">
        <v>284</v>
      </c>
      <c r="C117" s="290" t="s">
        <v>839</v>
      </c>
      <c r="D117" s="317" t="s">
        <v>830</v>
      </c>
      <c r="E117" s="317" t="s">
        <v>290</v>
      </c>
      <c r="F117" s="290" t="s">
        <v>1176</v>
      </c>
      <c r="G117" s="290" t="s">
        <v>1177</v>
      </c>
      <c r="H117" s="290" t="s">
        <v>1178</v>
      </c>
      <c r="I117" s="290" t="s">
        <v>838</v>
      </c>
      <c r="J117" s="318">
        <v>2319</v>
      </c>
      <c r="K117" s="319"/>
      <c r="L117" s="48"/>
    </row>
    <row r="118" spans="1:12" ht="63" x14ac:dyDescent="0.25">
      <c r="A118" s="48"/>
      <c r="B118" s="316" t="s">
        <v>284</v>
      </c>
      <c r="C118" s="290" t="s">
        <v>829</v>
      </c>
      <c r="D118" s="317" t="s">
        <v>830</v>
      </c>
      <c r="E118" s="317" t="s">
        <v>290</v>
      </c>
      <c r="F118" s="290" t="s">
        <v>1179</v>
      </c>
      <c r="G118" s="290" t="s">
        <v>1177</v>
      </c>
      <c r="H118" s="290" t="s">
        <v>1180</v>
      </c>
      <c r="I118" s="290" t="s">
        <v>838</v>
      </c>
      <c r="J118" s="318">
        <v>5203</v>
      </c>
      <c r="K118" s="319"/>
      <c r="L118" s="48"/>
    </row>
    <row r="119" spans="1:12" ht="157.5" x14ac:dyDescent="0.25">
      <c r="A119" s="48"/>
      <c r="B119" s="316" t="s">
        <v>284</v>
      </c>
      <c r="C119" s="290" t="s">
        <v>829</v>
      </c>
      <c r="D119" s="317" t="s">
        <v>830</v>
      </c>
      <c r="E119" s="317" t="s">
        <v>290</v>
      </c>
      <c r="F119" s="290" t="s">
        <v>1181</v>
      </c>
      <c r="G119" s="290" t="s">
        <v>1182</v>
      </c>
      <c r="H119" s="290" t="s">
        <v>1183</v>
      </c>
      <c r="I119" s="290" t="s">
        <v>838</v>
      </c>
      <c r="J119" s="318">
        <v>1559</v>
      </c>
      <c r="K119" s="319"/>
      <c r="L119" s="48"/>
    </row>
    <row r="120" spans="1:12" ht="110.25" x14ac:dyDescent="0.25">
      <c r="A120" s="48"/>
      <c r="B120" s="316" t="s">
        <v>284</v>
      </c>
      <c r="C120" s="290" t="s">
        <v>829</v>
      </c>
      <c r="D120" s="317" t="s">
        <v>830</v>
      </c>
      <c r="E120" s="317" t="s">
        <v>290</v>
      </c>
      <c r="F120" s="290" t="s">
        <v>1184</v>
      </c>
      <c r="G120" s="290" t="s">
        <v>1185</v>
      </c>
      <c r="H120" s="290" t="s">
        <v>1186</v>
      </c>
      <c r="I120" s="290" t="s">
        <v>838</v>
      </c>
      <c r="J120" s="318">
        <v>1391</v>
      </c>
      <c r="K120" s="319"/>
      <c r="L120" s="48"/>
    </row>
    <row r="121" spans="1:12" ht="126" x14ac:dyDescent="0.25">
      <c r="A121" s="48"/>
      <c r="B121" s="316" t="s">
        <v>284</v>
      </c>
      <c r="C121" s="290" t="s">
        <v>888</v>
      </c>
      <c r="D121" s="317" t="s">
        <v>830</v>
      </c>
      <c r="E121" s="317" t="s">
        <v>290</v>
      </c>
      <c r="F121" s="290" t="s">
        <v>1187</v>
      </c>
      <c r="G121" s="290" t="s">
        <v>1177</v>
      </c>
      <c r="H121" s="290" t="s">
        <v>1188</v>
      </c>
      <c r="I121" s="310" t="s">
        <v>1175</v>
      </c>
      <c r="J121" s="318">
        <v>10715</v>
      </c>
      <c r="K121" s="319"/>
      <c r="L121" s="48"/>
    </row>
    <row r="122" spans="1:12" ht="141.75" x14ac:dyDescent="0.25">
      <c r="A122" s="48"/>
      <c r="B122" s="316" t="s">
        <v>284</v>
      </c>
      <c r="C122" s="290" t="s">
        <v>839</v>
      </c>
      <c r="D122" s="317" t="s">
        <v>830</v>
      </c>
      <c r="E122" s="317" t="s">
        <v>290</v>
      </c>
      <c r="F122" s="290" t="s">
        <v>1189</v>
      </c>
      <c r="G122" s="290" t="s">
        <v>1190</v>
      </c>
      <c r="H122" s="290" t="s">
        <v>1191</v>
      </c>
      <c r="I122" s="290" t="s">
        <v>834</v>
      </c>
      <c r="J122" s="318">
        <v>4309</v>
      </c>
      <c r="K122" s="319"/>
      <c r="L122" s="48"/>
    </row>
    <row r="123" spans="1:12" ht="126" x14ac:dyDescent="0.25">
      <c r="A123" s="48"/>
      <c r="B123" s="316" t="s">
        <v>284</v>
      </c>
      <c r="C123" s="290" t="s">
        <v>829</v>
      </c>
      <c r="D123" s="317" t="s">
        <v>830</v>
      </c>
      <c r="E123" s="317" t="s">
        <v>290</v>
      </c>
      <c r="F123" s="290" t="s">
        <v>1192</v>
      </c>
      <c r="G123" s="290" t="s">
        <v>1193</v>
      </c>
      <c r="H123" s="290" t="s">
        <v>1194</v>
      </c>
      <c r="I123" s="290" t="s">
        <v>834</v>
      </c>
      <c r="J123" s="318">
        <v>1327</v>
      </c>
      <c r="K123" s="319"/>
      <c r="L123" s="48"/>
    </row>
    <row r="124" spans="1:12" ht="189" x14ac:dyDescent="0.25">
      <c r="A124" s="48"/>
      <c r="B124" s="316" t="s">
        <v>284</v>
      </c>
      <c r="C124" s="290" t="s">
        <v>829</v>
      </c>
      <c r="D124" s="317" t="s">
        <v>830</v>
      </c>
      <c r="E124" s="317" t="s">
        <v>290</v>
      </c>
      <c r="F124" s="290" t="s">
        <v>1195</v>
      </c>
      <c r="G124" s="290" t="s">
        <v>1196</v>
      </c>
      <c r="H124" s="290" t="s">
        <v>1197</v>
      </c>
      <c r="I124" s="290" t="s">
        <v>834</v>
      </c>
      <c r="J124" s="318">
        <v>13687</v>
      </c>
      <c r="K124" s="319">
        <v>7323</v>
      </c>
      <c r="L124" s="48"/>
    </row>
    <row r="125" spans="1:12" ht="94.5" x14ac:dyDescent="0.25">
      <c r="A125" s="48"/>
      <c r="B125" s="316" t="s">
        <v>284</v>
      </c>
      <c r="C125" s="290" t="s">
        <v>829</v>
      </c>
      <c r="D125" s="317" t="s">
        <v>830</v>
      </c>
      <c r="E125" s="317" t="s">
        <v>290</v>
      </c>
      <c r="F125" s="290" t="s">
        <v>1198</v>
      </c>
      <c r="G125" s="290" t="s">
        <v>1199</v>
      </c>
      <c r="H125" s="290" t="s">
        <v>1200</v>
      </c>
      <c r="I125" s="290" t="s">
        <v>866</v>
      </c>
      <c r="J125" s="318">
        <v>6352</v>
      </c>
      <c r="K125" s="319"/>
      <c r="L125" s="48"/>
    </row>
    <row r="126" spans="1:12" ht="189" x14ac:dyDescent="0.25">
      <c r="A126" s="48"/>
      <c r="B126" s="316" t="s">
        <v>284</v>
      </c>
      <c r="C126" s="290" t="s">
        <v>829</v>
      </c>
      <c r="D126" s="317" t="s">
        <v>830</v>
      </c>
      <c r="E126" s="317" t="s">
        <v>290</v>
      </c>
      <c r="F126" s="290" t="s">
        <v>1201</v>
      </c>
      <c r="G126" s="290" t="s">
        <v>1202</v>
      </c>
      <c r="H126" s="290" t="s">
        <v>1203</v>
      </c>
      <c r="I126" s="290" t="s">
        <v>834</v>
      </c>
      <c r="J126" s="318">
        <v>8980</v>
      </c>
      <c r="K126" s="319"/>
      <c r="L126" s="48"/>
    </row>
    <row r="127" spans="1:12" ht="110.25" x14ac:dyDescent="0.25">
      <c r="A127" s="48"/>
      <c r="B127" s="316" t="s">
        <v>284</v>
      </c>
      <c r="C127" s="290" t="s">
        <v>829</v>
      </c>
      <c r="D127" s="317" t="s">
        <v>830</v>
      </c>
      <c r="E127" s="317" t="s">
        <v>290</v>
      </c>
      <c r="F127" s="290" t="s">
        <v>1204</v>
      </c>
      <c r="G127" s="290" t="s">
        <v>1205</v>
      </c>
      <c r="H127" s="290" t="s">
        <v>1206</v>
      </c>
      <c r="I127" s="290" t="s">
        <v>1075</v>
      </c>
      <c r="J127" s="318">
        <v>4623</v>
      </c>
      <c r="K127" s="319"/>
      <c r="L127" s="48"/>
    </row>
    <row r="128" spans="1:12" ht="141.75" x14ac:dyDescent="0.25">
      <c r="A128" s="48"/>
      <c r="B128" s="316" t="s">
        <v>284</v>
      </c>
      <c r="C128" s="290" t="s">
        <v>829</v>
      </c>
      <c r="D128" s="317" t="s">
        <v>830</v>
      </c>
      <c r="E128" s="317" t="s">
        <v>290</v>
      </c>
      <c r="F128" s="290" t="s">
        <v>1207</v>
      </c>
      <c r="G128" s="290" t="s">
        <v>1208</v>
      </c>
      <c r="H128" s="290" t="s">
        <v>1209</v>
      </c>
      <c r="I128" s="290" t="s">
        <v>838</v>
      </c>
      <c r="J128" s="318">
        <v>8317</v>
      </c>
      <c r="K128" s="319">
        <v>3557</v>
      </c>
      <c r="L128" s="48"/>
    </row>
    <row r="129" spans="1:12" ht="126" x14ac:dyDescent="0.25">
      <c r="A129" s="48"/>
      <c r="B129" s="316" t="s">
        <v>284</v>
      </c>
      <c r="C129" s="290" t="s">
        <v>829</v>
      </c>
      <c r="D129" s="317" t="s">
        <v>830</v>
      </c>
      <c r="E129" s="317" t="s">
        <v>290</v>
      </c>
      <c r="F129" s="290" t="s">
        <v>1210</v>
      </c>
      <c r="G129" s="290" t="s">
        <v>1211</v>
      </c>
      <c r="H129" s="290" t="s">
        <v>1212</v>
      </c>
      <c r="I129" s="290" t="s">
        <v>838</v>
      </c>
      <c r="J129" s="318">
        <v>1803</v>
      </c>
      <c r="K129" s="319"/>
      <c r="L129" s="48"/>
    </row>
    <row r="130" spans="1:12" ht="157.5" x14ac:dyDescent="0.25">
      <c r="A130" s="48"/>
      <c r="B130" s="316" t="s">
        <v>284</v>
      </c>
      <c r="C130" s="290" t="s">
        <v>829</v>
      </c>
      <c r="D130" s="317" t="s">
        <v>830</v>
      </c>
      <c r="E130" s="317" t="s">
        <v>290</v>
      </c>
      <c r="F130" s="290" t="s">
        <v>1213</v>
      </c>
      <c r="G130" s="290" t="s">
        <v>1214</v>
      </c>
      <c r="H130" s="290" t="s">
        <v>1215</v>
      </c>
      <c r="I130" s="290" t="s">
        <v>838</v>
      </c>
      <c r="J130" s="318">
        <v>8185</v>
      </c>
      <c r="K130" s="319"/>
      <c r="L130" s="48"/>
    </row>
    <row r="131" spans="1:12" ht="110.25" x14ac:dyDescent="0.25">
      <c r="A131" s="48"/>
      <c r="B131" s="316" t="s">
        <v>284</v>
      </c>
      <c r="C131" s="290" t="s">
        <v>829</v>
      </c>
      <c r="D131" s="317" t="s">
        <v>830</v>
      </c>
      <c r="E131" s="317" t="s">
        <v>290</v>
      </c>
      <c r="F131" s="290" t="s">
        <v>1216</v>
      </c>
      <c r="G131" s="320" t="s">
        <v>1217</v>
      </c>
      <c r="H131" s="290" t="s">
        <v>1218</v>
      </c>
      <c r="I131" s="290" t="s">
        <v>1075</v>
      </c>
      <c r="J131" s="318">
        <v>7039</v>
      </c>
      <c r="K131" s="319">
        <v>969</v>
      </c>
      <c r="L131" s="48"/>
    </row>
    <row r="132" spans="1:12" ht="141.75" x14ac:dyDescent="0.25">
      <c r="A132" s="48"/>
      <c r="B132" s="316" t="s">
        <v>284</v>
      </c>
      <c r="C132" s="290" t="s">
        <v>829</v>
      </c>
      <c r="D132" s="317" t="s">
        <v>830</v>
      </c>
      <c r="E132" s="317" t="s">
        <v>290</v>
      </c>
      <c r="F132" s="290" t="s">
        <v>1219</v>
      </c>
      <c r="G132" s="290" t="s">
        <v>1220</v>
      </c>
      <c r="H132" s="290" t="s">
        <v>1221</v>
      </c>
      <c r="I132" s="290" t="s">
        <v>838</v>
      </c>
      <c r="J132" s="318">
        <v>8482</v>
      </c>
      <c r="K132" s="319"/>
      <c r="L132" s="48"/>
    </row>
    <row r="133" spans="1:12" ht="63" x14ac:dyDescent="0.25">
      <c r="A133" s="48"/>
      <c r="B133" s="316" t="s">
        <v>284</v>
      </c>
      <c r="C133" s="290" t="s">
        <v>829</v>
      </c>
      <c r="D133" s="317" t="s">
        <v>830</v>
      </c>
      <c r="E133" s="317" t="s">
        <v>290</v>
      </c>
      <c r="F133" s="290" t="s">
        <v>1222</v>
      </c>
      <c r="G133" s="290" t="s">
        <v>1223</v>
      </c>
      <c r="H133" s="290" t="s">
        <v>1224</v>
      </c>
      <c r="I133" s="290" t="s">
        <v>1075</v>
      </c>
      <c r="J133" s="318">
        <v>13370</v>
      </c>
      <c r="K133" s="319">
        <v>6558</v>
      </c>
      <c r="L133" s="48"/>
    </row>
    <row r="134" spans="1:12" ht="110.25" x14ac:dyDescent="0.25">
      <c r="A134" s="48"/>
      <c r="B134" s="316" t="s">
        <v>284</v>
      </c>
      <c r="C134" s="290" t="s">
        <v>888</v>
      </c>
      <c r="D134" s="317" t="s">
        <v>830</v>
      </c>
      <c r="E134" s="317" t="s">
        <v>290</v>
      </c>
      <c r="F134" s="290" t="s">
        <v>1225</v>
      </c>
      <c r="G134" s="290" t="s">
        <v>1226</v>
      </c>
      <c r="H134" s="290" t="s">
        <v>1227</v>
      </c>
      <c r="I134" s="290" t="s">
        <v>913</v>
      </c>
      <c r="J134" s="318">
        <v>5333</v>
      </c>
      <c r="K134" s="319"/>
      <c r="L134" s="48"/>
    </row>
    <row r="135" spans="1:12" ht="126" x14ac:dyDescent="0.25">
      <c r="A135" s="48"/>
      <c r="B135" s="316" t="s">
        <v>284</v>
      </c>
      <c r="C135" s="290" t="s">
        <v>888</v>
      </c>
      <c r="D135" s="317" t="s">
        <v>830</v>
      </c>
      <c r="E135" s="317" t="s">
        <v>290</v>
      </c>
      <c r="F135" s="290" t="s">
        <v>1228</v>
      </c>
      <c r="G135" s="290" t="s">
        <v>1208</v>
      </c>
      <c r="H135" s="290" t="s">
        <v>1229</v>
      </c>
      <c r="I135" s="290" t="s">
        <v>913</v>
      </c>
      <c r="J135" s="318">
        <v>54434</v>
      </c>
      <c r="K135" s="319"/>
      <c r="L135" s="48"/>
    </row>
    <row r="136" spans="1:12" ht="110.25" x14ac:dyDescent="0.25">
      <c r="A136" s="48"/>
      <c r="B136" s="316" t="s">
        <v>284</v>
      </c>
      <c r="C136" s="290" t="s">
        <v>888</v>
      </c>
      <c r="D136" s="317" t="s">
        <v>830</v>
      </c>
      <c r="E136" s="317" t="s">
        <v>290</v>
      </c>
      <c r="F136" s="290" t="s">
        <v>1230</v>
      </c>
      <c r="G136" s="290" t="s">
        <v>1205</v>
      </c>
      <c r="H136" s="290" t="s">
        <v>1231</v>
      </c>
      <c r="I136" s="290" t="s">
        <v>913</v>
      </c>
      <c r="J136" s="318">
        <v>27569</v>
      </c>
      <c r="K136" s="319"/>
      <c r="L136" s="48"/>
    </row>
    <row r="137" spans="1:12" ht="236.25" x14ac:dyDescent="0.25">
      <c r="A137" s="48"/>
      <c r="B137" s="316" t="s">
        <v>284</v>
      </c>
      <c r="C137" s="290" t="s">
        <v>829</v>
      </c>
      <c r="D137" s="317" t="s">
        <v>830</v>
      </c>
      <c r="E137" s="317" t="s">
        <v>290</v>
      </c>
      <c r="F137" s="290" t="s">
        <v>1232</v>
      </c>
      <c r="G137" s="290" t="s">
        <v>1233</v>
      </c>
      <c r="H137" s="290" t="s">
        <v>1234</v>
      </c>
      <c r="I137" s="290" t="s">
        <v>1034</v>
      </c>
      <c r="J137" s="318">
        <v>2800</v>
      </c>
      <c r="K137" s="319"/>
      <c r="L137" s="48"/>
    </row>
    <row r="138" spans="1:12" ht="110.25" x14ac:dyDescent="0.25">
      <c r="A138" s="48"/>
      <c r="B138" s="316" t="s">
        <v>284</v>
      </c>
      <c r="C138" s="290" t="s">
        <v>829</v>
      </c>
      <c r="D138" s="317" t="s">
        <v>830</v>
      </c>
      <c r="E138" s="317" t="s">
        <v>290</v>
      </c>
      <c r="F138" s="290" t="s">
        <v>1235</v>
      </c>
      <c r="G138" s="290" t="s">
        <v>1226</v>
      </c>
      <c r="H138" s="290" t="s">
        <v>1236</v>
      </c>
      <c r="I138" s="290" t="s">
        <v>1034</v>
      </c>
      <c r="J138" s="318">
        <v>6385</v>
      </c>
      <c r="K138" s="319">
        <v>2138</v>
      </c>
      <c r="L138" s="328"/>
    </row>
    <row r="139" spans="1:12" ht="126" x14ac:dyDescent="0.25">
      <c r="A139" s="48"/>
      <c r="B139" s="316" t="s">
        <v>284</v>
      </c>
      <c r="C139" s="290" t="s">
        <v>888</v>
      </c>
      <c r="D139" s="317" t="s">
        <v>830</v>
      </c>
      <c r="E139" s="317" t="s">
        <v>290</v>
      </c>
      <c r="F139" s="290" t="s">
        <v>1237</v>
      </c>
      <c r="G139" s="290" t="s">
        <v>1238</v>
      </c>
      <c r="H139" s="290" t="s">
        <v>1239</v>
      </c>
      <c r="I139" s="320" t="s">
        <v>1038</v>
      </c>
      <c r="J139" s="318">
        <v>27272</v>
      </c>
      <c r="K139" s="319"/>
      <c r="L139" s="48"/>
    </row>
    <row r="140" spans="1:12" ht="157.5" x14ac:dyDescent="0.25">
      <c r="A140" s="48"/>
      <c r="B140" s="316" t="s">
        <v>284</v>
      </c>
      <c r="C140" s="290" t="s">
        <v>1020</v>
      </c>
      <c r="D140" s="317" t="s">
        <v>830</v>
      </c>
      <c r="E140" s="317" t="s">
        <v>979</v>
      </c>
      <c r="F140" s="329">
        <v>247543</v>
      </c>
      <c r="G140" s="290" t="s">
        <v>1240</v>
      </c>
      <c r="H140" s="290" t="s">
        <v>1241</v>
      </c>
      <c r="I140" s="290" t="s">
        <v>1242</v>
      </c>
      <c r="J140" s="318">
        <v>14177</v>
      </c>
      <c r="K140" s="319"/>
      <c r="L140" s="48"/>
    </row>
    <row r="141" spans="1:12" ht="78.75" x14ac:dyDescent="0.25">
      <c r="A141" s="48"/>
      <c r="B141" s="316" t="s">
        <v>284</v>
      </c>
      <c r="C141" s="290" t="s">
        <v>888</v>
      </c>
      <c r="D141" s="317" t="s">
        <v>830</v>
      </c>
      <c r="E141" s="317" t="s">
        <v>290</v>
      </c>
      <c r="F141" s="290" t="s">
        <v>1243</v>
      </c>
      <c r="G141" s="290" t="s">
        <v>1244</v>
      </c>
      <c r="H141" s="290" t="s">
        <v>1245</v>
      </c>
      <c r="I141" s="290" t="s">
        <v>1055</v>
      </c>
      <c r="J141" s="318">
        <v>17579</v>
      </c>
      <c r="K141" s="319"/>
      <c r="L141" s="48"/>
    </row>
    <row r="142" spans="1:12" ht="63" x14ac:dyDescent="0.25">
      <c r="A142" s="48"/>
      <c r="B142" s="316" t="s">
        <v>284</v>
      </c>
      <c r="C142" s="290" t="s">
        <v>829</v>
      </c>
      <c r="D142" s="317" t="s">
        <v>830</v>
      </c>
      <c r="E142" s="317" t="s">
        <v>290</v>
      </c>
      <c r="F142" s="290" t="s">
        <v>1246</v>
      </c>
      <c r="G142" s="290" t="s">
        <v>1244</v>
      </c>
      <c r="H142" s="290" t="s">
        <v>1247</v>
      </c>
      <c r="I142" s="290" t="s">
        <v>838</v>
      </c>
      <c r="J142" s="318">
        <v>12094</v>
      </c>
      <c r="K142" s="319"/>
      <c r="L142" s="48"/>
    </row>
    <row r="143" spans="1:12" ht="110.25" x14ac:dyDescent="0.25">
      <c r="A143" s="48"/>
      <c r="B143" s="316" t="s">
        <v>284</v>
      </c>
      <c r="C143" s="290" t="s">
        <v>829</v>
      </c>
      <c r="D143" s="317" t="s">
        <v>830</v>
      </c>
      <c r="E143" s="317" t="s">
        <v>290</v>
      </c>
      <c r="F143" s="290" t="s">
        <v>1248</v>
      </c>
      <c r="G143" s="290" t="s">
        <v>1240</v>
      </c>
      <c r="H143" s="290" t="s">
        <v>1249</v>
      </c>
      <c r="I143" s="290" t="s">
        <v>838</v>
      </c>
      <c r="J143" s="318">
        <v>4458</v>
      </c>
      <c r="K143" s="319">
        <v>1200</v>
      </c>
      <c r="L143" s="48"/>
    </row>
    <row r="144" spans="1:12" ht="126" x14ac:dyDescent="0.25">
      <c r="A144" s="48"/>
      <c r="B144" s="316" t="s">
        <v>284</v>
      </c>
      <c r="C144" s="290" t="s">
        <v>829</v>
      </c>
      <c r="D144" s="317" t="s">
        <v>830</v>
      </c>
      <c r="E144" s="317" t="s">
        <v>290</v>
      </c>
      <c r="F144" s="290" t="s">
        <v>1250</v>
      </c>
      <c r="G144" s="290" t="s">
        <v>1251</v>
      </c>
      <c r="H144" s="290" t="s">
        <v>1252</v>
      </c>
      <c r="I144" s="290" t="s">
        <v>838</v>
      </c>
      <c r="J144" s="318">
        <v>5824</v>
      </c>
      <c r="K144" s="319"/>
      <c r="L144" s="48"/>
    </row>
    <row r="145" spans="1:12" ht="78.75" x14ac:dyDescent="0.25">
      <c r="A145" s="48"/>
      <c r="B145" s="316" t="s">
        <v>284</v>
      </c>
      <c r="C145" s="290" t="s">
        <v>888</v>
      </c>
      <c r="D145" s="317" t="s">
        <v>830</v>
      </c>
      <c r="E145" s="317" t="s">
        <v>290</v>
      </c>
      <c r="F145" s="290" t="s">
        <v>1253</v>
      </c>
      <c r="G145" s="290" t="s">
        <v>1240</v>
      </c>
      <c r="H145" s="290" t="s">
        <v>1254</v>
      </c>
      <c r="I145" s="290" t="s">
        <v>1255</v>
      </c>
      <c r="J145" s="318">
        <v>7961</v>
      </c>
      <c r="K145" s="319"/>
      <c r="L145" s="48"/>
    </row>
    <row r="146" spans="1:12" ht="63" x14ac:dyDescent="0.25">
      <c r="A146" s="48"/>
      <c r="B146" s="316" t="s">
        <v>284</v>
      </c>
      <c r="C146" s="290" t="s">
        <v>829</v>
      </c>
      <c r="D146" s="317" t="s">
        <v>830</v>
      </c>
      <c r="E146" s="317" t="s">
        <v>290</v>
      </c>
      <c r="F146" s="290" t="s">
        <v>1256</v>
      </c>
      <c r="G146" s="290" t="s">
        <v>1257</v>
      </c>
      <c r="H146" s="290" t="s">
        <v>1258</v>
      </c>
      <c r="I146" s="290" t="s">
        <v>834</v>
      </c>
      <c r="J146" s="318">
        <v>3861</v>
      </c>
      <c r="K146" s="319"/>
      <c r="L146" s="48"/>
    </row>
    <row r="147" spans="1:12" ht="63" x14ac:dyDescent="0.25">
      <c r="A147" s="48"/>
      <c r="B147" s="316" t="s">
        <v>284</v>
      </c>
      <c r="C147" s="290" t="s">
        <v>888</v>
      </c>
      <c r="D147" s="317" t="s">
        <v>830</v>
      </c>
      <c r="E147" s="317" t="s">
        <v>290</v>
      </c>
      <c r="F147" s="290" t="s">
        <v>1259</v>
      </c>
      <c r="G147" s="290" t="s">
        <v>1260</v>
      </c>
      <c r="H147" s="290" t="s">
        <v>1261</v>
      </c>
      <c r="I147" s="290" t="s">
        <v>1055</v>
      </c>
      <c r="J147" s="318">
        <v>54000</v>
      </c>
      <c r="K147" s="319"/>
      <c r="L147" s="48"/>
    </row>
    <row r="148" spans="1:12" ht="78.75" x14ac:dyDescent="0.25">
      <c r="A148" s="48"/>
      <c r="B148" s="316" t="s">
        <v>284</v>
      </c>
      <c r="C148" s="290" t="s">
        <v>829</v>
      </c>
      <c r="D148" s="317" t="s">
        <v>830</v>
      </c>
      <c r="E148" s="317" t="s">
        <v>290</v>
      </c>
      <c r="F148" s="290" t="s">
        <v>1262</v>
      </c>
      <c r="G148" s="290" t="s">
        <v>1263</v>
      </c>
      <c r="H148" s="290" t="s">
        <v>1264</v>
      </c>
      <c r="I148" s="290" t="s">
        <v>838</v>
      </c>
      <c r="J148" s="318">
        <v>1621</v>
      </c>
      <c r="K148" s="319"/>
      <c r="L148" s="48"/>
    </row>
    <row r="149" spans="1:12" ht="47.25" x14ac:dyDescent="0.25">
      <c r="A149" s="48"/>
      <c r="B149" s="316" t="s">
        <v>284</v>
      </c>
      <c r="C149" s="290" t="s">
        <v>829</v>
      </c>
      <c r="D149" s="317" t="s">
        <v>830</v>
      </c>
      <c r="E149" s="317" t="s">
        <v>290</v>
      </c>
      <c r="F149" s="290" t="s">
        <v>1265</v>
      </c>
      <c r="G149" s="290" t="s">
        <v>1266</v>
      </c>
      <c r="H149" s="290" t="s">
        <v>1267</v>
      </c>
      <c r="I149" s="290" t="s">
        <v>1075</v>
      </c>
      <c r="J149" s="318">
        <v>7970</v>
      </c>
      <c r="K149" s="319"/>
      <c r="L149" s="48"/>
    </row>
    <row r="150" spans="1:12" ht="94.5" x14ac:dyDescent="0.25">
      <c r="A150" s="48"/>
      <c r="B150" s="316" t="s">
        <v>284</v>
      </c>
      <c r="C150" s="290" t="s">
        <v>829</v>
      </c>
      <c r="D150" s="317" t="s">
        <v>830</v>
      </c>
      <c r="E150" s="317" t="s">
        <v>290</v>
      </c>
      <c r="F150" s="290" t="s">
        <v>1268</v>
      </c>
      <c r="G150" s="290" t="s">
        <v>1269</v>
      </c>
      <c r="H150" s="290" t="s">
        <v>1270</v>
      </c>
      <c r="I150" s="290" t="s">
        <v>838</v>
      </c>
      <c r="J150" s="318">
        <v>1601</v>
      </c>
      <c r="K150" s="319"/>
      <c r="L150" s="48"/>
    </row>
    <row r="151" spans="1:12" ht="126" x14ac:dyDescent="0.25">
      <c r="A151" s="48"/>
      <c r="B151" s="316" t="s">
        <v>284</v>
      </c>
      <c r="C151" s="290" t="s">
        <v>888</v>
      </c>
      <c r="D151" s="317" t="s">
        <v>830</v>
      </c>
      <c r="E151" s="317" t="s">
        <v>290</v>
      </c>
      <c r="F151" s="290" t="s">
        <v>1271</v>
      </c>
      <c r="G151" s="290" t="s">
        <v>1272</v>
      </c>
      <c r="H151" s="290" t="s">
        <v>1273</v>
      </c>
      <c r="I151" s="290" t="s">
        <v>1274</v>
      </c>
      <c r="J151" s="318">
        <v>5705</v>
      </c>
      <c r="K151" s="319"/>
      <c r="L151" s="48"/>
    </row>
    <row r="152" spans="1:12" ht="94.5" x14ac:dyDescent="0.25">
      <c r="A152" s="48"/>
      <c r="B152" s="316" t="s">
        <v>1275</v>
      </c>
      <c r="C152" s="290" t="s">
        <v>829</v>
      </c>
      <c r="D152" s="317" t="s">
        <v>830</v>
      </c>
      <c r="E152" s="317" t="s">
        <v>290</v>
      </c>
      <c r="F152" s="290" t="s">
        <v>1276</v>
      </c>
      <c r="G152" s="290" t="s">
        <v>1277</v>
      </c>
      <c r="H152" s="290" t="s">
        <v>1278</v>
      </c>
      <c r="I152" s="290" t="s">
        <v>838</v>
      </c>
      <c r="J152" s="318">
        <v>11414</v>
      </c>
      <c r="K152" s="319"/>
      <c r="L152" s="48"/>
    </row>
    <row r="153" spans="1:12" ht="126" x14ac:dyDescent="0.25">
      <c r="A153" s="48"/>
      <c r="B153" s="316" t="s">
        <v>1275</v>
      </c>
      <c r="C153" s="290" t="s">
        <v>829</v>
      </c>
      <c r="D153" s="317" t="s">
        <v>830</v>
      </c>
      <c r="E153" s="317" t="s">
        <v>290</v>
      </c>
      <c r="F153" s="290" t="s">
        <v>1279</v>
      </c>
      <c r="G153" s="290" t="s">
        <v>1280</v>
      </c>
      <c r="H153" s="290" t="s">
        <v>1281</v>
      </c>
      <c r="I153" s="290" t="s">
        <v>838</v>
      </c>
      <c r="J153" s="318">
        <v>2515</v>
      </c>
      <c r="K153" s="319"/>
      <c r="L153" s="48"/>
    </row>
    <row r="154" spans="1:12" ht="126" x14ac:dyDescent="0.25">
      <c r="A154" s="48"/>
      <c r="B154" s="316" t="s">
        <v>1275</v>
      </c>
      <c r="C154" s="290" t="s">
        <v>829</v>
      </c>
      <c r="D154" s="317" t="s">
        <v>830</v>
      </c>
      <c r="E154" s="317" t="s">
        <v>290</v>
      </c>
      <c r="F154" s="290" t="s">
        <v>1282</v>
      </c>
      <c r="G154" s="290" t="s">
        <v>1283</v>
      </c>
      <c r="H154" s="290" t="s">
        <v>1284</v>
      </c>
      <c r="I154" s="290" t="s">
        <v>859</v>
      </c>
      <c r="J154" s="318">
        <v>7845</v>
      </c>
      <c r="K154" s="318">
        <v>766</v>
      </c>
      <c r="L154" s="48"/>
    </row>
    <row r="155" spans="1:12" ht="126" x14ac:dyDescent="0.25">
      <c r="A155" s="48"/>
      <c r="B155" s="316" t="s">
        <v>1275</v>
      </c>
      <c r="C155" s="290" t="s">
        <v>829</v>
      </c>
      <c r="D155" s="317" t="s">
        <v>830</v>
      </c>
      <c r="E155" s="317" t="s">
        <v>290</v>
      </c>
      <c r="F155" s="290" t="s">
        <v>1285</v>
      </c>
      <c r="G155" s="290" t="s">
        <v>1286</v>
      </c>
      <c r="H155" s="290" t="s">
        <v>1287</v>
      </c>
      <c r="I155" s="290" t="s">
        <v>834</v>
      </c>
      <c r="J155" s="318">
        <v>3661</v>
      </c>
      <c r="K155" s="319"/>
      <c r="L155" s="48"/>
    </row>
    <row r="156" spans="1:12" ht="141.75" x14ac:dyDescent="0.25">
      <c r="A156" s="48"/>
      <c r="B156" s="316" t="s">
        <v>1275</v>
      </c>
      <c r="C156" s="290" t="s">
        <v>829</v>
      </c>
      <c r="D156" s="317" t="s">
        <v>830</v>
      </c>
      <c r="E156" s="317" t="s">
        <v>290</v>
      </c>
      <c r="F156" s="290" t="s">
        <v>1288</v>
      </c>
      <c r="G156" s="290" t="s">
        <v>1289</v>
      </c>
      <c r="H156" s="290" t="s">
        <v>1290</v>
      </c>
      <c r="I156" s="290" t="s">
        <v>859</v>
      </c>
      <c r="J156" s="318">
        <v>4948</v>
      </c>
      <c r="K156" s="318">
        <v>2639</v>
      </c>
      <c r="L156" s="48"/>
    </row>
    <row r="157" spans="1:12" ht="94.5" x14ac:dyDescent="0.25">
      <c r="A157" s="48"/>
      <c r="B157" s="316" t="s">
        <v>1275</v>
      </c>
      <c r="C157" s="290" t="s">
        <v>829</v>
      </c>
      <c r="D157" s="317" t="s">
        <v>830</v>
      </c>
      <c r="E157" s="317" t="s">
        <v>290</v>
      </c>
      <c r="F157" s="290" t="s">
        <v>1291</v>
      </c>
      <c r="G157" s="290" t="s">
        <v>1292</v>
      </c>
      <c r="H157" s="290" t="s">
        <v>1293</v>
      </c>
      <c r="I157" s="290" t="s">
        <v>834</v>
      </c>
      <c r="J157" s="318">
        <v>3101</v>
      </c>
      <c r="K157" s="319"/>
      <c r="L157" s="48"/>
    </row>
    <row r="158" spans="1:12" ht="78.75" x14ac:dyDescent="0.25">
      <c r="A158" s="48"/>
      <c r="B158" s="316" t="s">
        <v>1275</v>
      </c>
      <c r="C158" s="290" t="s">
        <v>829</v>
      </c>
      <c r="D158" s="317" t="s">
        <v>830</v>
      </c>
      <c r="E158" s="317" t="s">
        <v>290</v>
      </c>
      <c r="F158" s="290" t="s">
        <v>1294</v>
      </c>
      <c r="G158" s="290" t="s">
        <v>1295</v>
      </c>
      <c r="H158" s="290" t="s">
        <v>1296</v>
      </c>
      <c r="I158" s="290" t="s">
        <v>834</v>
      </c>
      <c r="J158" s="318">
        <v>1645</v>
      </c>
      <c r="K158" s="319"/>
      <c r="L158" s="48"/>
    </row>
    <row r="159" spans="1:12" ht="173.25" x14ac:dyDescent="0.25">
      <c r="A159" s="48"/>
      <c r="B159" s="316" t="s">
        <v>1275</v>
      </c>
      <c r="C159" s="290" t="s">
        <v>888</v>
      </c>
      <c r="D159" s="317" t="s">
        <v>830</v>
      </c>
      <c r="E159" s="317" t="s">
        <v>290</v>
      </c>
      <c r="F159" s="290" t="s">
        <v>1297</v>
      </c>
      <c r="G159" s="290" t="s">
        <v>1298</v>
      </c>
      <c r="H159" s="290" t="s">
        <v>1299</v>
      </c>
      <c r="I159" s="290" t="s">
        <v>1026</v>
      </c>
      <c r="J159" s="318">
        <v>75816</v>
      </c>
      <c r="K159" s="319"/>
      <c r="L159" s="48"/>
    </row>
    <row r="160" spans="1:12" ht="126" x14ac:dyDescent="0.25">
      <c r="A160" s="48"/>
      <c r="B160" s="316" t="s">
        <v>1275</v>
      </c>
      <c r="C160" s="290" t="s">
        <v>888</v>
      </c>
      <c r="D160" s="317" t="s">
        <v>830</v>
      </c>
      <c r="E160" s="317" t="s">
        <v>290</v>
      </c>
      <c r="F160" s="290" t="s">
        <v>1300</v>
      </c>
      <c r="G160" s="290" t="s">
        <v>1295</v>
      </c>
      <c r="H160" s="290" t="s">
        <v>1301</v>
      </c>
      <c r="I160" s="290" t="s">
        <v>1175</v>
      </c>
      <c r="J160" s="318">
        <v>5006</v>
      </c>
      <c r="K160" s="319"/>
      <c r="L160" s="48"/>
    </row>
    <row r="161" spans="1:12" ht="126" x14ac:dyDescent="0.25">
      <c r="A161" s="48"/>
      <c r="B161" s="316" t="s">
        <v>1275</v>
      </c>
      <c r="C161" s="290" t="s">
        <v>829</v>
      </c>
      <c r="D161" s="317" t="s">
        <v>830</v>
      </c>
      <c r="E161" s="317" t="s">
        <v>290</v>
      </c>
      <c r="F161" s="290" t="s">
        <v>1302</v>
      </c>
      <c r="G161" s="290" t="s">
        <v>1303</v>
      </c>
      <c r="H161" s="290" t="s">
        <v>1304</v>
      </c>
      <c r="I161" s="290" t="s">
        <v>859</v>
      </c>
      <c r="J161" s="318">
        <v>3641</v>
      </c>
      <c r="K161" s="319"/>
      <c r="L161" s="48"/>
    </row>
    <row r="162" spans="1:12" ht="126" x14ac:dyDescent="0.25">
      <c r="A162" s="48"/>
      <c r="B162" s="316" t="s">
        <v>1275</v>
      </c>
      <c r="C162" s="290" t="s">
        <v>829</v>
      </c>
      <c r="D162" s="317" t="s">
        <v>830</v>
      </c>
      <c r="E162" s="317" t="s">
        <v>290</v>
      </c>
      <c r="F162" s="290" t="s">
        <v>1305</v>
      </c>
      <c r="G162" s="290" t="s">
        <v>1306</v>
      </c>
      <c r="H162" s="290" t="s">
        <v>1307</v>
      </c>
      <c r="I162" s="290" t="s">
        <v>838</v>
      </c>
      <c r="J162" s="318">
        <v>4784</v>
      </c>
      <c r="K162" s="319"/>
      <c r="L162" s="48"/>
    </row>
    <row r="163" spans="1:12" ht="94.5" x14ac:dyDescent="0.25">
      <c r="A163" s="48"/>
      <c r="B163" s="316" t="s">
        <v>1275</v>
      </c>
      <c r="C163" s="290" t="s">
        <v>888</v>
      </c>
      <c r="D163" s="317" t="s">
        <v>830</v>
      </c>
      <c r="E163" s="317" t="s">
        <v>290</v>
      </c>
      <c r="F163" s="290" t="s">
        <v>1308</v>
      </c>
      <c r="G163" s="290" t="s">
        <v>1309</v>
      </c>
      <c r="H163" s="290" t="s">
        <v>1310</v>
      </c>
      <c r="I163" s="290" t="s">
        <v>913</v>
      </c>
      <c r="J163" s="318">
        <v>50565</v>
      </c>
      <c r="K163" s="319"/>
      <c r="L163" s="48"/>
    </row>
    <row r="164" spans="1:12" ht="236.25" x14ac:dyDescent="0.25">
      <c r="A164" s="48"/>
      <c r="B164" s="316" t="s">
        <v>1275</v>
      </c>
      <c r="C164" s="290" t="s">
        <v>888</v>
      </c>
      <c r="D164" s="317" t="s">
        <v>830</v>
      </c>
      <c r="E164" s="317" t="s">
        <v>290</v>
      </c>
      <c r="F164" s="290" t="s">
        <v>1311</v>
      </c>
      <c r="G164" s="290" t="s">
        <v>1312</v>
      </c>
      <c r="H164" s="290" t="s">
        <v>1313</v>
      </c>
      <c r="I164" s="290" t="s">
        <v>1314</v>
      </c>
      <c r="J164" s="318">
        <v>6543</v>
      </c>
      <c r="K164" s="319"/>
      <c r="L164" s="48"/>
    </row>
    <row r="165" spans="1:12" ht="47.25" x14ac:dyDescent="0.25">
      <c r="A165" s="48"/>
      <c r="B165" s="316" t="s">
        <v>287</v>
      </c>
      <c r="C165" s="290" t="s">
        <v>839</v>
      </c>
      <c r="D165" s="317" t="s">
        <v>830</v>
      </c>
      <c r="E165" s="317" t="s">
        <v>290</v>
      </c>
      <c r="F165" s="290" t="s">
        <v>1315</v>
      </c>
      <c r="G165" s="290" t="s">
        <v>1316</v>
      </c>
      <c r="H165" s="290" t="s">
        <v>1317</v>
      </c>
      <c r="I165" s="290" t="s">
        <v>834</v>
      </c>
      <c r="J165" s="318">
        <v>11261</v>
      </c>
      <c r="K165" s="319"/>
      <c r="L165" s="48"/>
    </row>
    <row r="166" spans="1:12" ht="173.25" x14ac:dyDescent="0.25">
      <c r="A166" s="48"/>
      <c r="B166" s="316" t="s">
        <v>287</v>
      </c>
      <c r="C166" s="290" t="s">
        <v>829</v>
      </c>
      <c r="D166" s="317" t="s">
        <v>830</v>
      </c>
      <c r="E166" s="317" t="s">
        <v>290</v>
      </c>
      <c r="F166" s="290" t="s">
        <v>1318</v>
      </c>
      <c r="G166" s="290" t="s">
        <v>1319</v>
      </c>
      <c r="H166" s="290" t="s">
        <v>1320</v>
      </c>
      <c r="I166" s="290" t="s">
        <v>838</v>
      </c>
      <c r="J166" s="318">
        <v>3295</v>
      </c>
      <c r="K166" s="319"/>
      <c r="L166" s="48"/>
    </row>
    <row r="167" spans="1:12" ht="204.75" x14ac:dyDescent="0.25">
      <c r="A167" s="48"/>
      <c r="B167" s="316" t="s">
        <v>287</v>
      </c>
      <c r="C167" s="290" t="s">
        <v>888</v>
      </c>
      <c r="D167" s="317" t="s">
        <v>830</v>
      </c>
      <c r="E167" s="317" t="s">
        <v>290</v>
      </c>
      <c r="F167" s="290" t="s">
        <v>1321</v>
      </c>
      <c r="G167" s="290" t="s">
        <v>1322</v>
      </c>
      <c r="H167" s="290" t="s">
        <v>1323</v>
      </c>
      <c r="I167" s="290" t="s">
        <v>1175</v>
      </c>
      <c r="J167" s="318">
        <v>4753</v>
      </c>
      <c r="K167" s="319"/>
      <c r="L167" s="48"/>
    </row>
    <row r="168" spans="1:12" ht="220.5" x14ac:dyDescent="0.25">
      <c r="A168" s="48"/>
      <c r="B168" s="316" t="s">
        <v>287</v>
      </c>
      <c r="C168" s="290" t="s">
        <v>829</v>
      </c>
      <c r="D168" s="317" t="s">
        <v>830</v>
      </c>
      <c r="E168" s="317" t="s">
        <v>290</v>
      </c>
      <c r="F168" s="290" t="s">
        <v>1324</v>
      </c>
      <c r="G168" s="320" t="s">
        <v>1325</v>
      </c>
      <c r="H168" s="320" t="s">
        <v>1326</v>
      </c>
      <c r="I168" s="320" t="s">
        <v>838</v>
      </c>
      <c r="J168" s="324">
        <v>2631</v>
      </c>
      <c r="K168" s="319"/>
      <c r="L168" s="48"/>
    </row>
    <row r="169" spans="1:12" ht="330.75" x14ac:dyDescent="0.25">
      <c r="A169" s="48"/>
      <c r="B169" s="316" t="s">
        <v>287</v>
      </c>
      <c r="C169" s="290" t="s">
        <v>829</v>
      </c>
      <c r="D169" s="317" t="s">
        <v>830</v>
      </c>
      <c r="E169" s="317" t="s">
        <v>290</v>
      </c>
      <c r="F169" s="290" t="s">
        <v>1327</v>
      </c>
      <c r="G169" s="320" t="s">
        <v>1328</v>
      </c>
      <c r="H169" s="320" t="s">
        <v>1329</v>
      </c>
      <c r="I169" s="320" t="s">
        <v>838</v>
      </c>
      <c r="J169" s="324">
        <v>3137</v>
      </c>
      <c r="K169" s="319"/>
      <c r="L169" s="48"/>
    </row>
    <row r="170" spans="1:12" ht="141.75" x14ac:dyDescent="0.25">
      <c r="A170" s="48"/>
      <c r="B170" s="316" t="s">
        <v>287</v>
      </c>
      <c r="C170" s="290" t="s">
        <v>829</v>
      </c>
      <c r="D170" s="317" t="s">
        <v>830</v>
      </c>
      <c r="E170" s="317" t="s">
        <v>290</v>
      </c>
      <c r="F170" s="290" t="s">
        <v>1330</v>
      </c>
      <c r="G170" s="320" t="s">
        <v>1331</v>
      </c>
      <c r="H170" s="320" t="s">
        <v>1332</v>
      </c>
      <c r="I170" s="320" t="s">
        <v>838</v>
      </c>
      <c r="J170" s="324">
        <v>3336</v>
      </c>
      <c r="K170" s="319"/>
      <c r="L170" s="48"/>
    </row>
    <row r="171" spans="1:12" ht="78.75" x14ac:dyDescent="0.25">
      <c r="A171" s="48"/>
      <c r="B171" s="316" t="s">
        <v>287</v>
      </c>
      <c r="C171" s="290" t="s">
        <v>829</v>
      </c>
      <c r="D171" s="317" t="s">
        <v>830</v>
      </c>
      <c r="E171" s="317" t="s">
        <v>290</v>
      </c>
      <c r="F171" s="290" t="s">
        <v>1333</v>
      </c>
      <c r="G171" s="320" t="s">
        <v>1334</v>
      </c>
      <c r="H171" s="320" t="s">
        <v>1335</v>
      </c>
      <c r="I171" s="320" t="s">
        <v>838</v>
      </c>
      <c r="J171" s="324">
        <v>7903</v>
      </c>
      <c r="K171" s="319"/>
      <c r="L171" s="48"/>
    </row>
    <row r="172" spans="1:12" ht="126" x14ac:dyDescent="0.25">
      <c r="A172" s="48"/>
      <c r="B172" s="316" t="s">
        <v>287</v>
      </c>
      <c r="C172" s="290" t="s">
        <v>829</v>
      </c>
      <c r="D172" s="317" t="s">
        <v>830</v>
      </c>
      <c r="E172" s="317" t="s">
        <v>290</v>
      </c>
      <c r="F172" s="290" t="s">
        <v>1336</v>
      </c>
      <c r="G172" s="320" t="s">
        <v>1337</v>
      </c>
      <c r="H172" s="320" t="s">
        <v>1338</v>
      </c>
      <c r="I172" s="320" t="s">
        <v>859</v>
      </c>
      <c r="J172" s="324">
        <v>1544</v>
      </c>
      <c r="K172" s="319"/>
      <c r="L172" s="48"/>
    </row>
    <row r="173" spans="1:12" ht="173.25" x14ac:dyDescent="0.25">
      <c r="A173" s="48"/>
      <c r="B173" s="316" t="s">
        <v>287</v>
      </c>
      <c r="C173" s="290" t="s">
        <v>829</v>
      </c>
      <c r="D173" s="317" t="s">
        <v>830</v>
      </c>
      <c r="E173" s="317" t="s">
        <v>290</v>
      </c>
      <c r="F173" s="290" t="s">
        <v>1339</v>
      </c>
      <c r="G173" s="290" t="s">
        <v>1340</v>
      </c>
      <c r="H173" s="290" t="s">
        <v>1341</v>
      </c>
      <c r="I173" s="290" t="s">
        <v>859</v>
      </c>
      <c r="J173" s="318">
        <v>693</v>
      </c>
      <c r="K173" s="319"/>
      <c r="L173" s="48"/>
    </row>
    <row r="174" spans="1:12" ht="173.25" x14ac:dyDescent="0.25">
      <c r="A174" s="48"/>
      <c r="B174" s="316" t="s">
        <v>287</v>
      </c>
      <c r="C174" s="290" t="s">
        <v>829</v>
      </c>
      <c r="D174" s="317" t="s">
        <v>830</v>
      </c>
      <c r="E174" s="317" t="s">
        <v>290</v>
      </c>
      <c r="F174" s="290" t="s">
        <v>1342</v>
      </c>
      <c r="G174" s="290" t="s">
        <v>1343</v>
      </c>
      <c r="H174" s="290" t="s">
        <v>1344</v>
      </c>
      <c r="I174" s="290" t="s">
        <v>838</v>
      </c>
      <c r="J174" s="318">
        <v>2495</v>
      </c>
      <c r="K174" s="319"/>
      <c r="L174" s="48"/>
    </row>
    <row r="175" spans="1:12" ht="78.75" x14ac:dyDescent="0.25">
      <c r="A175" s="48"/>
      <c r="B175" s="316" t="s">
        <v>287</v>
      </c>
      <c r="C175" s="290" t="s">
        <v>829</v>
      </c>
      <c r="D175" s="317" t="s">
        <v>830</v>
      </c>
      <c r="E175" s="317" t="s">
        <v>290</v>
      </c>
      <c r="F175" s="290" t="s">
        <v>1345</v>
      </c>
      <c r="G175" s="290" t="s">
        <v>1346</v>
      </c>
      <c r="H175" s="290" t="s">
        <v>1347</v>
      </c>
      <c r="I175" s="290" t="s">
        <v>838</v>
      </c>
      <c r="J175" s="318">
        <v>1054</v>
      </c>
      <c r="K175" s="319"/>
      <c r="L175" s="48"/>
    </row>
    <row r="176" spans="1:12" ht="63" x14ac:dyDescent="0.25">
      <c r="A176" s="48"/>
      <c r="B176" s="316" t="s">
        <v>287</v>
      </c>
      <c r="C176" s="290" t="s">
        <v>829</v>
      </c>
      <c r="D176" s="317" t="s">
        <v>830</v>
      </c>
      <c r="E176" s="317" t="s">
        <v>290</v>
      </c>
      <c r="F176" s="290" t="s">
        <v>1348</v>
      </c>
      <c r="G176" s="290" t="s">
        <v>1349</v>
      </c>
      <c r="H176" s="290" t="s">
        <v>1350</v>
      </c>
      <c r="I176" s="290" t="s">
        <v>838</v>
      </c>
      <c r="J176" s="318">
        <v>2909</v>
      </c>
      <c r="K176" s="319">
        <v>802</v>
      </c>
      <c r="L176" s="48"/>
    </row>
    <row r="177" spans="1:12" ht="47.25" x14ac:dyDescent="0.25">
      <c r="A177" s="48"/>
      <c r="B177" s="316" t="s">
        <v>287</v>
      </c>
      <c r="C177" s="290" t="s">
        <v>888</v>
      </c>
      <c r="D177" s="317" t="s">
        <v>830</v>
      </c>
      <c r="E177" s="317" t="s">
        <v>290</v>
      </c>
      <c r="F177" s="290" t="s">
        <v>1351</v>
      </c>
      <c r="G177" s="290" t="s">
        <v>1349</v>
      </c>
      <c r="H177" s="290" t="s">
        <v>1352</v>
      </c>
      <c r="I177" s="290" t="s">
        <v>913</v>
      </c>
      <c r="J177" s="318">
        <v>47155</v>
      </c>
      <c r="K177" s="319"/>
      <c r="L177" s="48"/>
    </row>
    <row r="178" spans="1:12" ht="94.5" x14ac:dyDescent="0.25">
      <c r="A178" s="48"/>
      <c r="B178" s="316" t="s">
        <v>287</v>
      </c>
      <c r="C178" s="290" t="s">
        <v>839</v>
      </c>
      <c r="D178" s="317" t="s">
        <v>830</v>
      </c>
      <c r="E178" s="317" t="s">
        <v>290</v>
      </c>
      <c r="F178" s="290" t="s">
        <v>1353</v>
      </c>
      <c r="G178" s="290" t="s">
        <v>1343</v>
      </c>
      <c r="H178" s="290" t="s">
        <v>1354</v>
      </c>
      <c r="I178" s="290" t="s">
        <v>1355</v>
      </c>
      <c r="J178" s="318">
        <v>2905</v>
      </c>
      <c r="K178" s="319"/>
      <c r="L178" s="48"/>
    </row>
    <row r="179" spans="1:12" ht="78.75" x14ac:dyDescent="0.25">
      <c r="A179" s="48"/>
      <c r="B179" s="316" t="s">
        <v>287</v>
      </c>
      <c r="C179" s="290" t="s">
        <v>839</v>
      </c>
      <c r="D179" s="317" t="s">
        <v>830</v>
      </c>
      <c r="E179" s="317" t="s">
        <v>290</v>
      </c>
      <c r="F179" s="290" t="s">
        <v>1356</v>
      </c>
      <c r="G179" s="290" t="s">
        <v>1357</v>
      </c>
      <c r="H179" s="290" t="s">
        <v>1358</v>
      </c>
      <c r="I179" s="290" t="s">
        <v>1355</v>
      </c>
      <c r="J179" s="318">
        <v>836</v>
      </c>
      <c r="K179" s="319"/>
      <c r="L179" s="48"/>
    </row>
    <row r="180" spans="1:12" ht="63" x14ac:dyDescent="0.25">
      <c r="A180" s="48"/>
      <c r="B180" s="316" t="s">
        <v>287</v>
      </c>
      <c r="C180" s="290" t="s">
        <v>829</v>
      </c>
      <c r="D180" s="317" t="s">
        <v>830</v>
      </c>
      <c r="E180" s="317" t="s">
        <v>290</v>
      </c>
      <c r="F180" s="290" t="s">
        <v>1359</v>
      </c>
      <c r="G180" s="290" t="s">
        <v>1360</v>
      </c>
      <c r="H180" s="290" t="s">
        <v>1361</v>
      </c>
      <c r="I180" s="290" t="s">
        <v>838</v>
      </c>
      <c r="J180" s="318">
        <v>1727</v>
      </c>
      <c r="K180" s="319"/>
      <c r="L180" s="48"/>
    </row>
    <row r="181" spans="1:12" ht="126" x14ac:dyDescent="0.25">
      <c r="A181" s="48"/>
      <c r="B181" s="316" t="s">
        <v>287</v>
      </c>
      <c r="C181" s="290" t="s">
        <v>888</v>
      </c>
      <c r="D181" s="317" t="s">
        <v>830</v>
      </c>
      <c r="E181" s="317" t="s">
        <v>290</v>
      </c>
      <c r="F181" s="290" t="s">
        <v>1362</v>
      </c>
      <c r="G181" s="290" t="s">
        <v>1363</v>
      </c>
      <c r="H181" s="290" t="s">
        <v>1364</v>
      </c>
      <c r="I181" s="290" t="s">
        <v>913</v>
      </c>
      <c r="J181" s="318">
        <v>6920</v>
      </c>
      <c r="K181" s="319"/>
      <c r="L181" s="48"/>
    </row>
    <row r="182" spans="1:12" ht="94.5" x14ac:dyDescent="0.25">
      <c r="A182" s="48"/>
      <c r="B182" s="316" t="s">
        <v>287</v>
      </c>
      <c r="C182" s="290" t="s">
        <v>829</v>
      </c>
      <c r="D182" s="317" t="s">
        <v>830</v>
      </c>
      <c r="E182" s="317" t="s">
        <v>290</v>
      </c>
      <c r="F182" s="290" t="s">
        <v>1365</v>
      </c>
      <c r="G182" s="290" t="s">
        <v>1366</v>
      </c>
      <c r="H182" s="290" t="s">
        <v>1367</v>
      </c>
      <c r="I182" s="290" t="s">
        <v>838</v>
      </c>
      <c r="J182" s="318">
        <v>2489</v>
      </c>
      <c r="K182" s="319"/>
      <c r="L182" s="48"/>
    </row>
    <row r="183" spans="1:12" ht="173.25" x14ac:dyDescent="0.25">
      <c r="A183" s="48"/>
      <c r="B183" s="316" t="s">
        <v>287</v>
      </c>
      <c r="C183" s="290" t="s">
        <v>888</v>
      </c>
      <c r="D183" s="317" t="s">
        <v>830</v>
      </c>
      <c r="E183" s="317" t="s">
        <v>290</v>
      </c>
      <c r="F183" s="290" t="s">
        <v>1368</v>
      </c>
      <c r="G183" s="290" t="s">
        <v>1366</v>
      </c>
      <c r="H183" s="290" t="s">
        <v>1369</v>
      </c>
      <c r="I183" s="290" t="s">
        <v>913</v>
      </c>
      <c r="J183" s="318">
        <v>69720</v>
      </c>
      <c r="K183" s="319"/>
      <c r="L183" s="48"/>
    </row>
    <row r="184" spans="1:12" ht="78.75" x14ac:dyDescent="0.25">
      <c r="A184" s="48"/>
      <c r="B184" s="316" t="s">
        <v>287</v>
      </c>
      <c r="C184" s="290" t="s">
        <v>829</v>
      </c>
      <c r="D184" s="317" t="s">
        <v>830</v>
      </c>
      <c r="E184" s="317" t="s">
        <v>290</v>
      </c>
      <c r="F184" s="290" t="s">
        <v>1370</v>
      </c>
      <c r="G184" s="290" t="s">
        <v>1371</v>
      </c>
      <c r="H184" s="290" t="s">
        <v>1372</v>
      </c>
      <c r="I184" s="290" t="s">
        <v>838</v>
      </c>
      <c r="J184" s="318">
        <v>2293</v>
      </c>
      <c r="K184" s="319"/>
      <c r="L184" s="48"/>
    </row>
    <row r="185" spans="1:12" ht="126" x14ac:dyDescent="0.25">
      <c r="A185" s="48"/>
      <c r="B185" s="316" t="s">
        <v>287</v>
      </c>
      <c r="C185" s="290" t="s">
        <v>829</v>
      </c>
      <c r="D185" s="317" t="s">
        <v>830</v>
      </c>
      <c r="E185" s="317" t="s">
        <v>290</v>
      </c>
      <c r="F185" s="290" t="s">
        <v>1373</v>
      </c>
      <c r="G185" s="290" t="s">
        <v>1374</v>
      </c>
      <c r="H185" s="290" t="s">
        <v>1375</v>
      </c>
      <c r="I185" s="290" t="s">
        <v>838</v>
      </c>
      <c r="J185" s="318">
        <v>5220</v>
      </c>
      <c r="K185" s="319"/>
      <c r="L185" s="48"/>
    </row>
    <row r="186" spans="1:12" ht="63" x14ac:dyDescent="0.25">
      <c r="A186" s="48"/>
      <c r="B186" s="316" t="s">
        <v>287</v>
      </c>
      <c r="C186" s="290" t="s">
        <v>829</v>
      </c>
      <c r="D186" s="317" t="s">
        <v>830</v>
      </c>
      <c r="E186" s="317" t="s">
        <v>290</v>
      </c>
      <c r="F186" s="290" t="s">
        <v>1376</v>
      </c>
      <c r="G186" s="290" t="s">
        <v>1377</v>
      </c>
      <c r="H186" s="290" t="s">
        <v>1378</v>
      </c>
      <c r="I186" s="290" t="s">
        <v>838</v>
      </c>
      <c r="J186" s="318">
        <v>2937</v>
      </c>
      <c r="K186" s="319"/>
      <c r="L186" s="48"/>
    </row>
    <row r="187" spans="1:12" ht="78.75" x14ac:dyDescent="0.25">
      <c r="A187" s="48"/>
      <c r="B187" s="316" t="s">
        <v>287</v>
      </c>
      <c r="C187" s="290" t="s">
        <v>888</v>
      </c>
      <c r="D187" s="317" t="s">
        <v>830</v>
      </c>
      <c r="E187" s="317" t="s">
        <v>290</v>
      </c>
      <c r="F187" s="290" t="s">
        <v>1379</v>
      </c>
      <c r="G187" s="290" t="s">
        <v>1380</v>
      </c>
      <c r="H187" s="290" t="s">
        <v>1381</v>
      </c>
      <c r="I187" s="290" t="s">
        <v>913</v>
      </c>
      <c r="J187" s="318">
        <v>49876</v>
      </c>
      <c r="K187" s="319"/>
      <c r="L187" s="48"/>
    </row>
    <row r="188" spans="1:12" ht="141.75" x14ac:dyDescent="0.25">
      <c r="A188" s="48"/>
      <c r="B188" s="316" t="s">
        <v>287</v>
      </c>
      <c r="C188" s="290" t="s">
        <v>829</v>
      </c>
      <c r="D188" s="317" t="s">
        <v>830</v>
      </c>
      <c r="E188" s="317" t="s">
        <v>290</v>
      </c>
      <c r="F188" s="290" t="s">
        <v>1382</v>
      </c>
      <c r="G188" s="290" t="s">
        <v>1383</v>
      </c>
      <c r="H188" s="290" t="s">
        <v>1384</v>
      </c>
      <c r="I188" s="290" t="s">
        <v>1075</v>
      </c>
      <c r="J188" s="318">
        <v>3495</v>
      </c>
      <c r="K188" s="319"/>
      <c r="L188" s="48"/>
    </row>
    <row r="189" spans="1:12" ht="173.25" x14ac:dyDescent="0.25">
      <c r="A189" s="48"/>
      <c r="B189" s="316" t="s">
        <v>287</v>
      </c>
      <c r="C189" s="290" t="s">
        <v>829</v>
      </c>
      <c r="D189" s="317" t="s">
        <v>830</v>
      </c>
      <c r="E189" s="317" t="s">
        <v>290</v>
      </c>
      <c r="F189" s="290" t="s">
        <v>1385</v>
      </c>
      <c r="G189" s="290" t="s">
        <v>1386</v>
      </c>
      <c r="H189" s="290" t="s">
        <v>1387</v>
      </c>
      <c r="I189" s="320" t="s">
        <v>1075</v>
      </c>
      <c r="J189" s="318">
        <v>1072</v>
      </c>
      <c r="K189" s="319"/>
      <c r="L189" s="48"/>
    </row>
    <row r="190" spans="1:12" ht="78.75" x14ac:dyDescent="0.25">
      <c r="A190" s="48"/>
      <c r="B190" s="316" t="s">
        <v>286</v>
      </c>
      <c r="C190" s="290" t="s">
        <v>829</v>
      </c>
      <c r="D190" s="317" t="s">
        <v>830</v>
      </c>
      <c r="E190" s="317" t="s">
        <v>290</v>
      </c>
      <c r="F190" s="290" t="s">
        <v>1388</v>
      </c>
      <c r="G190" s="290" t="s">
        <v>1389</v>
      </c>
      <c r="H190" s="290" t="s">
        <v>1390</v>
      </c>
      <c r="I190" s="290" t="s">
        <v>1391</v>
      </c>
      <c r="J190" s="318">
        <v>3021</v>
      </c>
      <c r="K190" s="319"/>
      <c r="L190" s="48"/>
    </row>
    <row r="191" spans="1:12" ht="141.75" x14ac:dyDescent="0.25">
      <c r="A191" s="48"/>
      <c r="B191" s="316" t="s">
        <v>286</v>
      </c>
      <c r="C191" s="290" t="s">
        <v>839</v>
      </c>
      <c r="D191" s="317" t="s">
        <v>830</v>
      </c>
      <c r="E191" s="317" t="s">
        <v>290</v>
      </c>
      <c r="F191" s="290" t="s">
        <v>1392</v>
      </c>
      <c r="G191" s="290" t="s">
        <v>1393</v>
      </c>
      <c r="H191" s="290" t="s">
        <v>1394</v>
      </c>
      <c r="I191" s="290" t="s">
        <v>859</v>
      </c>
      <c r="J191" s="318">
        <v>2081</v>
      </c>
      <c r="K191" s="319"/>
      <c r="L191" s="48"/>
    </row>
    <row r="192" spans="1:12" ht="141.75" x14ac:dyDescent="0.25">
      <c r="A192" s="48"/>
      <c r="B192" s="316" t="s">
        <v>286</v>
      </c>
      <c r="C192" s="290" t="s">
        <v>829</v>
      </c>
      <c r="D192" s="317" t="s">
        <v>830</v>
      </c>
      <c r="E192" s="317" t="s">
        <v>290</v>
      </c>
      <c r="F192" s="290" t="s">
        <v>1395</v>
      </c>
      <c r="G192" s="290" t="s">
        <v>1396</v>
      </c>
      <c r="H192" s="290" t="s">
        <v>1397</v>
      </c>
      <c r="I192" s="290" t="s">
        <v>1398</v>
      </c>
      <c r="J192" s="318">
        <v>848</v>
      </c>
      <c r="K192" s="319"/>
      <c r="L192" s="48"/>
    </row>
    <row r="193" spans="1:12" ht="78.75" x14ac:dyDescent="0.25">
      <c r="A193" s="48"/>
      <c r="B193" s="316" t="s">
        <v>286</v>
      </c>
      <c r="C193" s="290" t="s">
        <v>829</v>
      </c>
      <c r="D193" s="317" t="s">
        <v>830</v>
      </c>
      <c r="E193" s="317" t="s">
        <v>290</v>
      </c>
      <c r="F193" s="290" t="s">
        <v>1399</v>
      </c>
      <c r="G193" s="290" t="s">
        <v>1400</v>
      </c>
      <c r="H193" s="290" t="s">
        <v>1401</v>
      </c>
      <c r="I193" s="290" t="s">
        <v>1398</v>
      </c>
      <c r="J193" s="318">
        <v>2510</v>
      </c>
      <c r="K193" s="319"/>
      <c r="L193" s="48"/>
    </row>
    <row r="194" spans="1:12" ht="157.5" x14ac:dyDescent="0.25">
      <c r="A194" s="48"/>
      <c r="B194" s="316" t="s">
        <v>591</v>
      </c>
      <c r="C194" s="290" t="s">
        <v>839</v>
      </c>
      <c r="D194" s="317" t="s">
        <v>830</v>
      </c>
      <c r="E194" s="317" t="s">
        <v>290</v>
      </c>
      <c r="F194" s="290" t="s">
        <v>1402</v>
      </c>
      <c r="G194" s="290" t="s">
        <v>1403</v>
      </c>
      <c r="H194" s="290" t="s">
        <v>1404</v>
      </c>
      <c r="I194" s="290" t="s">
        <v>834</v>
      </c>
      <c r="J194" s="318">
        <v>432</v>
      </c>
      <c r="K194" s="319"/>
      <c r="L194" s="48"/>
    </row>
    <row r="195" spans="1:12" ht="94.5" x14ac:dyDescent="0.25">
      <c r="A195" s="48"/>
      <c r="B195" s="316" t="s">
        <v>591</v>
      </c>
      <c r="C195" s="290" t="s">
        <v>829</v>
      </c>
      <c r="D195" s="317" t="s">
        <v>830</v>
      </c>
      <c r="E195" s="317" t="s">
        <v>290</v>
      </c>
      <c r="F195" s="290" t="s">
        <v>1405</v>
      </c>
      <c r="G195" s="290" t="s">
        <v>1406</v>
      </c>
      <c r="H195" s="290" t="s">
        <v>1407</v>
      </c>
      <c r="I195" s="290" t="s">
        <v>838</v>
      </c>
      <c r="J195" s="318">
        <v>2076</v>
      </c>
      <c r="K195" s="319"/>
      <c r="L195" s="4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SheetLayoutView="100" workbookViewId="0">
      <selection activeCell="F2" sqref="F2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3.87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38" t="s">
        <v>240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s="154" customFormat="1" ht="115.5" thickBot="1" x14ac:dyDescent="0.25">
      <c r="A2" s="150" t="s">
        <v>136</v>
      </c>
      <c r="B2" s="151" t="s">
        <v>52</v>
      </c>
      <c r="C2" s="151" t="s">
        <v>188</v>
      </c>
      <c r="D2" s="151" t="s">
        <v>191</v>
      </c>
      <c r="E2" s="151" t="s">
        <v>190</v>
      </c>
      <c r="F2" s="151" t="s">
        <v>137</v>
      </c>
      <c r="G2" s="151" t="s">
        <v>138</v>
      </c>
      <c r="H2" s="151" t="s">
        <v>124</v>
      </c>
      <c r="I2" s="151" t="s">
        <v>139</v>
      </c>
      <c r="J2" s="151" t="s">
        <v>140</v>
      </c>
      <c r="K2" s="151" t="s">
        <v>141</v>
      </c>
      <c r="L2" s="152" t="s">
        <v>142</v>
      </c>
      <c r="M2" s="153"/>
    </row>
    <row r="3" spans="1:13" ht="78.75" x14ac:dyDescent="0.25">
      <c r="A3" s="330"/>
      <c r="B3" s="331" t="s">
        <v>283</v>
      </c>
      <c r="C3" s="332" t="s">
        <v>1408</v>
      </c>
      <c r="D3" s="333" t="s">
        <v>830</v>
      </c>
      <c r="E3" s="330" t="s">
        <v>979</v>
      </c>
      <c r="F3" s="334" t="s">
        <v>1409</v>
      </c>
      <c r="G3" s="332" t="s">
        <v>1410</v>
      </c>
      <c r="H3" s="334" t="s">
        <v>1411</v>
      </c>
      <c r="I3" s="332" t="s">
        <v>1412</v>
      </c>
      <c r="J3" s="335">
        <v>32427</v>
      </c>
      <c r="K3" s="330"/>
      <c r="L3" s="330"/>
      <c r="M3" s="336"/>
    </row>
    <row r="4" spans="1:13" ht="63" x14ac:dyDescent="0.25">
      <c r="A4" s="48">
        <v>25</v>
      </c>
      <c r="B4" s="316" t="s">
        <v>287</v>
      </c>
      <c r="C4" s="290" t="s">
        <v>1413</v>
      </c>
      <c r="D4" s="317" t="s">
        <v>830</v>
      </c>
      <c r="E4" s="317" t="s">
        <v>979</v>
      </c>
      <c r="F4" s="290">
        <v>31110003</v>
      </c>
      <c r="G4" s="320" t="s">
        <v>1334</v>
      </c>
      <c r="H4" s="320" t="s">
        <v>1414</v>
      </c>
      <c r="I4" s="337" t="s">
        <v>1415</v>
      </c>
      <c r="J4" s="324">
        <v>10000</v>
      </c>
      <c r="K4" s="319"/>
      <c r="L4" s="48"/>
      <c r="M4" s="63"/>
    </row>
    <row r="5" spans="1:13" ht="47.25" x14ac:dyDescent="0.25">
      <c r="A5" s="48">
        <v>23</v>
      </c>
      <c r="B5" s="316" t="s">
        <v>284</v>
      </c>
      <c r="C5" s="290" t="s">
        <v>923</v>
      </c>
      <c r="D5" s="317" t="s">
        <v>830</v>
      </c>
      <c r="E5" s="317" t="s">
        <v>290</v>
      </c>
      <c r="F5" s="290" t="s">
        <v>1416</v>
      </c>
      <c r="G5" s="290" t="s">
        <v>1417</v>
      </c>
      <c r="H5" s="290" t="s">
        <v>1418</v>
      </c>
      <c r="I5" s="290" t="s">
        <v>1398</v>
      </c>
      <c r="J5" s="318">
        <v>1680</v>
      </c>
      <c r="K5" s="319"/>
      <c r="L5" s="48"/>
      <c r="M5" s="63"/>
    </row>
    <row r="6" spans="1:13" ht="63" x14ac:dyDescent="0.25">
      <c r="A6" s="48">
        <v>30</v>
      </c>
      <c r="B6" s="316" t="s">
        <v>284</v>
      </c>
      <c r="C6" s="290" t="s">
        <v>888</v>
      </c>
      <c r="D6" s="317" t="s">
        <v>830</v>
      </c>
      <c r="E6" s="317" t="s">
        <v>290</v>
      </c>
      <c r="F6" s="290" t="s">
        <v>1419</v>
      </c>
      <c r="G6" s="290" t="s">
        <v>1420</v>
      </c>
      <c r="H6" s="290" t="s">
        <v>1421</v>
      </c>
      <c r="I6" s="290" t="s">
        <v>1398</v>
      </c>
      <c r="J6" s="318">
        <v>2549</v>
      </c>
      <c r="K6" s="319"/>
      <c r="L6" s="48"/>
      <c r="M6" s="63"/>
    </row>
    <row r="7" spans="1:13" ht="47.25" x14ac:dyDescent="0.25">
      <c r="A7" s="48"/>
      <c r="B7" s="316" t="s">
        <v>284</v>
      </c>
      <c r="C7" s="290" t="s">
        <v>888</v>
      </c>
      <c r="D7" s="317" t="s">
        <v>830</v>
      </c>
      <c r="E7" s="317" t="s">
        <v>290</v>
      </c>
      <c r="F7" s="290" t="s">
        <v>1422</v>
      </c>
      <c r="G7" s="290" t="s">
        <v>1040</v>
      </c>
      <c r="H7" s="290" t="s">
        <v>1423</v>
      </c>
      <c r="I7" s="290" t="s">
        <v>1391</v>
      </c>
      <c r="J7" s="318">
        <v>2600</v>
      </c>
      <c r="K7" s="328"/>
      <c r="L7" s="48"/>
      <c r="M7" s="63"/>
    </row>
    <row r="8" spans="1:13" ht="94.5" x14ac:dyDescent="0.25">
      <c r="A8" s="48"/>
      <c r="B8" s="316" t="s">
        <v>284</v>
      </c>
      <c r="C8" s="290" t="s">
        <v>888</v>
      </c>
      <c r="D8" s="317" t="s">
        <v>830</v>
      </c>
      <c r="E8" s="317" t="s">
        <v>290</v>
      </c>
      <c r="F8" s="290" t="s">
        <v>1424</v>
      </c>
      <c r="G8" s="290" t="s">
        <v>1425</v>
      </c>
      <c r="H8" s="290" t="s">
        <v>1426</v>
      </c>
      <c r="I8" s="290" t="s">
        <v>1391</v>
      </c>
      <c r="J8" s="318">
        <v>1990</v>
      </c>
      <c r="K8" s="328"/>
      <c r="L8" s="48"/>
      <c r="M8" s="63"/>
    </row>
    <row r="9" spans="1:13" ht="63" x14ac:dyDescent="0.25">
      <c r="A9" s="48"/>
      <c r="B9" s="316" t="s">
        <v>284</v>
      </c>
      <c r="C9" s="290" t="s">
        <v>888</v>
      </c>
      <c r="D9" s="317" t="s">
        <v>830</v>
      </c>
      <c r="E9" s="317" t="s">
        <v>290</v>
      </c>
      <c r="F9" s="290" t="s">
        <v>1427</v>
      </c>
      <c r="G9" s="290" t="s">
        <v>1205</v>
      </c>
      <c r="H9" s="290" t="s">
        <v>1428</v>
      </c>
      <c r="I9" s="290" t="s">
        <v>1391</v>
      </c>
      <c r="J9" s="318">
        <v>2000</v>
      </c>
      <c r="K9" s="328"/>
      <c r="L9" s="328"/>
      <c r="M9" s="63"/>
    </row>
    <row r="10" spans="1:13" ht="78.75" x14ac:dyDescent="0.25">
      <c r="A10" s="48"/>
      <c r="B10" s="316" t="s">
        <v>591</v>
      </c>
      <c r="C10" s="290" t="s">
        <v>1429</v>
      </c>
      <c r="D10" s="317" t="s">
        <v>830</v>
      </c>
      <c r="E10" s="317" t="s">
        <v>979</v>
      </c>
      <c r="F10" s="290" t="s">
        <v>1430</v>
      </c>
      <c r="G10" s="290" t="s">
        <v>909</v>
      </c>
      <c r="H10" s="290" t="s">
        <v>1431</v>
      </c>
      <c r="I10" s="290" t="s">
        <v>1432</v>
      </c>
      <c r="J10" s="318">
        <v>3600</v>
      </c>
      <c r="K10" s="328"/>
      <c r="L10" s="48"/>
      <c r="M10" s="63"/>
    </row>
    <row r="11" spans="1:13" ht="78.75" x14ac:dyDescent="0.25">
      <c r="A11" s="48"/>
      <c r="B11" s="316" t="s">
        <v>591</v>
      </c>
      <c r="C11" s="290" t="s">
        <v>1433</v>
      </c>
      <c r="D11" s="317" t="s">
        <v>830</v>
      </c>
      <c r="E11" s="317" t="s">
        <v>290</v>
      </c>
      <c r="F11" s="290" t="s">
        <v>1434</v>
      </c>
      <c r="G11" s="290" t="s">
        <v>1435</v>
      </c>
      <c r="H11" s="290" t="s">
        <v>1436</v>
      </c>
      <c r="I11" s="290" t="s">
        <v>1437</v>
      </c>
      <c r="J11" s="318">
        <v>3000</v>
      </c>
      <c r="K11" s="328"/>
      <c r="L11" s="48"/>
      <c r="M11" s="63"/>
    </row>
    <row r="12" spans="1:13" ht="94.5" x14ac:dyDescent="0.25">
      <c r="A12" s="338"/>
      <c r="B12" s="316" t="s">
        <v>591</v>
      </c>
      <c r="C12" s="290" t="s">
        <v>1433</v>
      </c>
      <c r="D12" s="317" t="s">
        <v>830</v>
      </c>
      <c r="E12" s="317" t="s">
        <v>290</v>
      </c>
      <c r="F12" s="339" t="s">
        <v>1438</v>
      </c>
      <c r="G12" s="339" t="s">
        <v>1439</v>
      </c>
      <c r="H12" s="290" t="s">
        <v>1440</v>
      </c>
      <c r="I12" s="290" t="s">
        <v>1441</v>
      </c>
      <c r="J12" s="318">
        <v>1830</v>
      </c>
      <c r="K12" s="340"/>
      <c r="L12" s="338"/>
      <c r="M12" s="341"/>
    </row>
    <row r="13" spans="1:13" ht="47.25" x14ac:dyDescent="0.25">
      <c r="A13" s="48"/>
      <c r="B13" s="316" t="s">
        <v>591</v>
      </c>
      <c r="C13" s="290" t="s">
        <v>1429</v>
      </c>
      <c r="D13" s="317" t="s">
        <v>830</v>
      </c>
      <c r="E13" s="317" t="s">
        <v>979</v>
      </c>
      <c r="F13" s="310" t="s">
        <v>1442</v>
      </c>
      <c r="G13" s="290" t="s">
        <v>1443</v>
      </c>
      <c r="H13" s="290" t="s">
        <v>1444</v>
      </c>
      <c r="I13" s="290" t="s">
        <v>1445</v>
      </c>
      <c r="J13" s="318">
        <v>4930</v>
      </c>
      <c r="K13" s="328"/>
      <c r="L13" s="48"/>
      <c r="M13" s="63"/>
    </row>
    <row r="14" spans="1:13" ht="47.25" x14ac:dyDescent="0.25">
      <c r="A14" s="48"/>
      <c r="B14" s="316" t="s">
        <v>591</v>
      </c>
      <c r="C14" s="290" t="s">
        <v>1429</v>
      </c>
      <c r="D14" s="317" t="s">
        <v>830</v>
      </c>
      <c r="E14" s="317" t="s">
        <v>979</v>
      </c>
      <c r="F14" s="310" t="s">
        <v>1446</v>
      </c>
      <c r="G14" s="290" t="s">
        <v>1443</v>
      </c>
      <c r="H14" s="290" t="s">
        <v>1444</v>
      </c>
      <c r="I14" s="290" t="s">
        <v>1447</v>
      </c>
      <c r="J14" s="318">
        <v>316018</v>
      </c>
      <c r="K14" s="328"/>
      <c r="L14" s="48"/>
      <c r="M14" s="63"/>
    </row>
    <row r="15" spans="1:13" ht="47.25" x14ac:dyDescent="0.25">
      <c r="A15" s="48"/>
      <c r="B15" s="316" t="s">
        <v>591</v>
      </c>
      <c r="C15" s="290" t="s">
        <v>1429</v>
      </c>
      <c r="D15" s="317" t="s">
        <v>830</v>
      </c>
      <c r="E15" s="317" t="s">
        <v>979</v>
      </c>
      <c r="F15" s="310" t="s">
        <v>1448</v>
      </c>
      <c r="G15" s="290" t="s">
        <v>1443</v>
      </c>
      <c r="H15" s="290" t="s">
        <v>1444</v>
      </c>
      <c r="I15" s="290" t="s">
        <v>1449</v>
      </c>
      <c r="J15" s="318">
        <v>79783</v>
      </c>
      <c r="K15" s="328"/>
      <c r="L15" s="328"/>
      <c r="M15" s="63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SheetLayoutView="100" workbookViewId="0">
      <selection activeCell="D9" sqref="D9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72" t="s">
        <v>241</v>
      </c>
      <c r="B1" s="372"/>
      <c r="C1" s="372"/>
      <c r="D1" s="372"/>
      <c r="E1" s="372"/>
    </row>
    <row r="2" spans="1:5" s="1" customFormat="1" ht="16.5" thickBot="1" x14ac:dyDescent="0.3">
      <c r="A2" s="118" t="s">
        <v>115</v>
      </c>
      <c r="B2" s="123" t="s">
        <v>116</v>
      </c>
      <c r="C2" s="123" t="s">
        <v>117</v>
      </c>
      <c r="D2" s="123" t="s">
        <v>118</v>
      </c>
      <c r="E2" s="119" t="s">
        <v>119</v>
      </c>
    </row>
    <row r="3" spans="1:5" s="1" customFormat="1" x14ac:dyDescent="0.25">
      <c r="A3" s="264" t="s">
        <v>757</v>
      </c>
      <c r="B3" s="122" t="s">
        <v>758</v>
      </c>
      <c r="C3" s="264" t="s">
        <v>759</v>
      </c>
      <c r="D3" s="122"/>
      <c r="E3" s="265">
        <v>41581</v>
      </c>
    </row>
    <row r="4" spans="1:5" s="1" customFormat="1" x14ac:dyDescent="0.25">
      <c r="A4" s="264" t="s">
        <v>757</v>
      </c>
      <c r="B4" s="122" t="s">
        <v>758</v>
      </c>
      <c r="C4" s="264" t="s">
        <v>760</v>
      </c>
      <c r="D4" s="122"/>
      <c r="E4" s="265">
        <v>41623</v>
      </c>
    </row>
    <row r="5" spans="1:5" s="1" customFormat="1" x14ac:dyDescent="0.25">
      <c r="A5" s="264" t="s">
        <v>757</v>
      </c>
      <c r="B5" s="122" t="s">
        <v>758</v>
      </c>
      <c r="C5" s="266" t="s">
        <v>761</v>
      </c>
      <c r="D5" s="122"/>
      <c r="E5" s="265">
        <v>41364</v>
      </c>
    </row>
    <row r="6" spans="1:5" s="1" customFormat="1" x14ac:dyDescent="0.25">
      <c r="A6" s="264" t="s">
        <v>756</v>
      </c>
      <c r="B6" s="122" t="s">
        <v>758</v>
      </c>
      <c r="C6" s="264" t="s">
        <v>762</v>
      </c>
      <c r="D6" s="49"/>
      <c r="E6" s="265">
        <v>41630</v>
      </c>
    </row>
    <row r="7" spans="1:5" s="1" customFormat="1" x14ac:dyDescent="0.25">
      <c r="A7" s="49"/>
      <c r="B7" s="49"/>
      <c r="C7" s="49"/>
      <c r="D7" s="49"/>
      <c r="E7" s="49"/>
    </row>
    <row r="8" spans="1:5" s="1" customFormat="1" x14ac:dyDescent="0.25">
      <c r="A8" s="49"/>
      <c r="B8" s="49"/>
      <c r="C8" s="49"/>
      <c r="D8" s="49"/>
      <c r="E8" s="49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D11" s="19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SheetLayoutView="100" workbookViewId="0">
      <selection activeCell="D12" sqref="D12"/>
    </sheetView>
  </sheetViews>
  <sheetFormatPr defaultRowHeight="15.75" x14ac:dyDescent="0.25"/>
  <cols>
    <col min="1" max="1" width="16.25" customWidth="1"/>
    <col min="2" max="7" width="10.625" customWidth="1"/>
  </cols>
  <sheetData>
    <row r="1" spans="1:7" ht="21" thickBot="1" x14ac:dyDescent="0.35">
      <c r="A1" s="366" t="s">
        <v>196</v>
      </c>
      <c r="B1" s="366"/>
      <c r="C1" s="366"/>
      <c r="D1" s="366"/>
      <c r="E1" s="366"/>
      <c r="F1" s="366"/>
      <c r="G1" s="366"/>
    </row>
    <row r="2" spans="1:7" s="29" customFormat="1" ht="15.75" customHeight="1" x14ac:dyDescent="0.25">
      <c r="A2" s="370" t="s">
        <v>52</v>
      </c>
      <c r="B2" s="368" t="s">
        <v>53</v>
      </c>
      <c r="C2" s="367" t="s">
        <v>54</v>
      </c>
      <c r="D2" s="367"/>
      <c r="E2" s="367" t="s">
        <v>55</v>
      </c>
      <c r="F2" s="367"/>
      <c r="G2" s="364" t="s">
        <v>56</v>
      </c>
    </row>
    <row r="3" spans="1:7" s="29" customFormat="1" ht="16.5" thickBot="1" x14ac:dyDescent="0.3">
      <c r="A3" s="371"/>
      <c r="B3" s="369"/>
      <c r="C3" s="108" t="s">
        <v>0</v>
      </c>
      <c r="D3" s="108" t="s">
        <v>1</v>
      </c>
      <c r="E3" s="108" t="s">
        <v>0</v>
      </c>
      <c r="F3" s="108" t="s">
        <v>1</v>
      </c>
      <c r="G3" s="365"/>
    </row>
    <row r="4" spans="1:7" x14ac:dyDescent="0.25">
      <c r="A4" s="15" t="s">
        <v>283</v>
      </c>
      <c r="B4" s="107">
        <v>1</v>
      </c>
      <c r="C4" s="74">
        <v>100</v>
      </c>
      <c r="D4" s="74">
        <v>0</v>
      </c>
      <c r="E4" s="74">
        <v>0</v>
      </c>
      <c r="F4" s="74">
        <v>0</v>
      </c>
      <c r="G4" s="85">
        <f t="shared" ref="G4:G37" si="0">SUM(C4:F4)</f>
        <v>100</v>
      </c>
    </row>
    <row r="5" spans="1:7" x14ac:dyDescent="0.25">
      <c r="A5" s="15"/>
      <c r="B5" s="27">
        <v>2</v>
      </c>
      <c r="C5" s="2">
        <v>19</v>
      </c>
      <c r="D5" s="2">
        <v>0</v>
      </c>
      <c r="E5" s="2">
        <v>0</v>
      </c>
      <c r="F5" s="2">
        <v>0</v>
      </c>
      <c r="G5" s="54">
        <f t="shared" si="0"/>
        <v>19</v>
      </c>
    </row>
    <row r="6" spans="1:7" x14ac:dyDescent="0.25">
      <c r="A6" s="15"/>
      <c r="B6" s="27" t="s">
        <v>3</v>
      </c>
      <c r="C6" s="2">
        <v>1414</v>
      </c>
      <c r="D6" s="2">
        <v>768</v>
      </c>
      <c r="E6" s="2">
        <v>0</v>
      </c>
      <c r="F6" s="2">
        <v>0</v>
      </c>
      <c r="G6" s="54">
        <f t="shared" si="0"/>
        <v>2182</v>
      </c>
    </row>
    <row r="7" spans="1:7" x14ac:dyDescent="0.25">
      <c r="A7" s="15"/>
      <c r="B7" s="27">
        <v>3</v>
      </c>
      <c r="C7" s="2">
        <v>113</v>
      </c>
      <c r="D7" s="2">
        <v>0</v>
      </c>
      <c r="E7" s="2">
        <v>109</v>
      </c>
      <c r="F7" s="2">
        <v>5</v>
      </c>
      <c r="G7" s="54">
        <f t="shared" si="0"/>
        <v>227</v>
      </c>
    </row>
    <row r="8" spans="1:7" x14ac:dyDescent="0.25">
      <c r="A8" s="359" t="s">
        <v>283</v>
      </c>
      <c r="B8" s="360"/>
      <c r="C8" s="188">
        <f>SUM(C4:C7)</f>
        <v>1646</v>
      </c>
      <c r="D8" s="188">
        <f>SUM(D4:D7)</f>
        <v>768</v>
      </c>
      <c r="E8" s="188">
        <f>SUM(E4:E7)</f>
        <v>109</v>
      </c>
      <c r="F8" s="188">
        <f>SUM(F4:F7)</f>
        <v>5</v>
      </c>
      <c r="G8" s="188">
        <f t="shared" si="0"/>
        <v>2528</v>
      </c>
    </row>
    <row r="9" spans="1:7" x14ac:dyDescent="0.25">
      <c r="A9" s="60" t="s">
        <v>284</v>
      </c>
      <c r="B9" s="27">
        <v>1</v>
      </c>
      <c r="C9" s="2">
        <v>733</v>
      </c>
      <c r="D9" s="2">
        <v>4</v>
      </c>
      <c r="E9" s="2">
        <v>7</v>
      </c>
      <c r="F9" s="2">
        <v>0</v>
      </c>
      <c r="G9" s="54">
        <f t="shared" si="0"/>
        <v>744</v>
      </c>
    </row>
    <row r="10" spans="1:7" x14ac:dyDescent="0.25">
      <c r="A10" s="15"/>
      <c r="B10" s="27">
        <v>2</v>
      </c>
      <c r="C10" s="2">
        <v>345</v>
      </c>
      <c r="D10" s="2">
        <v>1</v>
      </c>
      <c r="E10" s="2">
        <v>0</v>
      </c>
      <c r="F10" s="2">
        <v>0</v>
      </c>
      <c r="G10" s="54">
        <f t="shared" si="0"/>
        <v>346</v>
      </c>
    </row>
    <row r="11" spans="1:7" x14ac:dyDescent="0.25">
      <c r="A11" s="15"/>
      <c r="B11" s="27" t="s">
        <v>3</v>
      </c>
      <c r="C11" s="2">
        <v>0</v>
      </c>
      <c r="D11" s="2">
        <v>0</v>
      </c>
      <c r="E11" s="2">
        <v>0</v>
      </c>
      <c r="F11" s="2">
        <v>0</v>
      </c>
      <c r="G11" s="54">
        <f t="shared" si="0"/>
        <v>0</v>
      </c>
    </row>
    <row r="12" spans="1:7" x14ac:dyDescent="0.25">
      <c r="A12" s="15"/>
      <c r="B12" s="27">
        <v>3</v>
      </c>
      <c r="C12" s="2">
        <v>166</v>
      </c>
      <c r="D12" s="2">
        <v>7</v>
      </c>
      <c r="E12" s="2">
        <v>14</v>
      </c>
      <c r="F12" s="2">
        <v>0</v>
      </c>
      <c r="G12" s="54">
        <f t="shared" si="0"/>
        <v>187</v>
      </c>
    </row>
    <row r="13" spans="1:7" x14ac:dyDescent="0.25">
      <c r="A13" s="359" t="s">
        <v>284</v>
      </c>
      <c r="B13" s="360"/>
      <c r="C13" s="188">
        <f>SUM(C9:C12)</f>
        <v>1244</v>
      </c>
      <c r="D13" s="188">
        <f>SUM(D9:D12)</f>
        <v>12</v>
      </c>
      <c r="E13" s="188">
        <f>SUM(E9:E12)</f>
        <v>21</v>
      </c>
      <c r="F13" s="188">
        <f>SUM(F9:F12)</f>
        <v>0</v>
      </c>
      <c r="G13" s="188">
        <f t="shared" si="0"/>
        <v>1277</v>
      </c>
    </row>
    <row r="14" spans="1:7" x14ac:dyDescent="0.25">
      <c r="A14" s="60" t="s">
        <v>285</v>
      </c>
      <c r="B14" s="27">
        <v>1</v>
      </c>
      <c r="C14" s="2">
        <v>547</v>
      </c>
      <c r="D14" s="2">
        <v>1</v>
      </c>
      <c r="E14" s="2">
        <v>143</v>
      </c>
      <c r="F14" s="2">
        <v>0</v>
      </c>
      <c r="G14" s="54">
        <f t="shared" si="0"/>
        <v>691</v>
      </c>
    </row>
    <row r="15" spans="1:7" x14ac:dyDescent="0.25">
      <c r="A15" s="15"/>
      <c r="B15" s="27">
        <v>2</v>
      </c>
      <c r="C15" s="2">
        <v>343</v>
      </c>
      <c r="D15" s="2">
        <v>0</v>
      </c>
      <c r="E15" s="2">
        <v>68</v>
      </c>
      <c r="F15" s="2">
        <v>0</v>
      </c>
      <c r="G15" s="54">
        <f t="shared" si="0"/>
        <v>411</v>
      </c>
    </row>
    <row r="16" spans="1:7" x14ac:dyDescent="0.25">
      <c r="A16" s="15"/>
      <c r="B16" s="27" t="s">
        <v>3</v>
      </c>
      <c r="C16" s="2">
        <v>0</v>
      </c>
      <c r="D16" s="2">
        <v>0</v>
      </c>
      <c r="E16" s="2">
        <v>0</v>
      </c>
      <c r="F16" s="2">
        <v>0</v>
      </c>
      <c r="G16" s="54">
        <f t="shared" si="0"/>
        <v>0</v>
      </c>
    </row>
    <row r="17" spans="1:7" x14ac:dyDescent="0.25">
      <c r="A17" s="15"/>
      <c r="B17" s="27">
        <v>3</v>
      </c>
      <c r="C17" s="2">
        <v>34</v>
      </c>
      <c r="D17" s="2">
        <v>0</v>
      </c>
      <c r="E17" s="2">
        <v>57</v>
      </c>
      <c r="F17" s="2">
        <v>0</v>
      </c>
      <c r="G17" s="54">
        <f>SUM(C17:F17)</f>
        <v>91</v>
      </c>
    </row>
    <row r="18" spans="1:7" x14ac:dyDescent="0.25">
      <c r="A18" s="359" t="s">
        <v>285</v>
      </c>
      <c r="B18" s="360"/>
      <c r="C18" s="188">
        <f>SUM(C14:C17)</f>
        <v>924</v>
      </c>
      <c r="D18" s="188">
        <f>SUM(D14:D17)</f>
        <v>1</v>
      </c>
      <c r="E18" s="188">
        <f>SUM(E14:E17)</f>
        <v>268</v>
      </c>
      <c r="F18" s="188">
        <f>SUM(F14:F17)</f>
        <v>0</v>
      </c>
      <c r="G18" s="188">
        <f>SUM(C18:F18)</f>
        <v>1193</v>
      </c>
    </row>
    <row r="19" spans="1:7" x14ac:dyDescent="0.25">
      <c r="A19" s="60" t="s">
        <v>286</v>
      </c>
      <c r="B19" s="27">
        <v>1</v>
      </c>
      <c r="C19" s="2">
        <v>449</v>
      </c>
      <c r="D19" s="2">
        <v>1</v>
      </c>
      <c r="E19" s="2">
        <v>78</v>
      </c>
      <c r="F19" s="2">
        <v>0</v>
      </c>
      <c r="G19" s="54">
        <f>SUM(C19:F19)</f>
        <v>528</v>
      </c>
    </row>
    <row r="20" spans="1:7" x14ac:dyDescent="0.25">
      <c r="A20" s="15"/>
      <c r="B20" s="27">
        <v>2</v>
      </c>
      <c r="C20" s="2">
        <v>238</v>
      </c>
      <c r="D20" s="2">
        <v>0</v>
      </c>
      <c r="E20" s="2">
        <v>70</v>
      </c>
      <c r="F20" s="2">
        <v>0</v>
      </c>
      <c r="G20" s="54">
        <f>SUM(C20:F20)</f>
        <v>308</v>
      </c>
    </row>
    <row r="21" spans="1:7" x14ac:dyDescent="0.25">
      <c r="A21" s="15"/>
      <c r="B21" s="27" t="s">
        <v>3</v>
      </c>
      <c r="C21" s="2">
        <v>0</v>
      </c>
      <c r="D21" s="2">
        <v>0</v>
      </c>
      <c r="E21" s="2">
        <v>0</v>
      </c>
      <c r="F21" s="2">
        <v>0</v>
      </c>
      <c r="G21" s="54">
        <f t="shared" si="0"/>
        <v>0</v>
      </c>
    </row>
    <row r="22" spans="1:7" x14ac:dyDescent="0.25">
      <c r="A22" s="15"/>
      <c r="B22" s="27">
        <v>3</v>
      </c>
      <c r="C22" s="2">
        <v>7</v>
      </c>
      <c r="D22" s="2">
        <v>0</v>
      </c>
      <c r="E22" s="2">
        <v>7</v>
      </c>
      <c r="F22" s="2">
        <v>4</v>
      </c>
      <c r="G22" s="54">
        <f>SUM(C22:F22)</f>
        <v>18</v>
      </c>
    </row>
    <row r="23" spans="1:7" x14ac:dyDescent="0.25">
      <c r="A23" s="359" t="s">
        <v>286</v>
      </c>
      <c r="B23" s="360"/>
      <c r="C23" s="188">
        <f>SUM(C19:C22)</f>
        <v>694</v>
      </c>
      <c r="D23" s="188">
        <f>SUM(D19:D22)</f>
        <v>1</v>
      </c>
      <c r="E23" s="188">
        <f>SUM(E19:E22)</f>
        <v>155</v>
      </c>
      <c r="F23" s="188">
        <f>SUM(F19:F22)</f>
        <v>4</v>
      </c>
      <c r="G23" s="188">
        <f>SUM(C23:F23)</f>
        <v>854</v>
      </c>
    </row>
    <row r="24" spans="1:7" x14ac:dyDescent="0.25">
      <c r="A24" s="60" t="s">
        <v>287</v>
      </c>
      <c r="B24" s="27">
        <v>1</v>
      </c>
      <c r="C24" s="2">
        <v>1150</v>
      </c>
      <c r="D24" s="2">
        <v>1</v>
      </c>
      <c r="E24" s="2">
        <v>235</v>
      </c>
      <c r="F24" s="2">
        <v>2</v>
      </c>
      <c r="G24" s="54">
        <f>SUM(C24:F24)</f>
        <v>1388</v>
      </c>
    </row>
    <row r="25" spans="1:7" x14ac:dyDescent="0.25">
      <c r="A25" s="15"/>
      <c r="B25" s="27">
        <v>2</v>
      </c>
      <c r="C25" s="2">
        <v>514</v>
      </c>
      <c r="D25" s="2">
        <v>3</v>
      </c>
      <c r="E25" s="2">
        <v>77</v>
      </c>
      <c r="F25" s="2">
        <v>1</v>
      </c>
      <c r="G25" s="54">
        <f>SUM(C25:F25)</f>
        <v>595</v>
      </c>
    </row>
    <row r="26" spans="1:7" x14ac:dyDescent="0.25">
      <c r="A26" s="15"/>
      <c r="B26" s="27" t="s">
        <v>3</v>
      </c>
      <c r="C26" s="2">
        <v>0</v>
      </c>
      <c r="D26" s="2">
        <v>0</v>
      </c>
      <c r="E26" s="2">
        <v>0</v>
      </c>
      <c r="F26" s="2">
        <v>0</v>
      </c>
      <c r="G26" s="54">
        <f t="shared" si="0"/>
        <v>0</v>
      </c>
    </row>
    <row r="27" spans="1:7" x14ac:dyDescent="0.25">
      <c r="A27" s="15"/>
      <c r="B27" s="27">
        <v>3</v>
      </c>
      <c r="C27" s="2">
        <v>60</v>
      </c>
      <c r="D27" s="2">
        <v>1</v>
      </c>
      <c r="E27" s="2">
        <v>40</v>
      </c>
      <c r="F27" s="2">
        <v>8</v>
      </c>
      <c r="G27" s="54">
        <f>SUM(C27:F27)</f>
        <v>109</v>
      </c>
    </row>
    <row r="28" spans="1:7" x14ac:dyDescent="0.25">
      <c r="A28" s="359" t="s">
        <v>287</v>
      </c>
      <c r="B28" s="360"/>
      <c r="C28" s="188">
        <f>SUM(C24:C27)</f>
        <v>1724</v>
      </c>
      <c r="D28" s="188">
        <f>SUM(D24:D27)</f>
        <v>5</v>
      </c>
      <c r="E28" s="188">
        <f>SUM(E24:E27)</f>
        <v>352</v>
      </c>
      <c r="F28" s="188">
        <f>SUM(F24:F27)</f>
        <v>11</v>
      </c>
      <c r="G28" s="188">
        <f>SUM(C28:F28)</f>
        <v>2092</v>
      </c>
    </row>
    <row r="29" spans="1:7" x14ac:dyDescent="0.25">
      <c r="A29" s="60" t="s">
        <v>288</v>
      </c>
      <c r="B29" s="27">
        <v>1</v>
      </c>
      <c r="C29" s="2">
        <v>168</v>
      </c>
      <c r="D29" s="2">
        <v>1</v>
      </c>
      <c r="E29" s="2">
        <v>25</v>
      </c>
      <c r="F29" s="2">
        <v>0</v>
      </c>
      <c r="G29" s="54">
        <f>SUM(C29:F29)</f>
        <v>194</v>
      </c>
    </row>
    <row r="30" spans="1:7" x14ac:dyDescent="0.25">
      <c r="A30" s="15"/>
      <c r="B30" s="27">
        <v>2</v>
      </c>
      <c r="C30" s="2">
        <v>0</v>
      </c>
      <c r="D30" s="2">
        <v>0</v>
      </c>
      <c r="E30" s="2">
        <v>0</v>
      </c>
      <c r="F30" s="2">
        <v>0</v>
      </c>
      <c r="G30" s="54">
        <f t="shared" si="0"/>
        <v>0</v>
      </c>
    </row>
    <row r="31" spans="1:7" x14ac:dyDescent="0.25">
      <c r="A31" s="15"/>
      <c r="B31" s="27" t="s">
        <v>3</v>
      </c>
      <c r="C31" s="2">
        <v>0</v>
      </c>
      <c r="D31" s="2">
        <v>0</v>
      </c>
      <c r="E31" s="2">
        <v>0</v>
      </c>
      <c r="F31" s="2">
        <v>0</v>
      </c>
      <c r="G31" s="54">
        <f t="shared" si="0"/>
        <v>0</v>
      </c>
    </row>
    <row r="32" spans="1:7" x14ac:dyDescent="0.25">
      <c r="A32" s="15"/>
      <c r="B32" s="27">
        <v>3</v>
      </c>
      <c r="C32" s="2">
        <v>0</v>
      </c>
      <c r="D32" s="2">
        <v>0</v>
      </c>
      <c r="E32" s="2">
        <v>0</v>
      </c>
      <c r="F32" s="2">
        <v>0</v>
      </c>
      <c r="G32" s="54">
        <f t="shared" si="0"/>
        <v>0</v>
      </c>
    </row>
    <row r="33" spans="1:7" x14ac:dyDescent="0.25">
      <c r="A33" s="359" t="s">
        <v>288</v>
      </c>
      <c r="B33" s="360"/>
      <c r="C33" s="188">
        <f>SUM(C29:C32)</f>
        <v>168</v>
      </c>
      <c r="D33" s="188">
        <f>SUM(D29:D32)</f>
        <v>1</v>
      </c>
      <c r="E33" s="188">
        <f>SUM(E29:E32)</f>
        <v>25</v>
      </c>
      <c r="F33" s="188">
        <f>SUM(F29:F32)</f>
        <v>0</v>
      </c>
      <c r="G33" s="188">
        <f>SUM(C33:F33)</f>
        <v>194</v>
      </c>
    </row>
    <row r="34" spans="1:7" ht="15.75" customHeight="1" x14ac:dyDescent="0.25">
      <c r="A34" s="361" t="s">
        <v>156</v>
      </c>
      <c r="B34" s="125">
        <v>1</v>
      </c>
      <c r="C34" s="54">
        <f>C4+C9+C14+C19+C24+C29</f>
        <v>3147</v>
      </c>
      <c r="D34" s="54">
        <f>D4+D9+D14+D19+D24+D29</f>
        <v>8</v>
      </c>
      <c r="E34" s="54">
        <f>E4+E9+E14+E19+E24+E29</f>
        <v>488</v>
      </c>
      <c r="F34" s="54">
        <f>F4+F9+F14+F19+F24+F29</f>
        <v>2</v>
      </c>
      <c r="G34" s="54">
        <f t="shared" si="0"/>
        <v>3645</v>
      </c>
    </row>
    <row r="35" spans="1:7" x14ac:dyDescent="0.25">
      <c r="A35" s="362"/>
      <c r="B35" s="125">
        <v>2</v>
      </c>
      <c r="C35" s="54">
        <f>C5+C10+C15+C20+C25</f>
        <v>1459</v>
      </c>
      <c r="D35" s="54">
        <f>D5+D10+D15+D20+D25</f>
        <v>4</v>
      </c>
      <c r="E35" s="54">
        <f>E5+E10+E15+E20+E25+E30</f>
        <v>215</v>
      </c>
      <c r="F35" s="54">
        <f>F5+F10+F15+F20+F25</f>
        <v>1</v>
      </c>
      <c r="G35" s="54">
        <f t="shared" si="0"/>
        <v>1679</v>
      </c>
    </row>
    <row r="36" spans="1:7" x14ac:dyDescent="0.25">
      <c r="A36" s="362"/>
      <c r="B36" s="125" t="s">
        <v>3</v>
      </c>
      <c r="C36" s="54">
        <f>C6</f>
        <v>1414</v>
      </c>
      <c r="D36" s="54">
        <f>D6</f>
        <v>768</v>
      </c>
      <c r="E36" s="54">
        <f t="shared" ref="E36:F36" si="1">+E6+E11+E16+E21+E26+E31</f>
        <v>0</v>
      </c>
      <c r="F36" s="54">
        <f t="shared" si="1"/>
        <v>0</v>
      </c>
      <c r="G36" s="54">
        <f t="shared" si="0"/>
        <v>2182</v>
      </c>
    </row>
    <row r="37" spans="1:7" x14ac:dyDescent="0.25">
      <c r="A37" s="363"/>
      <c r="B37" s="125">
        <v>3</v>
      </c>
      <c r="C37" s="54">
        <f>C7+C12+C17+C22+C27</f>
        <v>380</v>
      </c>
      <c r="D37" s="54">
        <f>D7+D12+D17+D22+D27</f>
        <v>8</v>
      </c>
      <c r="E37" s="54">
        <f>E7+E12+E17+E22+E27</f>
        <v>227</v>
      </c>
      <c r="F37" s="54">
        <f>F7+F12+F17+F22+F27</f>
        <v>17</v>
      </c>
      <c r="G37" s="54">
        <f t="shared" si="0"/>
        <v>632</v>
      </c>
    </row>
    <row r="38" spans="1:7" x14ac:dyDescent="0.25">
      <c r="A38" s="359" t="s">
        <v>157</v>
      </c>
      <c r="B38" s="360"/>
      <c r="C38" s="188">
        <f>SUM(C34:C37)</f>
        <v>6400</v>
      </c>
      <c r="D38" s="188">
        <f>SUM(D34:D37)</f>
        <v>788</v>
      </c>
      <c r="E38" s="188">
        <f>SUM(E34:E37)</f>
        <v>930</v>
      </c>
      <c r="F38" s="188">
        <f>SUM(F34:F37)</f>
        <v>20</v>
      </c>
      <c r="G38" s="188">
        <f>SUM(C38:F38)</f>
        <v>8138</v>
      </c>
    </row>
    <row r="39" spans="1:7" s="63" customFormat="1" x14ac:dyDescent="0.25">
      <c r="A39" s="72"/>
      <c r="C39" s="61"/>
    </row>
    <row r="40" spans="1:7" x14ac:dyDescent="0.25">
      <c r="A40" t="s">
        <v>57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40" zoomScaleSheetLayoutView="140" workbookViewId="0">
      <selection activeCell="E7" sqref="E7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72" t="s">
        <v>4</v>
      </c>
      <c r="B1" s="373"/>
      <c r="C1" s="373"/>
      <c r="D1" s="373"/>
      <c r="E1" s="373"/>
      <c r="F1" s="373"/>
      <c r="G1" s="373"/>
    </row>
    <row r="2" spans="1:7" ht="16.5" thickBot="1" x14ac:dyDescent="0.3">
      <c r="A2" s="374" t="s">
        <v>54</v>
      </c>
      <c r="B2" s="374"/>
      <c r="C2" s="374"/>
      <c r="D2" s="374"/>
      <c r="E2" s="374"/>
      <c r="F2" s="374"/>
      <c r="G2" s="374"/>
    </row>
    <row r="3" spans="1:7" ht="16.5" thickBot="1" x14ac:dyDescent="0.3">
      <c r="A3" s="109" t="s">
        <v>48</v>
      </c>
      <c r="B3" s="88">
        <v>2008</v>
      </c>
      <c r="C3" s="88">
        <v>2009</v>
      </c>
      <c r="D3" s="88">
        <v>2010</v>
      </c>
      <c r="E3" s="88">
        <v>2011</v>
      </c>
      <c r="F3" s="88">
        <v>2012</v>
      </c>
      <c r="G3" s="110">
        <v>2013</v>
      </c>
    </row>
    <row r="4" spans="1:7" x14ac:dyDescent="0.25">
      <c r="A4" s="14">
        <v>1</v>
      </c>
      <c r="B4">
        <v>3929</v>
      </c>
      <c r="C4" s="2">
        <v>3994</v>
      </c>
      <c r="D4" s="189">
        <v>3873</v>
      </c>
      <c r="E4" s="74">
        <v>3659</v>
      </c>
      <c r="F4" s="74">
        <v>3450</v>
      </c>
      <c r="G4" s="74">
        <v>3155</v>
      </c>
    </row>
    <row r="5" spans="1:7" x14ac:dyDescent="0.25">
      <c r="A5" s="55">
        <v>2</v>
      </c>
      <c r="B5" s="2">
        <v>1089</v>
      </c>
      <c r="C5" s="2">
        <v>1133</v>
      </c>
      <c r="D5" s="189">
        <v>1348</v>
      </c>
      <c r="E5" s="2">
        <v>1464</v>
      </c>
      <c r="F5" s="2">
        <v>1375</v>
      </c>
      <c r="G5" s="2">
        <v>1463</v>
      </c>
    </row>
    <row r="6" spans="1:7" x14ac:dyDescent="0.25">
      <c r="A6" s="55" t="s">
        <v>3</v>
      </c>
      <c r="B6" s="2">
        <v>1792</v>
      </c>
      <c r="C6" s="2">
        <v>1961</v>
      </c>
      <c r="D6" s="189">
        <v>1882</v>
      </c>
      <c r="E6" s="2">
        <v>1993</v>
      </c>
      <c r="F6" s="2">
        <v>2121</v>
      </c>
      <c r="G6" s="2">
        <v>2182</v>
      </c>
    </row>
    <row r="7" spans="1:7" x14ac:dyDescent="0.25">
      <c r="A7" s="55">
        <v>3</v>
      </c>
      <c r="B7" s="2">
        <v>224</v>
      </c>
      <c r="C7" s="2">
        <v>266</v>
      </c>
      <c r="D7" s="2">
        <v>320</v>
      </c>
      <c r="E7" s="2">
        <v>361</v>
      </c>
      <c r="F7" s="2">
        <v>390</v>
      </c>
      <c r="G7" s="2">
        <v>388</v>
      </c>
    </row>
    <row r="8" spans="1:7" x14ac:dyDescent="0.25">
      <c r="A8" s="124" t="s">
        <v>56</v>
      </c>
      <c r="B8" s="54">
        <f t="shared" ref="B8:G8" si="0">SUM(B4:B7)</f>
        <v>7034</v>
      </c>
      <c r="C8" s="54">
        <f t="shared" si="0"/>
        <v>7354</v>
      </c>
      <c r="D8" s="190">
        <f t="shared" si="0"/>
        <v>7423</v>
      </c>
      <c r="E8" s="54">
        <f t="shared" si="0"/>
        <v>7477</v>
      </c>
      <c r="F8" s="54">
        <f t="shared" si="0"/>
        <v>7336</v>
      </c>
      <c r="G8" s="54">
        <f t="shared" si="0"/>
        <v>7188</v>
      </c>
    </row>
    <row r="9" spans="1:7" ht="16.5" thickBot="1" x14ac:dyDescent="0.3">
      <c r="A9" s="374"/>
      <c r="B9" s="374"/>
      <c r="C9" s="374"/>
      <c r="D9" s="374"/>
      <c r="E9" s="374"/>
      <c r="F9" s="374"/>
      <c r="G9" s="374"/>
    </row>
    <row r="10" spans="1:7" ht="16.5" thickBot="1" x14ac:dyDescent="0.3">
      <c r="A10" s="109" t="s">
        <v>48</v>
      </c>
      <c r="B10" s="88">
        <v>2008</v>
      </c>
      <c r="C10" s="88">
        <v>2009</v>
      </c>
      <c r="D10" s="88">
        <v>2010</v>
      </c>
      <c r="E10" s="88">
        <v>2011</v>
      </c>
      <c r="F10" s="88">
        <v>2012</v>
      </c>
      <c r="G10" s="110">
        <v>2013</v>
      </c>
    </row>
    <row r="11" spans="1:7" x14ac:dyDescent="0.25">
      <c r="A11" s="14">
        <v>1</v>
      </c>
      <c r="B11" s="2">
        <v>597</v>
      </c>
      <c r="C11" s="2">
        <v>664</v>
      </c>
      <c r="D11" s="2">
        <v>784</v>
      </c>
      <c r="E11" s="74">
        <v>684</v>
      </c>
      <c r="F11" s="74">
        <v>584</v>
      </c>
      <c r="G11" s="74">
        <v>490</v>
      </c>
    </row>
    <row r="12" spans="1:7" x14ac:dyDescent="0.25">
      <c r="A12" s="55">
        <v>2</v>
      </c>
      <c r="B12" s="2">
        <v>179</v>
      </c>
      <c r="C12" s="2">
        <v>225</v>
      </c>
      <c r="D12" s="2">
        <v>239</v>
      </c>
      <c r="E12" s="2">
        <v>260</v>
      </c>
      <c r="F12" s="2">
        <v>249</v>
      </c>
      <c r="G12" s="2">
        <v>216</v>
      </c>
    </row>
    <row r="13" spans="1:7" x14ac:dyDescent="0.25">
      <c r="A13" s="55" t="s">
        <v>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7" x14ac:dyDescent="0.25">
      <c r="A14" s="55">
        <v>3</v>
      </c>
      <c r="B14" s="2">
        <v>347</v>
      </c>
      <c r="C14" s="2">
        <v>230</v>
      </c>
      <c r="D14" s="2">
        <v>266</v>
      </c>
      <c r="E14" s="2">
        <v>307</v>
      </c>
      <c r="F14" s="2">
        <v>262</v>
      </c>
      <c r="G14" s="2">
        <v>244</v>
      </c>
    </row>
    <row r="15" spans="1:7" x14ac:dyDescent="0.25">
      <c r="A15" s="124" t="s">
        <v>56</v>
      </c>
      <c r="B15" s="54">
        <f t="shared" ref="B15:G15" si="1">SUM(B11:B14)</f>
        <v>1123</v>
      </c>
      <c r="C15" s="54">
        <f t="shared" si="1"/>
        <v>1119</v>
      </c>
      <c r="D15" s="54">
        <f t="shared" si="1"/>
        <v>1289</v>
      </c>
      <c r="E15" s="54">
        <f t="shared" si="1"/>
        <v>1251</v>
      </c>
      <c r="F15" s="54">
        <f t="shared" si="1"/>
        <v>1095</v>
      </c>
      <c r="G15" s="54">
        <f t="shared" si="1"/>
        <v>950</v>
      </c>
    </row>
    <row r="16" spans="1:7" ht="16.5" thickBot="1" x14ac:dyDescent="0.3">
      <c r="A16" s="375" t="s">
        <v>165</v>
      </c>
      <c r="B16" s="375"/>
      <c r="C16" s="375"/>
      <c r="D16" s="375"/>
      <c r="E16" s="375"/>
      <c r="F16" s="375"/>
      <c r="G16" s="375"/>
    </row>
    <row r="17" spans="1:7" ht="16.5" thickBot="1" x14ac:dyDescent="0.3">
      <c r="A17" s="109" t="s">
        <v>58</v>
      </c>
      <c r="B17" s="88">
        <v>2008</v>
      </c>
      <c r="C17" s="88">
        <v>2009</v>
      </c>
      <c r="D17" s="88">
        <v>2010</v>
      </c>
      <c r="E17" s="88">
        <v>2011</v>
      </c>
      <c r="F17" s="88">
        <v>2012</v>
      </c>
      <c r="G17" s="110">
        <v>2013</v>
      </c>
    </row>
    <row r="18" spans="1:7" x14ac:dyDescent="0.25">
      <c r="A18" s="141">
        <v>1</v>
      </c>
      <c r="B18" s="85">
        <f t="shared" ref="B18:G19" si="2">B4+B11</f>
        <v>4526</v>
      </c>
      <c r="C18" s="85">
        <f t="shared" si="2"/>
        <v>4658</v>
      </c>
      <c r="D18" s="191">
        <f t="shared" si="2"/>
        <v>4657</v>
      </c>
      <c r="E18" s="85">
        <f t="shared" si="2"/>
        <v>4343</v>
      </c>
      <c r="F18" s="85">
        <f t="shared" si="2"/>
        <v>4034</v>
      </c>
      <c r="G18" s="85">
        <f t="shared" si="2"/>
        <v>3645</v>
      </c>
    </row>
    <row r="19" spans="1:7" x14ac:dyDescent="0.25">
      <c r="A19" s="141">
        <v>2</v>
      </c>
      <c r="B19" s="85">
        <f t="shared" si="2"/>
        <v>1268</v>
      </c>
      <c r="C19" s="85">
        <f t="shared" si="2"/>
        <v>1358</v>
      </c>
      <c r="D19" s="191">
        <f t="shared" si="2"/>
        <v>1587</v>
      </c>
      <c r="E19" s="85">
        <f t="shared" si="2"/>
        <v>1724</v>
      </c>
      <c r="F19" s="85">
        <f t="shared" si="2"/>
        <v>1624</v>
      </c>
      <c r="G19" s="85">
        <f t="shared" si="2"/>
        <v>1679</v>
      </c>
    </row>
    <row r="20" spans="1:7" x14ac:dyDescent="0.25">
      <c r="A20" s="124" t="s">
        <v>3</v>
      </c>
      <c r="B20" s="85">
        <f>B6+B13</f>
        <v>1792</v>
      </c>
      <c r="C20" s="85">
        <f>C6+C13</f>
        <v>1961</v>
      </c>
      <c r="D20" s="191">
        <f>D6</f>
        <v>1882</v>
      </c>
      <c r="E20" s="85">
        <f>E6</f>
        <v>1993</v>
      </c>
      <c r="F20" s="85">
        <f>F6</f>
        <v>2121</v>
      </c>
      <c r="G20" s="85">
        <f>G6</f>
        <v>2182</v>
      </c>
    </row>
    <row r="21" spans="1:7" x14ac:dyDescent="0.25">
      <c r="A21" s="124">
        <v>3</v>
      </c>
      <c r="B21" s="85">
        <f>B7+B14</f>
        <v>571</v>
      </c>
      <c r="C21" s="85">
        <f>C7+C14</f>
        <v>496</v>
      </c>
      <c r="D21" s="85">
        <f>D7+D14</f>
        <v>586</v>
      </c>
      <c r="E21" s="85">
        <f>E7+E14</f>
        <v>668</v>
      </c>
      <c r="F21" s="85">
        <f>F7+F14</f>
        <v>652</v>
      </c>
      <c r="G21" s="85">
        <f>G7+G14</f>
        <v>632</v>
      </c>
    </row>
    <row r="22" spans="1:7" x14ac:dyDescent="0.25">
      <c r="A22" s="124" t="s">
        <v>56</v>
      </c>
      <c r="B22" s="54">
        <f t="shared" ref="B22:G22" si="3">SUM(B18:B21)</f>
        <v>8157</v>
      </c>
      <c r="C22" s="54">
        <f t="shared" si="3"/>
        <v>8473</v>
      </c>
      <c r="D22" s="190">
        <f t="shared" si="3"/>
        <v>8712</v>
      </c>
      <c r="E22" s="54">
        <f t="shared" si="3"/>
        <v>8728</v>
      </c>
      <c r="F22" s="54">
        <f t="shared" si="3"/>
        <v>8431</v>
      </c>
      <c r="G22" s="54">
        <f t="shared" si="3"/>
        <v>8138</v>
      </c>
    </row>
    <row r="23" spans="1:7" s="63" customFormat="1" x14ac:dyDescent="0.25">
      <c r="A23" s="61"/>
      <c r="B23" s="61"/>
      <c r="C23" s="61"/>
      <c r="D23" s="61"/>
      <c r="E23" s="61"/>
      <c r="F23" s="61"/>
      <c r="G23" s="61"/>
    </row>
    <row r="24" spans="1:7" x14ac:dyDescent="0.25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view="pageBreakPreview" topLeftCell="A7" zoomScale="130" zoomScaleSheetLayoutView="130" workbookViewId="0">
      <selection activeCell="E5" sqref="E5"/>
    </sheetView>
  </sheetViews>
  <sheetFormatPr defaultRowHeight="15.75" x14ac:dyDescent="0.2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 x14ac:dyDescent="0.35">
      <c r="A1" s="378" t="s">
        <v>197</v>
      </c>
      <c r="B1" s="378"/>
      <c r="C1" s="378"/>
      <c r="D1" s="378"/>
      <c r="E1" s="378"/>
      <c r="F1" s="378"/>
      <c r="G1" s="378"/>
    </row>
    <row r="2" spans="1:7" ht="31.5" customHeight="1" x14ac:dyDescent="0.25">
      <c r="A2" s="370" t="s">
        <v>52</v>
      </c>
      <c r="B2" s="368" t="s">
        <v>59</v>
      </c>
      <c r="C2" s="376" t="s">
        <v>54</v>
      </c>
      <c r="D2" s="377"/>
      <c r="E2" s="376" t="s">
        <v>55</v>
      </c>
      <c r="F2" s="377"/>
      <c r="G2" s="381" t="s">
        <v>56</v>
      </c>
    </row>
    <row r="3" spans="1:7" ht="15.75" customHeight="1" x14ac:dyDescent="0.25">
      <c r="A3" s="379"/>
      <c r="B3" s="380"/>
      <c r="C3" s="7" t="s">
        <v>0</v>
      </c>
      <c r="D3" s="7" t="s">
        <v>1</v>
      </c>
      <c r="E3" s="7" t="s">
        <v>0</v>
      </c>
      <c r="F3" s="7" t="s">
        <v>1</v>
      </c>
      <c r="G3" s="382"/>
    </row>
    <row r="4" spans="1:7" x14ac:dyDescent="0.25">
      <c r="A4" s="143" t="s">
        <v>283</v>
      </c>
      <c r="B4" s="55">
        <v>1</v>
      </c>
      <c r="C4" s="2">
        <v>38</v>
      </c>
      <c r="D4" s="2">
        <v>0</v>
      </c>
      <c r="E4" s="2">
        <v>0</v>
      </c>
      <c r="F4" s="2">
        <v>0</v>
      </c>
      <c r="G4" s="71">
        <f t="shared" ref="G4:G21" si="0">SUM(C4:F4)</f>
        <v>38</v>
      </c>
    </row>
    <row r="5" spans="1:7" x14ac:dyDescent="0.25">
      <c r="A5" s="144"/>
      <c r="B5" s="55">
        <v>2</v>
      </c>
      <c r="C5" s="2">
        <v>40</v>
      </c>
      <c r="D5" s="2">
        <v>1</v>
      </c>
      <c r="E5" s="2">
        <v>0</v>
      </c>
      <c r="F5" s="2">
        <v>0</v>
      </c>
      <c r="G5" s="71">
        <f t="shared" si="0"/>
        <v>41</v>
      </c>
    </row>
    <row r="6" spans="1:7" x14ac:dyDescent="0.25">
      <c r="A6" s="144"/>
      <c r="B6" s="55" t="s">
        <v>3</v>
      </c>
      <c r="C6" s="2">
        <v>335</v>
      </c>
      <c r="D6" s="2">
        <v>36</v>
      </c>
      <c r="E6" s="2">
        <v>0</v>
      </c>
      <c r="F6" s="2">
        <v>0</v>
      </c>
      <c r="G6" s="71">
        <f t="shared" si="0"/>
        <v>371</v>
      </c>
    </row>
    <row r="7" spans="1:7" x14ac:dyDescent="0.25">
      <c r="A7" s="144"/>
      <c r="B7" s="55">
        <v>3</v>
      </c>
      <c r="C7" s="2">
        <v>10</v>
      </c>
      <c r="D7" s="2">
        <v>1</v>
      </c>
      <c r="E7" s="2">
        <v>13</v>
      </c>
      <c r="F7" s="2">
        <v>0</v>
      </c>
      <c r="G7" s="71">
        <f t="shared" si="0"/>
        <v>24</v>
      </c>
    </row>
    <row r="8" spans="1:7" x14ac:dyDescent="0.25">
      <c r="A8" s="359" t="s">
        <v>283</v>
      </c>
      <c r="B8" s="360"/>
      <c r="C8" s="188">
        <f>SUM(C4:C7)</f>
        <v>423</v>
      </c>
      <c r="D8" s="188">
        <f>SUM(D4:D7)</f>
        <v>38</v>
      </c>
      <c r="E8" s="188">
        <f>SUM(E4:E7)</f>
        <v>13</v>
      </c>
      <c r="F8" s="188">
        <f>SUM(F4:F7)</f>
        <v>0</v>
      </c>
      <c r="G8" s="188">
        <f t="shared" si="0"/>
        <v>474</v>
      </c>
    </row>
    <row r="9" spans="1:7" x14ac:dyDescent="0.25">
      <c r="A9" s="145" t="s">
        <v>284</v>
      </c>
      <c r="B9" s="55">
        <v>1</v>
      </c>
      <c r="C9" s="2">
        <v>204</v>
      </c>
      <c r="D9" s="2">
        <v>0</v>
      </c>
      <c r="E9" s="2">
        <v>0</v>
      </c>
      <c r="F9" s="2">
        <v>0</v>
      </c>
      <c r="G9" s="71">
        <f t="shared" si="0"/>
        <v>204</v>
      </c>
    </row>
    <row r="10" spans="1:7" x14ac:dyDescent="0.25">
      <c r="A10" s="144"/>
      <c r="B10" s="55">
        <v>2</v>
      </c>
      <c r="C10" s="2">
        <v>182</v>
      </c>
      <c r="D10" s="2">
        <v>0</v>
      </c>
      <c r="E10" s="2">
        <v>2</v>
      </c>
      <c r="F10" s="2">
        <v>0</v>
      </c>
      <c r="G10" s="71">
        <f t="shared" si="0"/>
        <v>184</v>
      </c>
    </row>
    <row r="11" spans="1:7" x14ac:dyDescent="0.25">
      <c r="A11" s="144"/>
      <c r="B11" s="55" t="s">
        <v>3</v>
      </c>
      <c r="C11" s="2">
        <v>0</v>
      </c>
      <c r="D11" s="2">
        <v>0</v>
      </c>
      <c r="E11" s="2">
        <v>0</v>
      </c>
      <c r="F11" s="2">
        <v>0</v>
      </c>
      <c r="G11" s="71">
        <f t="shared" si="0"/>
        <v>0</v>
      </c>
    </row>
    <row r="12" spans="1:7" x14ac:dyDescent="0.25">
      <c r="A12" s="144"/>
      <c r="B12" s="55">
        <v>3</v>
      </c>
      <c r="C12" s="2">
        <v>40</v>
      </c>
      <c r="D12" s="2">
        <v>0</v>
      </c>
      <c r="E12" s="2">
        <v>6</v>
      </c>
      <c r="F12" s="2">
        <v>0</v>
      </c>
      <c r="G12" s="71">
        <f t="shared" si="0"/>
        <v>46</v>
      </c>
    </row>
    <row r="13" spans="1:7" x14ac:dyDescent="0.25">
      <c r="A13" s="359" t="s">
        <v>284</v>
      </c>
      <c r="B13" s="360"/>
      <c r="C13" s="188">
        <f>SUM(C9:C12)</f>
        <v>426</v>
      </c>
      <c r="D13" s="188">
        <f>SUM(D9:D12)</f>
        <v>0</v>
      </c>
      <c r="E13" s="188">
        <f>SUM(E9:E12)</f>
        <v>8</v>
      </c>
      <c r="F13" s="188">
        <f>SUM(F9:F12)</f>
        <v>0</v>
      </c>
      <c r="G13" s="188">
        <f t="shared" si="0"/>
        <v>434</v>
      </c>
    </row>
    <row r="14" spans="1:7" x14ac:dyDescent="0.25">
      <c r="A14" s="145" t="s">
        <v>285</v>
      </c>
      <c r="B14" s="55">
        <v>1</v>
      </c>
      <c r="C14" s="2">
        <v>312</v>
      </c>
      <c r="D14" s="2">
        <v>0</v>
      </c>
      <c r="E14" s="2">
        <v>57</v>
      </c>
      <c r="F14" s="2">
        <v>0</v>
      </c>
      <c r="G14" s="71">
        <f t="shared" si="0"/>
        <v>369</v>
      </c>
    </row>
    <row r="15" spans="1:7" x14ac:dyDescent="0.25">
      <c r="A15" s="144"/>
      <c r="B15" s="55">
        <v>2</v>
      </c>
      <c r="C15" s="2">
        <v>219</v>
      </c>
      <c r="D15" s="2">
        <v>0</v>
      </c>
      <c r="E15" s="2">
        <v>37</v>
      </c>
      <c r="F15" s="2">
        <v>0</v>
      </c>
      <c r="G15" s="71">
        <f t="shared" si="0"/>
        <v>256</v>
      </c>
    </row>
    <row r="16" spans="1:7" x14ac:dyDescent="0.25">
      <c r="A16" s="144"/>
      <c r="B16" s="55" t="s">
        <v>3</v>
      </c>
      <c r="C16" s="2">
        <v>0</v>
      </c>
      <c r="D16" s="2">
        <v>0</v>
      </c>
      <c r="E16" s="2">
        <v>0</v>
      </c>
      <c r="F16" s="2">
        <v>0</v>
      </c>
      <c r="G16" s="71">
        <f t="shared" si="0"/>
        <v>0</v>
      </c>
    </row>
    <row r="17" spans="1:7" x14ac:dyDescent="0.25">
      <c r="A17" s="144"/>
      <c r="B17" s="55">
        <v>3</v>
      </c>
      <c r="C17" s="2">
        <v>9</v>
      </c>
      <c r="D17" s="2">
        <v>0</v>
      </c>
      <c r="E17" s="2">
        <v>8</v>
      </c>
      <c r="F17" s="2">
        <v>0</v>
      </c>
      <c r="G17" s="71">
        <f t="shared" si="0"/>
        <v>17</v>
      </c>
    </row>
    <row r="18" spans="1:7" x14ac:dyDescent="0.25">
      <c r="A18" s="359" t="s">
        <v>285</v>
      </c>
      <c r="B18" s="360"/>
      <c r="C18" s="188">
        <f>SUM(C14:C17)</f>
        <v>540</v>
      </c>
      <c r="D18" s="188">
        <f>SUM(D14:D17)</f>
        <v>0</v>
      </c>
      <c r="E18" s="188">
        <f>SUM(E14:E17)</f>
        <v>102</v>
      </c>
      <c r="F18" s="188">
        <f>SUM(F14:F17)</f>
        <v>0</v>
      </c>
      <c r="G18" s="188">
        <f t="shared" si="0"/>
        <v>642</v>
      </c>
    </row>
    <row r="19" spans="1:7" x14ac:dyDescent="0.25">
      <c r="A19" s="145" t="s">
        <v>286</v>
      </c>
      <c r="B19" s="55">
        <v>1</v>
      </c>
      <c r="C19" s="2">
        <v>129</v>
      </c>
      <c r="D19" s="2">
        <v>0</v>
      </c>
      <c r="E19" s="2">
        <v>34</v>
      </c>
      <c r="F19" s="2">
        <v>0</v>
      </c>
      <c r="G19" s="71">
        <f t="shared" si="0"/>
        <v>163</v>
      </c>
    </row>
    <row r="20" spans="1:7" x14ac:dyDescent="0.25">
      <c r="A20" s="144"/>
      <c r="B20" s="55">
        <v>2</v>
      </c>
      <c r="C20" s="2">
        <v>102</v>
      </c>
      <c r="D20" s="2">
        <v>0</v>
      </c>
      <c r="E20" s="2">
        <v>31</v>
      </c>
      <c r="F20" s="2">
        <v>0</v>
      </c>
      <c r="G20" s="71">
        <f t="shared" si="0"/>
        <v>133</v>
      </c>
    </row>
    <row r="21" spans="1:7" x14ac:dyDescent="0.25">
      <c r="A21" s="144"/>
      <c r="B21" s="55" t="s">
        <v>3</v>
      </c>
      <c r="C21" s="2">
        <v>0</v>
      </c>
      <c r="D21" s="2">
        <v>0</v>
      </c>
      <c r="E21" s="2">
        <v>0</v>
      </c>
      <c r="F21" s="2">
        <v>0</v>
      </c>
      <c r="G21" s="71">
        <f t="shared" si="0"/>
        <v>0</v>
      </c>
    </row>
    <row r="22" spans="1:7" x14ac:dyDescent="0.25">
      <c r="A22" s="144"/>
      <c r="B22" s="55">
        <v>3</v>
      </c>
      <c r="C22" s="2">
        <v>0</v>
      </c>
      <c r="D22" s="2">
        <v>0</v>
      </c>
      <c r="E22" s="2">
        <v>0</v>
      </c>
      <c r="F22" s="2">
        <v>0</v>
      </c>
      <c r="G22" s="71">
        <f t="shared" ref="G22:G37" si="1">SUM(C22:F22)</f>
        <v>0</v>
      </c>
    </row>
    <row r="23" spans="1:7" x14ac:dyDescent="0.25">
      <c r="A23" s="359" t="s">
        <v>286</v>
      </c>
      <c r="B23" s="360"/>
      <c r="C23" s="188">
        <f>SUM(C19:C22)</f>
        <v>231</v>
      </c>
      <c r="D23" s="188">
        <f>SUM(D19:D22)</f>
        <v>0</v>
      </c>
      <c r="E23" s="188">
        <f>SUM(E19:E22)</f>
        <v>65</v>
      </c>
      <c r="F23" s="188">
        <f>SUM(F19:F22)</f>
        <v>0</v>
      </c>
      <c r="G23" s="188">
        <f t="shared" si="1"/>
        <v>296</v>
      </c>
    </row>
    <row r="24" spans="1:7" x14ac:dyDescent="0.25">
      <c r="A24" s="145" t="s">
        <v>287</v>
      </c>
      <c r="B24" s="55">
        <v>1</v>
      </c>
      <c r="C24" s="2">
        <v>337</v>
      </c>
      <c r="D24" s="2">
        <v>0</v>
      </c>
      <c r="E24" s="2">
        <v>72</v>
      </c>
      <c r="F24" s="2">
        <v>0</v>
      </c>
      <c r="G24" s="71">
        <f t="shared" si="1"/>
        <v>409</v>
      </c>
    </row>
    <row r="25" spans="1:7" x14ac:dyDescent="0.25">
      <c r="A25" s="144"/>
      <c r="B25" s="55">
        <v>2</v>
      </c>
      <c r="C25" s="2">
        <v>227</v>
      </c>
      <c r="D25" s="2">
        <v>1</v>
      </c>
      <c r="E25" s="2">
        <v>44</v>
      </c>
      <c r="F25" s="2">
        <v>0</v>
      </c>
      <c r="G25" s="71">
        <f t="shared" si="1"/>
        <v>272</v>
      </c>
    </row>
    <row r="26" spans="1:7" x14ac:dyDescent="0.25">
      <c r="A26" s="144"/>
      <c r="B26" s="55" t="s">
        <v>3</v>
      </c>
      <c r="C26" s="2">
        <v>0</v>
      </c>
      <c r="D26" s="2">
        <v>0</v>
      </c>
      <c r="E26" s="2">
        <v>0</v>
      </c>
      <c r="F26" s="2">
        <v>0</v>
      </c>
      <c r="G26" s="71">
        <f t="shared" si="1"/>
        <v>0</v>
      </c>
    </row>
    <row r="27" spans="1:7" x14ac:dyDescent="0.25">
      <c r="A27" s="144"/>
      <c r="B27" s="55">
        <v>3</v>
      </c>
      <c r="C27" s="2">
        <v>18</v>
      </c>
      <c r="D27" s="2">
        <v>0</v>
      </c>
      <c r="E27" s="2">
        <v>7</v>
      </c>
      <c r="F27" s="2">
        <v>0</v>
      </c>
      <c r="G27" s="71">
        <f t="shared" si="1"/>
        <v>25</v>
      </c>
    </row>
    <row r="28" spans="1:7" x14ac:dyDescent="0.25">
      <c r="A28" s="359" t="s">
        <v>287</v>
      </c>
      <c r="B28" s="360"/>
      <c r="C28" s="188">
        <f>SUM(C24:C27)</f>
        <v>582</v>
      </c>
      <c r="D28" s="188">
        <f>SUM(D24:D27)</f>
        <v>1</v>
      </c>
      <c r="E28" s="188">
        <f>SUM(E24:E27)</f>
        <v>123</v>
      </c>
      <c r="F28" s="188">
        <f>SUM(F24:F27)</f>
        <v>0</v>
      </c>
      <c r="G28" s="188">
        <f t="shared" si="1"/>
        <v>706</v>
      </c>
    </row>
    <row r="29" spans="1:7" x14ac:dyDescent="0.25">
      <c r="A29" s="145" t="s">
        <v>288</v>
      </c>
      <c r="B29" s="55">
        <v>1</v>
      </c>
      <c r="C29" s="2">
        <v>0</v>
      </c>
      <c r="D29" s="2">
        <v>0</v>
      </c>
      <c r="E29" s="2">
        <v>0</v>
      </c>
      <c r="F29" s="2">
        <v>0</v>
      </c>
      <c r="G29" s="71">
        <f t="shared" si="1"/>
        <v>0</v>
      </c>
    </row>
    <row r="30" spans="1:7" x14ac:dyDescent="0.25">
      <c r="A30" s="146"/>
      <c r="B30" s="55">
        <v>2</v>
      </c>
      <c r="C30" s="2">
        <v>0</v>
      </c>
      <c r="D30" s="2">
        <v>0</v>
      </c>
      <c r="E30" s="2">
        <v>0</v>
      </c>
      <c r="F30" s="2">
        <v>0</v>
      </c>
      <c r="G30" s="71">
        <f t="shared" si="1"/>
        <v>0</v>
      </c>
    </row>
    <row r="31" spans="1:7" x14ac:dyDescent="0.25">
      <c r="A31" s="146"/>
      <c r="B31" s="55" t="s">
        <v>3</v>
      </c>
      <c r="C31" s="2">
        <v>0</v>
      </c>
      <c r="D31" s="2">
        <v>0</v>
      </c>
      <c r="E31" s="2">
        <v>0</v>
      </c>
      <c r="F31" s="2">
        <v>0</v>
      </c>
      <c r="G31" s="71">
        <f t="shared" si="1"/>
        <v>0</v>
      </c>
    </row>
    <row r="32" spans="1:7" x14ac:dyDescent="0.25">
      <c r="A32" s="147"/>
      <c r="B32" s="55">
        <v>3</v>
      </c>
      <c r="C32" s="2">
        <v>0</v>
      </c>
      <c r="D32" s="2">
        <v>0</v>
      </c>
      <c r="E32" s="2">
        <v>0</v>
      </c>
      <c r="F32" s="2">
        <v>0</v>
      </c>
      <c r="G32" s="71">
        <f t="shared" si="1"/>
        <v>0</v>
      </c>
    </row>
    <row r="33" spans="1:7" x14ac:dyDescent="0.25">
      <c r="A33" s="359" t="s">
        <v>288</v>
      </c>
      <c r="B33" s="360"/>
      <c r="C33" s="188">
        <f>SUM(C29:C32)</f>
        <v>0</v>
      </c>
      <c r="D33" s="188">
        <f>SUM(D29:D32)</f>
        <v>0</v>
      </c>
      <c r="E33" s="188">
        <f>SUM(E29:E32)</f>
        <v>0</v>
      </c>
      <c r="F33" s="188">
        <f>SUM(F29:F32)</f>
        <v>0</v>
      </c>
      <c r="G33" s="188">
        <f t="shared" si="1"/>
        <v>0</v>
      </c>
    </row>
    <row r="34" spans="1:7" x14ac:dyDescent="0.25">
      <c r="A34" s="182" t="s">
        <v>167</v>
      </c>
      <c r="B34" s="124">
        <v>1</v>
      </c>
      <c r="C34" s="54">
        <f>C4+C9+C14+C19+C24</f>
        <v>1020</v>
      </c>
      <c r="D34" s="54">
        <f>D4+D9+D14+D19+D24</f>
        <v>0</v>
      </c>
      <c r="E34" s="54">
        <f>E4+E9+E14+E19+E24</f>
        <v>163</v>
      </c>
      <c r="F34" s="54">
        <v>0</v>
      </c>
      <c r="G34" s="71">
        <f t="shared" si="1"/>
        <v>1183</v>
      </c>
    </row>
    <row r="35" spans="1:7" x14ac:dyDescent="0.25">
      <c r="A35" s="183"/>
      <c r="B35" s="124">
        <v>2</v>
      </c>
      <c r="C35" s="54">
        <f>C5+C10+C15+C20+C25</f>
        <v>770</v>
      </c>
      <c r="D35" s="54">
        <f>D5+D10+D15+D20+D25+D30</f>
        <v>2</v>
      </c>
      <c r="E35" s="54">
        <f>E5+E10+E15+E20+E25</f>
        <v>114</v>
      </c>
      <c r="F35" s="54">
        <f t="shared" ref="E35:F38" si="2">+F5+F10+F15+F20+F25+F30</f>
        <v>0</v>
      </c>
      <c r="G35" s="71">
        <f t="shared" si="1"/>
        <v>886</v>
      </c>
    </row>
    <row r="36" spans="1:7" x14ac:dyDescent="0.25">
      <c r="A36" s="183"/>
      <c r="B36" s="124" t="s">
        <v>3</v>
      </c>
      <c r="C36" s="54">
        <f>C6</f>
        <v>335</v>
      </c>
      <c r="D36" s="54">
        <f>D6</f>
        <v>36</v>
      </c>
      <c r="E36" s="54">
        <f t="shared" si="2"/>
        <v>0</v>
      </c>
      <c r="F36" s="54">
        <f t="shared" si="2"/>
        <v>0</v>
      </c>
      <c r="G36" s="71">
        <f t="shared" si="1"/>
        <v>371</v>
      </c>
    </row>
    <row r="37" spans="1:7" x14ac:dyDescent="0.25">
      <c r="A37" s="184"/>
      <c r="B37" s="124">
        <v>3</v>
      </c>
      <c r="C37" s="54">
        <f>C7+C12+C17+C22+C27</f>
        <v>77</v>
      </c>
      <c r="D37" s="54">
        <f>D7+D12+D17+D22</f>
        <v>1</v>
      </c>
      <c r="E37" s="54">
        <f>E7+E12+E17+E22+E27+E32</f>
        <v>34</v>
      </c>
      <c r="F37" s="54">
        <f t="shared" si="2"/>
        <v>0</v>
      </c>
      <c r="G37" s="71">
        <f t="shared" si="1"/>
        <v>112</v>
      </c>
    </row>
    <row r="38" spans="1:7" x14ac:dyDescent="0.25">
      <c r="A38" s="359" t="s">
        <v>166</v>
      </c>
      <c r="B38" s="360"/>
      <c r="C38" s="188">
        <f>SUM(C34:C37)</f>
        <v>2202</v>
      </c>
      <c r="D38" s="188">
        <f>SUM(D34:D37)</f>
        <v>39</v>
      </c>
      <c r="E38" s="188">
        <f>SUM(E34:E37)</f>
        <v>311</v>
      </c>
      <c r="F38" s="188">
        <f t="shared" si="2"/>
        <v>0</v>
      </c>
      <c r="G38" s="188">
        <f>SUM(C38:F38)</f>
        <v>2552</v>
      </c>
    </row>
    <row r="39" spans="1:7" x14ac:dyDescent="0.25">
      <c r="A39" s="19"/>
    </row>
    <row r="40" spans="1:7" x14ac:dyDescent="0.25">
      <c r="A40" t="s">
        <v>57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SheetLayoutView="100" workbookViewId="0">
      <selection activeCell="B6" sqref="B6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386" t="s">
        <v>212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1" ht="16.5" thickBot="1" x14ac:dyDescent="0.3">
      <c r="A2" s="383" t="s">
        <v>54</v>
      </c>
      <c r="B2" s="383"/>
      <c r="C2" s="383"/>
      <c r="D2" s="383"/>
      <c r="E2" s="383"/>
      <c r="F2" s="383"/>
      <c r="G2" s="383"/>
      <c r="H2" s="383"/>
      <c r="I2" s="383"/>
      <c r="J2" s="383"/>
      <c r="K2" s="18"/>
    </row>
    <row r="3" spans="1:11" ht="30.75" thickBot="1" x14ac:dyDescent="0.3">
      <c r="A3" s="75" t="s">
        <v>69</v>
      </c>
      <c r="B3" s="81" t="s">
        <v>60</v>
      </c>
      <c r="C3" s="81" t="s">
        <v>61</v>
      </c>
      <c r="D3" s="82" t="s">
        <v>62</v>
      </c>
      <c r="E3" s="82" t="s">
        <v>63</v>
      </c>
      <c r="F3" s="82" t="s">
        <v>64</v>
      </c>
      <c r="G3" s="83" t="s">
        <v>65</v>
      </c>
      <c r="H3" s="83" t="s">
        <v>66</v>
      </c>
      <c r="I3" s="83" t="s">
        <v>67</v>
      </c>
      <c r="J3" s="84" t="s">
        <v>68</v>
      </c>
    </row>
    <row r="4" spans="1:11" ht="30" x14ac:dyDescent="0.25">
      <c r="A4" s="80" t="s">
        <v>20</v>
      </c>
      <c r="B4" s="192"/>
      <c r="C4" s="192"/>
      <c r="D4" s="192"/>
      <c r="E4" s="192"/>
      <c r="F4" s="192"/>
      <c r="G4" s="127">
        <f>IFERROR(C4/B4,0)</f>
        <v>0</v>
      </c>
      <c r="H4" s="127">
        <f>IFERROR(E4/D4,0)</f>
        <v>0</v>
      </c>
      <c r="I4" s="127">
        <f>IFERROR(F4/E4,0)</f>
        <v>0</v>
      </c>
      <c r="J4" s="127">
        <f>IFERROR(F4/B4,0)</f>
        <v>0</v>
      </c>
    </row>
    <row r="5" spans="1:11" x14ac:dyDescent="0.25">
      <c r="A5" s="33" t="s">
        <v>21</v>
      </c>
      <c r="B5" s="34">
        <v>640</v>
      </c>
      <c r="C5" s="34">
        <v>642.5</v>
      </c>
      <c r="D5" s="34">
        <v>600.5</v>
      </c>
      <c r="E5" s="34">
        <v>495.5</v>
      </c>
      <c r="F5" s="34">
        <v>263</v>
      </c>
      <c r="G5" s="128">
        <f>IFERROR(C5/B5,0)</f>
        <v>1.00390625</v>
      </c>
      <c r="H5" s="128">
        <f t="shared" ref="H5:I27" si="0">IFERROR(E5/D5,0)</f>
        <v>0.82514571190674435</v>
      </c>
      <c r="I5" s="128">
        <f t="shared" si="0"/>
        <v>0.53077699293642788</v>
      </c>
      <c r="J5" s="128">
        <f t="shared" ref="J5:J27" si="1">IFERROR(F5/B5,0)</f>
        <v>0.41093750000000001</v>
      </c>
    </row>
    <row r="6" spans="1:11" x14ac:dyDescent="0.25">
      <c r="A6" s="33" t="s">
        <v>22</v>
      </c>
      <c r="B6" s="34"/>
      <c r="C6" s="34"/>
      <c r="D6" s="34"/>
      <c r="E6" s="34"/>
      <c r="F6" s="34"/>
      <c r="G6" s="128">
        <f t="shared" ref="G6:G31" si="2">IFERROR(C6/B6,0)</f>
        <v>0</v>
      </c>
      <c r="H6" s="128">
        <f t="shared" si="0"/>
        <v>0</v>
      </c>
      <c r="I6" s="128">
        <f t="shared" si="0"/>
        <v>0</v>
      </c>
      <c r="J6" s="128">
        <f t="shared" si="1"/>
        <v>0</v>
      </c>
    </row>
    <row r="7" spans="1:11" x14ac:dyDescent="0.25">
      <c r="A7" s="33" t="s">
        <v>23</v>
      </c>
      <c r="B7" s="34">
        <v>390</v>
      </c>
      <c r="C7" s="34">
        <v>922</v>
      </c>
      <c r="D7" s="34">
        <v>840</v>
      </c>
      <c r="E7" s="34">
        <v>484</v>
      </c>
      <c r="F7" s="34">
        <v>308</v>
      </c>
      <c r="G7" s="128">
        <f t="shared" si="2"/>
        <v>2.3641025641025641</v>
      </c>
      <c r="H7" s="128">
        <f t="shared" si="0"/>
        <v>0.57619047619047614</v>
      </c>
      <c r="I7" s="128">
        <f t="shared" si="0"/>
        <v>0.63636363636363635</v>
      </c>
      <c r="J7" s="128">
        <f t="shared" si="1"/>
        <v>0.78974358974358971</v>
      </c>
    </row>
    <row r="8" spans="1:11" x14ac:dyDescent="0.25">
      <c r="A8" s="33" t="s">
        <v>24</v>
      </c>
      <c r="B8" s="34">
        <v>30</v>
      </c>
      <c r="C8" s="34">
        <v>165</v>
      </c>
      <c r="D8" s="34">
        <v>152</v>
      </c>
      <c r="E8" s="34">
        <v>40</v>
      </c>
      <c r="F8" s="34">
        <v>21</v>
      </c>
      <c r="G8" s="128">
        <f t="shared" si="2"/>
        <v>5.5</v>
      </c>
      <c r="H8" s="128">
        <f t="shared" si="0"/>
        <v>0.26315789473684209</v>
      </c>
      <c r="I8" s="128">
        <f t="shared" si="0"/>
        <v>0.52500000000000002</v>
      </c>
      <c r="J8" s="128">
        <f t="shared" si="1"/>
        <v>0.7</v>
      </c>
    </row>
    <row r="9" spans="1:11" x14ac:dyDescent="0.25">
      <c r="A9" s="33" t="s">
        <v>25</v>
      </c>
      <c r="B9" s="34"/>
      <c r="C9" s="34"/>
      <c r="D9" s="34"/>
      <c r="E9" s="34"/>
      <c r="F9" s="34"/>
      <c r="G9" s="128">
        <f t="shared" si="2"/>
        <v>0</v>
      </c>
      <c r="H9" s="128">
        <f t="shared" si="0"/>
        <v>0</v>
      </c>
      <c r="I9" s="128">
        <f t="shared" si="0"/>
        <v>0</v>
      </c>
      <c r="J9" s="128">
        <f t="shared" si="1"/>
        <v>0</v>
      </c>
    </row>
    <row r="10" spans="1:11" x14ac:dyDescent="0.25">
      <c r="A10" s="33" t="s">
        <v>26</v>
      </c>
      <c r="B10" s="34">
        <v>200</v>
      </c>
      <c r="C10" s="34">
        <v>401</v>
      </c>
      <c r="D10" s="34">
        <v>365</v>
      </c>
      <c r="E10" s="34">
        <v>205</v>
      </c>
      <c r="F10" s="34">
        <v>172</v>
      </c>
      <c r="G10" s="128">
        <f t="shared" si="2"/>
        <v>2.0049999999999999</v>
      </c>
      <c r="H10" s="128">
        <f t="shared" si="0"/>
        <v>0.56164383561643838</v>
      </c>
      <c r="I10" s="128">
        <f t="shared" si="0"/>
        <v>0.83902439024390241</v>
      </c>
      <c r="J10" s="128">
        <f t="shared" si="1"/>
        <v>0.86</v>
      </c>
    </row>
    <row r="11" spans="1:11" x14ac:dyDescent="0.25">
      <c r="A11" s="33" t="s">
        <v>27</v>
      </c>
      <c r="B11" s="34">
        <v>380</v>
      </c>
      <c r="C11" s="34">
        <v>608</v>
      </c>
      <c r="D11" s="34">
        <v>584</v>
      </c>
      <c r="E11" s="34">
        <v>344</v>
      </c>
      <c r="F11" s="34">
        <v>167</v>
      </c>
      <c r="G11" s="128">
        <f t="shared" si="2"/>
        <v>1.6</v>
      </c>
      <c r="H11" s="128">
        <f t="shared" si="0"/>
        <v>0.58904109589041098</v>
      </c>
      <c r="I11" s="128">
        <f t="shared" si="0"/>
        <v>0.48546511627906974</v>
      </c>
      <c r="J11" s="128">
        <f t="shared" si="1"/>
        <v>0.43947368421052629</v>
      </c>
    </row>
    <row r="12" spans="1:11" x14ac:dyDescent="0.25">
      <c r="A12" s="33" t="s">
        <v>28</v>
      </c>
      <c r="B12" s="34">
        <v>155</v>
      </c>
      <c r="C12" s="34">
        <v>569</v>
      </c>
      <c r="D12" s="34">
        <v>543.5</v>
      </c>
      <c r="E12" s="34">
        <v>199</v>
      </c>
      <c r="F12" s="34">
        <v>84</v>
      </c>
      <c r="G12" s="128">
        <f t="shared" si="2"/>
        <v>3.6709677419354838</v>
      </c>
      <c r="H12" s="128">
        <f t="shared" si="0"/>
        <v>0.36614535418583255</v>
      </c>
      <c r="I12" s="128">
        <f t="shared" si="0"/>
        <v>0.42211055276381909</v>
      </c>
      <c r="J12" s="128">
        <f t="shared" si="1"/>
        <v>0.54193548387096779</v>
      </c>
    </row>
    <row r="13" spans="1:11" x14ac:dyDescent="0.25">
      <c r="A13" s="33" t="s">
        <v>29</v>
      </c>
      <c r="B13" s="35">
        <v>30</v>
      </c>
      <c r="C13" s="35">
        <v>34</v>
      </c>
      <c r="D13" s="34">
        <v>32</v>
      </c>
      <c r="E13" s="34">
        <v>15</v>
      </c>
      <c r="F13" s="34">
        <v>7</v>
      </c>
      <c r="G13" s="128">
        <f t="shared" si="2"/>
        <v>1.1333333333333333</v>
      </c>
      <c r="H13" s="128">
        <f t="shared" si="0"/>
        <v>0.46875</v>
      </c>
      <c r="I13" s="128">
        <f t="shared" si="0"/>
        <v>0.46666666666666667</v>
      </c>
      <c r="J13" s="128">
        <f t="shared" si="1"/>
        <v>0.23333333333333334</v>
      </c>
    </row>
    <row r="14" spans="1:11" x14ac:dyDescent="0.25">
      <c r="A14" s="33" t="s">
        <v>30</v>
      </c>
      <c r="B14" s="34"/>
      <c r="C14" s="34"/>
      <c r="D14" s="34"/>
      <c r="E14" s="34"/>
      <c r="F14" s="34"/>
      <c r="G14" s="128">
        <f t="shared" si="2"/>
        <v>0</v>
      </c>
      <c r="H14" s="128">
        <f t="shared" si="0"/>
        <v>0</v>
      </c>
      <c r="I14" s="128">
        <f t="shared" si="0"/>
        <v>0</v>
      </c>
      <c r="J14" s="128">
        <f t="shared" si="1"/>
        <v>0</v>
      </c>
    </row>
    <row r="15" spans="1:11" ht="30" x14ac:dyDescent="0.25">
      <c r="A15" s="33" t="s">
        <v>31</v>
      </c>
      <c r="B15" s="34"/>
      <c r="C15" s="34"/>
      <c r="D15" s="34"/>
      <c r="E15" s="34"/>
      <c r="F15" s="34"/>
      <c r="G15" s="128">
        <f t="shared" si="2"/>
        <v>0</v>
      </c>
      <c r="H15" s="128">
        <f t="shared" si="0"/>
        <v>0</v>
      </c>
      <c r="I15" s="128">
        <f t="shared" si="0"/>
        <v>0</v>
      </c>
      <c r="J15" s="128">
        <f t="shared" si="1"/>
        <v>0</v>
      </c>
    </row>
    <row r="16" spans="1:11" x14ac:dyDescent="0.25">
      <c r="A16" s="33" t="s">
        <v>32</v>
      </c>
      <c r="B16" s="34"/>
      <c r="C16" s="34"/>
      <c r="D16" s="34"/>
      <c r="E16" s="34"/>
      <c r="F16" s="34"/>
      <c r="G16" s="128">
        <f t="shared" si="2"/>
        <v>0</v>
      </c>
      <c r="H16" s="128">
        <f t="shared" si="0"/>
        <v>0</v>
      </c>
      <c r="I16" s="128">
        <f t="shared" si="0"/>
        <v>0</v>
      </c>
      <c r="J16" s="128">
        <f t="shared" si="1"/>
        <v>0</v>
      </c>
    </row>
    <row r="17" spans="1:10" x14ac:dyDescent="0.25">
      <c r="A17" s="33" t="s">
        <v>33</v>
      </c>
      <c r="B17" s="34"/>
      <c r="C17" s="34"/>
      <c r="D17" s="34"/>
      <c r="E17" s="34"/>
      <c r="F17" s="34"/>
      <c r="G17" s="128">
        <f t="shared" si="2"/>
        <v>0</v>
      </c>
      <c r="H17" s="128">
        <f t="shared" si="0"/>
        <v>0</v>
      </c>
      <c r="I17" s="128">
        <f t="shared" si="0"/>
        <v>0</v>
      </c>
      <c r="J17" s="128">
        <f t="shared" si="1"/>
        <v>0</v>
      </c>
    </row>
    <row r="18" spans="1:10" x14ac:dyDescent="0.25">
      <c r="A18" s="33" t="s">
        <v>34</v>
      </c>
      <c r="B18" s="34"/>
      <c r="C18" s="34"/>
      <c r="D18" s="34"/>
      <c r="E18" s="34"/>
      <c r="F18" s="34"/>
      <c r="G18" s="128">
        <f t="shared" si="2"/>
        <v>0</v>
      </c>
      <c r="H18" s="128">
        <f t="shared" si="0"/>
        <v>0</v>
      </c>
      <c r="I18" s="128">
        <f t="shared" si="0"/>
        <v>0</v>
      </c>
      <c r="J18" s="128">
        <f t="shared" si="1"/>
        <v>0</v>
      </c>
    </row>
    <row r="19" spans="1:10" x14ac:dyDescent="0.25">
      <c r="A19" s="33" t="s">
        <v>35</v>
      </c>
      <c r="B19" s="34"/>
      <c r="C19" s="34"/>
      <c r="D19" s="34"/>
      <c r="E19" s="34"/>
      <c r="F19" s="34"/>
      <c r="G19" s="128">
        <f t="shared" si="2"/>
        <v>0</v>
      </c>
      <c r="H19" s="128">
        <f t="shared" si="0"/>
        <v>0</v>
      </c>
      <c r="I19" s="128">
        <f t="shared" si="0"/>
        <v>0</v>
      </c>
      <c r="J19" s="128">
        <f t="shared" si="1"/>
        <v>0</v>
      </c>
    </row>
    <row r="20" spans="1:10" x14ac:dyDescent="0.25">
      <c r="A20" s="33" t="s">
        <v>36</v>
      </c>
      <c r="B20" s="193">
        <v>370</v>
      </c>
      <c r="C20" s="193">
        <v>1534</v>
      </c>
      <c r="D20" s="193">
        <v>1359</v>
      </c>
      <c r="E20" s="193">
        <v>612</v>
      </c>
      <c r="F20" s="193">
        <v>369</v>
      </c>
      <c r="G20" s="128">
        <f t="shared" si="2"/>
        <v>4.1459459459459458</v>
      </c>
      <c r="H20" s="128">
        <f t="shared" si="0"/>
        <v>0.45033112582781459</v>
      </c>
      <c r="I20" s="128">
        <f t="shared" si="0"/>
        <v>0.6029411764705882</v>
      </c>
      <c r="J20" s="128">
        <f t="shared" si="1"/>
        <v>0.99729729729729732</v>
      </c>
    </row>
    <row r="21" spans="1:10" x14ac:dyDescent="0.25">
      <c r="A21" s="33" t="s">
        <v>37</v>
      </c>
      <c r="B21" s="193">
        <v>90</v>
      </c>
      <c r="C21" s="193">
        <v>549</v>
      </c>
      <c r="D21" s="193">
        <v>443</v>
      </c>
      <c r="E21" s="193">
        <v>128</v>
      </c>
      <c r="F21" s="193">
        <v>88</v>
      </c>
      <c r="G21" s="128">
        <f t="shared" si="2"/>
        <v>6.1</v>
      </c>
      <c r="H21" s="128">
        <f t="shared" si="0"/>
        <v>0.28893905191873587</v>
      </c>
      <c r="I21" s="128">
        <f t="shared" si="0"/>
        <v>0.6875</v>
      </c>
      <c r="J21" s="128">
        <f t="shared" si="1"/>
        <v>0.97777777777777775</v>
      </c>
    </row>
    <row r="22" spans="1:10" x14ac:dyDescent="0.25">
      <c r="A22" s="33" t="s">
        <v>38</v>
      </c>
      <c r="B22" s="34"/>
      <c r="C22" s="34"/>
      <c r="D22" s="34"/>
      <c r="E22" s="34"/>
      <c r="F22" s="34"/>
      <c r="G22" s="128">
        <f t="shared" si="2"/>
        <v>0</v>
      </c>
      <c r="H22" s="128">
        <f t="shared" si="0"/>
        <v>0</v>
      </c>
      <c r="I22" s="128">
        <f t="shared" si="0"/>
        <v>0</v>
      </c>
      <c r="J22" s="128">
        <f t="shared" si="1"/>
        <v>0</v>
      </c>
    </row>
    <row r="23" spans="1:10" x14ac:dyDescent="0.25">
      <c r="A23" s="33" t="s">
        <v>39</v>
      </c>
      <c r="B23" s="34">
        <v>45</v>
      </c>
      <c r="C23" s="34">
        <v>177</v>
      </c>
      <c r="D23" s="34">
        <v>141</v>
      </c>
      <c r="E23" s="34">
        <v>57</v>
      </c>
      <c r="F23" s="34">
        <v>41</v>
      </c>
      <c r="G23" s="128">
        <f t="shared" si="2"/>
        <v>3.9333333333333331</v>
      </c>
      <c r="H23" s="128">
        <f t="shared" si="0"/>
        <v>0.40425531914893614</v>
      </c>
      <c r="I23" s="128">
        <f t="shared" si="0"/>
        <v>0.7192982456140351</v>
      </c>
      <c r="J23" s="128">
        <f t="shared" si="1"/>
        <v>0.91111111111111109</v>
      </c>
    </row>
    <row r="24" spans="1:10" x14ac:dyDescent="0.25">
      <c r="A24" s="33" t="s">
        <v>40</v>
      </c>
      <c r="B24" s="34">
        <v>70</v>
      </c>
      <c r="C24" s="34">
        <v>130</v>
      </c>
      <c r="D24" s="34">
        <v>120</v>
      </c>
      <c r="E24" s="34">
        <v>95</v>
      </c>
      <c r="F24" s="34">
        <v>78</v>
      </c>
      <c r="G24" s="128">
        <f t="shared" si="2"/>
        <v>1.8571428571428572</v>
      </c>
      <c r="H24" s="128">
        <f t="shared" si="0"/>
        <v>0.79166666666666663</v>
      </c>
      <c r="I24" s="128">
        <f t="shared" si="0"/>
        <v>0.82105263157894737</v>
      </c>
      <c r="J24" s="128">
        <f t="shared" si="1"/>
        <v>1.1142857142857143</v>
      </c>
    </row>
    <row r="25" spans="1:10" x14ac:dyDescent="0.25">
      <c r="A25" s="33" t="s">
        <v>41</v>
      </c>
      <c r="B25" s="34"/>
      <c r="C25" s="34"/>
      <c r="D25" s="34"/>
      <c r="E25" s="34"/>
      <c r="F25" s="34"/>
      <c r="G25" s="128">
        <f t="shared" si="2"/>
        <v>0</v>
      </c>
      <c r="H25" s="128">
        <f t="shared" si="0"/>
        <v>0</v>
      </c>
      <c r="I25" s="128">
        <f t="shared" si="0"/>
        <v>0</v>
      </c>
      <c r="J25" s="128">
        <f t="shared" si="1"/>
        <v>0</v>
      </c>
    </row>
    <row r="26" spans="1:10" x14ac:dyDescent="0.25">
      <c r="A26" s="33" t="s">
        <v>42</v>
      </c>
      <c r="B26" s="34"/>
      <c r="C26" s="34"/>
      <c r="D26" s="34"/>
      <c r="E26" s="34"/>
      <c r="F26" s="34"/>
      <c r="G26" s="128">
        <f t="shared" si="2"/>
        <v>0</v>
      </c>
      <c r="H26" s="128">
        <f t="shared" si="0"/>
        <v>0</v>
      </c>
      <c r="I26" s="128">
        <f t="shared" si="0"/>
        <v>0</v>
      </c>
      <c r="J26" s="128">
        <f t="shared" si="1"/>
        <v>0</v>
      </c>
    </row>
    <row r="27" spans="1:10" x14ac:dyDescent="0.25">
      <c r="A27" s="33" t="s">
        <v>43</v>
      </c>
      <c r="B27" s="34"/>
      <c r="C27" s="34"/>
      <c r="D27" s="34"/>
      <c r="E27" s="34"/>
      <c r="F27" s="34"/>
      <c r="G27" s="128">
        <f t="shared" si="2"/>
        <v>0</v>
      </c>
      <c r="H27" s="128">
        <f t="shared" si="0"/>
        <v>0</v>
      </c>
      <c r="I27" s="128">
        <f t="shared" si="0"/>
        <v>0</v>
      </c>
      <c r="J27" s="128">
        <f t="shared" si="1"/>
        <v>0</v>
      </c>
    </row>
    <row r="28" spans="1:10" x14ac:dyDescent="0.25">
      <c r="A28" s="33" t="s">
        <v>44</v>
      </c>
      <c r="B28" s="34"/>
      <c r="C28" s="34"/>
      <c r="D28" s="34"/>
      <c r="E28" s="34"/>
      <c r="F28" s="34"/>
      <c r="G28" s="128">
        <f t="shared" si="2"/>
        <v>0</v>
      </c>
      <c r="H28" s="128">
        <f t="shared" ref="H28:I31" si="3">IFERROR(E28/D28,0)</f>
        <v>0</v>
      </c>
      <c r="I28" s="128">
        <f t="shared" si="3"/>
        <v>0</v>
      </c>
      <c r="J28" s="128">
        <f>IFERROR(F28/B28,0)</f>
        <v>0</v>
      </c>
    </row>
    <row r="29" spans="1:10" x14ac:dyDescent="0.25">
      <c r="A29" s="33" t="s">
        <v>45</v>
      </c>
      <c r="B29" s="34">
        <v>170</v>
      </c>
      <c r="C29" s="34">
        <v>154.5</v>
      </c>
      <c r="D29" s="34">
        <v>147.5</v>
      </c>
      <c r="E29" s="34">
        <v>90</v>
      </c>
      <c r="F29" s="34">
        <v>37</v>
      </c>
      <c r="G29" s="128">
        <f t="shared" si="2"/>
        <v>0.9088235294117647</v>
      </c>
      <c r="H29" s="128">
        <f t="shared" si="3"/>
        <v>0.61016949152542377</v>
      </c>
      <c r="I29" s="128">
        <f t="shared" si="3"/>
        <v>0.41111111111111109</v>
      </c>
      <c r="J29" s="128">
        <f>IFERROR(F29/B29,0)</f>
        <v>0.21764705882352942</v>
      </c>
    </row>
    <row r="30" spans="1:10" ht="30" x14ac:dyDescent="0.25">
      <c r="A30" s="35" t="s">
        <v>46</v>
      </c>
      <c r="B30" s="34">
        <v>150</v>
      </c>
      <c r="C30" s="34">
        <v>213</v>
      </c>
      <c r="D30" s="34">
        <v>196.5</v>
      </c>
      <c r="E30" s="34">
        <v>119.5</v>
      </c>
      <c r="F30" s="34">
        <v>51</v>
      </c>
      <c r="G30" s="128">
        <f t="shared" si="2"/>
        <v>1.42</v>
      </c>
      <c r="H30" s="128">
        <f t="shared" si="3"/>
        <v>0.6081424936386769</v>
      </c>
      <c r="I30" s="128">
        <f t="shared" si="3"/>
        <v>0.42677824267782427</v>
      </c>
      <c r="J30" s="128">
        <f>IFERROR(F30/B30,0)</f>
        <v>0.34</v>
      </c>
    </row>
    <row r="31" spans="1:10" x14ac:dyDescent="0.25">
      <c r="A31" s="126" t="s">
        <v>56</v>
      </c>
      <c r="B31" s="194">
        <f>SUM(B4:B30)</f>
        <v>2720</v>
      </c>
      <c r="C31" s="194">
        <f>SUM(C4:C30)</f>
        <v>6099</v>
      </c>
      <c r="D31" s="194">
        <f>SUM(D4:D30)</f>
        <v>5524</v>
      </c>
      <c r="E31" s="194">
        <f>SUM(E4:E30)</f>
        <v>2884</v>
      </c>
      <c r="F31" s="194">
        <f>SUM(F4:F30)</f>
        <v>1686</v>
      </c>
      <c r="G31" s="128">
        <f t="shared" si="2"/>
        <v>2.2422794117647058</v>
      </c>
      <c r="H31" s="128">
        <f t="shared" si="3"/>
        <v>0.52208544532947143</v>
      </c>
      <c r="I31" s="128">
        <f t="shared" si="3"/>
        <v>0.5846047156726768</v>
      </c>
      <c r="J31" s="128">
        <f>IFERROR(F31/B31,0)</f>
        <v>0.61985294117647061</v>
      </c>
    </row>
    <row r="32" spans="1:10" x14ac:dyDescent="0.25">
      <c r="A32" s="36"/>
      <c r="B32" s="37"/>
      <c r="C32" s="37"/>
      <c r="D32" s="37"/>
      <c r="E32" s="37"/>
      <c r="F32" s="37"/>
      <c r="G32" s="37"/>
      <c r="H32" s="37"/>
      <c r="J32" s="37"/>
    </row>
    <row r="33" spans="1:10" ht="16.5" thickBot="1" x14ac:dyDescent="0.3">
      <c r="A33" s="384" t="s">
        <v>55</v>
      </c>
      <c r="B33" s="385"/>
      <c r="C33" s="385"/>
      <c r="D33" s="385"/>
      <c r="E33" s="385"/>
      <c r="F33" s="385"/>
      <c r="G33" s="385"/>
      <c r="H33" s="385"/>
      <c r="I33" s="385"/>
      <c r="J33" s="385"/>
    </row>
    <row r="34" spans="1:10" ht="32.25" thickBot="1" x14ac:dyDescent="0.3">
      <c r="A34" s="75" t="s">
        <v>69</v>
      </c>
      <c r="B34" s="76" t="s">
        <v>60</v>
      </c>
      <c r="C34" s="76" t="s">
        <v>61</v>
      </c>
      <c r="D34" s="77" t="s">
        <v>62</v>
      </c>
      <c r="E34" s="77" t="s">
        <v>63</v>
      </c>
      <c r="F34" s="77" t="s">
        <v>64</v>
      </c>
      <c r="G34" s="78" t="s">
        <v>65</v>
      </c>
      <c r="H34" s="78" t="s">
        <v>66</v>
      </c>
      <c r="I34" s="78" t="s">
        <v>67</v>
      </c>
      <c r="J34" s="79" t="s">
        <v>68</v>
      </c>
    </row>
    <row r="35" spans="1:10" ht="31.5" x14ac:dyDescent="0.25">
      <c r="A35" s="73" t="s">
        <v>20</v>
      </c>
      <c r="B35" s="74"/>
      <c r="C35" s="74"/>
      <c r="D35" s="74"/>
      <c r="E35" s="74"/>
      <c r="F35" s="74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</row>
    <row r="36" spans="1:10" x14ac:dyDescent="0.25">
      <c r="A36" s="22" t="s">
        <v>21</v>
      </c>
      <c r="B36" s="2">
        <v>60</v>
      </c>
      <c r="C36" s="2">
        <v>27</v>
      </c>
      <c r="D36" s="2">
        <v>24</v>
      </c>
      <c r="E36" s="2">
        <v>19</v>
      </c>
      <c r="F36" s="2">
        <v>13</v>
      </c>
      <c r="G36" s="128">
        <f t="shared" ref="G36:G50" si="4">IFERROR(C36/B36,0)</f>
        <v>0.45</v>
      </c>
      <c r="H36" s="128">
        <f t="shared" ref="H36:I50" si="5">IFERROR(E36/D36,0)</f>
        <v>0.79166666666666663</v>
      </c>
      <c r="I36" s="128">
        <f t="shared" si="5"/>
        <v>0.68421052631578949</v>
      </c>
      <c r="J36" s="128">
        <f t="shared" ref="J36:J50" si="6">IFERROR(F36/B36,0)</f>
        <v>0.21666666666666667</v>
      </c>
    </row>
    <row r="37" spans="1:10" x14ac:dyDescent="0.25">
      <c r="A37" s="22" t="s">
        <v>22</v>
      </c>
      <c r="B37" s="2"/>
      <c r="C37" s="2"/>
      <c r="D37" s="2"/>
      <c r="E37" s="2"/>
      <c r="F37" s="2"/>
      <c r="G37" s="128">
        <f t="shared" si="4"/>
        <v>0</v>
      </c>
      <c r="H37" s="128">
        <f t="shared" si="5"/>
        <v>0</v>
      </c>
      <c r="I37" s="128">
        <f t="shared" si="5"/>
        <v>0</v>
      </c>
      <c r="J37" s="128">
        <f t="shared" si="6"/>
        <v>0</v>
      </c>
    </row>
    <row r="38" spans="1:10" x14ac:dyDescent="0.25">
      <c r="A38" s="22" t="s">
        <v>23</v>
      </c>
      <c r="B38" s="2">
        <v>100</v>
      </c>
      <c r="C38" s="2">
        <v>55</v>
      </c>
      <c r="D38" s="2">
        <v>49</v>
      </c>
      <c r="E38" s="2">
        <v>49</v>
      </c>
      <c r="F38" s="2">
        <v>42</v>
      </c>
      <c r="G38" s="128">
        <f t="shared" si="4"/>
        <v>0.55000000000000004</v>
      </c>
      <c r="H38" s="128">
        <f t="shared" si="5"/>
        <v>1</v>
      </c>
      <c r="I38" s="128">
        <f t="shared" si="5"/>
        <v>0.8571428571428571</v>
      </c>
      <c r="J38" s="128">
        <f t="shared" si="6"/>
        <v>0.42</v>
      </c>
    </row>
    <row r="39" spans="1:10" x14ac:dyDescent="0.25">
      <c r="A39" s="22" t="s">
        <v>24</v>
      </c>
      <c r="B39" s="2">
        <v>50</v>
      </c>
      <c r="C39" s="2">
        <v>25</v>
      </c>
      <c r="D39" s="2">
        <v>22</v>
      </c>
      <c r="E39" s="2">
        <v>22</v>
      </c>
      <c r="F39" s="2">
        <v>19</v>
      </c>
      <c r="G39" s="128">
        <f t="shared" si="4"/>
        <v>0.5</v>
      </c>
      <c r="H39" s="128">
        <f t="shared" si="5"/>
        <v>1</v>
      </c>
      <c r="I39" s="128">
        <f t="shared" si="5"/>
        <v>0.86363636363636365</v>
      </c>
      <c r="J39" s="128">
        <f t="shared" si="6"/>
        <v>0.38</v>
      </c>
    </row>
    <row r="40" spans="1:10" ht="19.5" customHeight="1" x14ac:dyDescent="0.25">
      <c r="A40" s="22" t="s">
        <v>25</v>
      </c>
      <c r="B40" s="2"/>
      <c r="C40" s="2"/>
      <c r="D40" s="2"/>
      <c r="E40" s="2"/>
      <c r="F40" s="2"/>
      <c r="G40" s="128">
        <f t="shared" si="4"/>
        <v>0</v>
      </c>
      <c r="H40" s="128">
        <f t="shared" si="5"/>
        <v>0</v>
      </c>
      <c r="I40" s="128">
        <f t="shared" si="5"/>
        <v>0</v>
      </c>
      <c r="J40" s="128">
        <f t="shared" si="6"/>
        <v>0</v>
      </c>
    </row>
    <row r="41" spans="1:10" ht="18" customHeight="1" x14ac:dyDescent="0.25">
      <c r="A41" s="22" t="s">
        <v>26</v>
      </c>
      <c r="B41" s="2">
        <v>50</v>
      </c>
      <c r="C41" s="2">
        <v>103</v>
      </c>
      <c r="D41" s="2">
        <v>66</v>
      </c>
      <c r="E41" s="2">
        <v>66</v>
      </c>
      <c r="F41" s="2">
        <v>55</v>
      </c>
      <c r="G41" s="128">
        <f t="shared" si="4"/>
        <v>2.06</v>
      </c>
      <c r="H41" s="128">
        <f t="shared" si="5"/>
        <v>1</v>
      </c>
      <c r="I41" s="128">
        <f t="shared" si="5"/>
        <v>0.83333333333333337</v>
      </c>
      <c r="J41" s="128">
        <f t="shared" si="6"/>
        <v>1.1000000000000001</v>
      </c>
    </row>
    <row r="42" spans="1:10" ht="17.25" customHeight="1" x14ac:dyDescent="0.25">
      <c r="A42" s="22" t="s">
        <v>27</v>
      </c>
      <c r="B42" s="2"/>
      <c r="C42" s="2"/>
      <c r="D42" s="2"/>
      <c r="E42" s="2"/>
      <c r="F42" s="2"/>
      <c r="G42" s="128">
        <f t="shared" si="4"/>
        <v>0</v>
      </c>
      <c r="H42" s="128">
        <f t="shared" si="5"/>
        <v>0</v>
      </c>
      <c r="I42" s="128">
        <f t="shared" si="5"/>
        <v>0</v>
      </c>
      <c r="J42" s="128">
        <f t="shared" si="6"/>
        <v>0</v>
      </c>
    </row>
    <row r="43" spans="1:10" ht="17.25" customHeight="1" x14ac:dyDescent="0.25">
      <c r="A43" s="22" t="s">
        <v>28</v>
      </c>
      <c r="B43" s="55"/>
      <c r="C43" s="55"/>
      <c r="D43" s="55"/>
      <c r="E43" s="55"/>
      <c r="F43" s="55"/>
      <c r="G43" s="128">
        <f t="shared" si="4"/>
        <v>0</v>
      </c>
      <c r="H43" s="128">
        <f t="shared" si="5"/>
        <v>0</v>
      </c>
      <c r="I43" s="128">
        <f t="shared" si="5"/>
        <v>0</v>
      </c>
      <c r="J43" s="128">
        <f t="shared" si="6"/>
        <v>0</v>
      </c>
    </row>
    <row r="44" spans="1:10" ht="31.5" x14ac:dyDescent="0.25">
      <c r="A44" s="22" t="s">
        <v>29</v>
      </c>
      <c r="B44" s="44"/>
      <c r="C44" s="44"/>
      <c r="D44" s="55"/>
      <c r="E44" s="55"/>
      <c r="F44" s="55"/>
      <c r="G44" s="128">
        <f t="shared" si="4"/>
        <v>0</v>
      </c>
      <c r="H44" s="128">
        <f t="shared" si="5"/>
        <v>0</v>
      </c>
      <c r="I44" s="128">
        <f t="shared" si="5"/>
        <v>0</v>
      </c>
      <c r="J44" s="128">
        <f t="shared" si="6"/>
        <v>0</v>
      </c>
    </row>
    <row r="45" spans="1:10" x14ac:dyDescent="0.25">
      <c r="A45" s="22" t="s">
        <v>30</v>
      </c>
      <c r="B45" s="2"/>
      <c r="C45" s="2"/>
      <c r="D45" s="2"/>
      <c r="E45" s="2"/>
      <c r="F45" s="2"/>
      <c r="G45" s="128">
        <f t="shared" si="4"/>
        <v>0</v>
      </c>
      <c r="H45" s="128">
        <f t="shared" si="5"/>
        <v>0</v>
      </c>
      <c r="I45" s="128">
        <f t="shared" si="5"/>
        <v>0</v>
      </c>
      <c r="J45" s="128">
        <f t="shared" si="6"/>
        <v>0</v>
      </c>
    </row>
    <row r="46" spans="1:10" ht="31.5" x14ac:dyDescent="0.25">
      <c r="A46" s="22" t="s">
        <v>31</v>
      </c>
      <c r="B46" s="2"/>
      <c r="C46" s="2"/>
      <c r="D46" s="2"/>
      <c r="E46" s="2"/>
      <c r="F46" s="2"/>
      <c r="G46" s="128">
        <f t="shared" si="4"/>
        <v>0</v>
      </c>
      <c r="H46" s="128">
        <f t="shared" si="5"/>
        <v>0</v>
      </c>
      <c r="I46" s="128">
        <f t="shared" si="5"/>
        <v>0</v>
      </c>
      <c r="J46" s="128">
        <f t="shared" si="6"/>
        <v>0</v>
      </c>
    </row>
    <row r="47" spans="1:10" x14ac:dyDescent="0.25">
      <c r="A47" s="22" t="s">
        <v>32</v>
      </c>
      <c r="B47" s="2"/>
      <c r="C47" s="2"/>
      <c r="D47" s="2"/>
      <c r="E47" s="2"/>
      <c r="F47" s="2"/>
      <c r="G47" s="128">
        <f t="shared" si="4"/>
        <v>0</v>
      </c>
      <c r="H47" s="128">
        <f t="shared" si="5"/>
        <v>0</v>
      </c>
      <c r="I47" s="128">
        <f t="shared" si="5"/>
        <v>0</v>
      </c>
      <c r="J47" s="128">
        <f t="shared" si="6"/>
        <v>0</v>
      </c>
    </row>
    <row r="48" spans="1:10" x14ac:dyDescent="0.25">
      <c r="A48" s="22" t="s">
        <v>33</v>
      </c>
      <c r="B48" s="2"/>
      <c r="C48" s="2"/>
      <c r="D48" s="2"/>
      <c r="E48" s="2"/>
      <c r="F48" s="2"/>
      <c r="G48" s="128">
        <f t="shared" si="4"/>
        <v>0</v>
      </c>
      <c r="H48" s="128">
        <f t="shared" si="5"/>
        <v>0</v>
      </c>
      <c r="I48" s="128">
        <f t="shared" si="5"/>
        <v>0</v>
      </c>
      <c r="J48" s="128">
        <f t="shared" si="6"/>
        <v>0</v>
      </c>
    </row>
    <row r="49" spans="1:10" ht="18.75" customHeight="1" x14ac:dyDescent="0.25">
      <c r="A49" s="22" t="s">
        <v>34</v>
      </c>
      <c r="B49" s="2"/>
      <c r="C49" s="2"/>
      <c r="D49" s="2"/>
      <c r="E49" s="2"/>
      <c r="F49" s="2"/>
      <c r="G49" s="128">
        <f t="shared" si="4"/>
        <v>0</v>
      </c>
      <c r="H49" s="128">
        <f t="shared" si="5"/>
        <v>0</v>
      </c>
      <c r="I49" s="128">
        <f t="shared" si="5"/>
        <v>0</v>
      </c>
      <c r="J49" s="128">
        <f t="shared" si="6"/>
        <v>0</v>
      </c>
    </row>
    <row r="50" spans="1:10" ht="17.25" customHeight="1" x14ac:dyDescent="0.25">
      <c r="A50" s="22" t="s">
        <v>35</v>
      </c>
      <c r="B50" s="2"/>
      <c r="C50" s="2"/>
      <c r="D50" s="2"/>
      <c r="E50" s="2"/>
      <c r="F50" s="2"/>
      <c r="G50" s="128">
        <f t="shared" si="4"/>
        <v>0</v>
      </c>
      <c r="H50" s="128">
        <f t="shared" si="5"/>
        <v>0</v>
      </c>
      <c r="I50" s="128">
        <f t="shared" si="5"/>
        <v>0</v>
      </c>
      <c r="J50" s="128">
        <f t="shared" si="6"/>
        <v>0</v>
      </c>
    </row>
    <row r="51" spans="1:10" ht="18" customHeight="1" x14ac:dyDescent="0.25">
      <c r="A51" s="22" t="s">
        <v>36</v>
      </c>
      <c r="B51" s="2"/>
      <c r="C51" s="2"/>
      <c r="D51" s="2"/>
      <c r="E51" s="2"/>
      <c r="F51" s="2"/>
      <c r="G51" s="128">
        <f>IFERROR(C51/B51,0)</f>
        <v>0</v>
      </c>
      <c r="H51" s="128">
        <f>IFERROR(E51/D51,0)</f>
        <v>0</v>
      </c>
      <c r="I51" s="128">
        <f>IFERROR(F51/E51,0)</f>
        <v>0</v>
      </c>
      <c r="J51" s="128">
        <f>IFERROR(F51/B51,0)</f>
        <v>0</v>
      </c>
    </row>
    <row r="52" spans="1:10" ht="16.5" customHeight="1" x14ac:dyDescent="0.25">
      <c r="A52" s="22" t="s">
        <v>37</v>
      </c>
      <c r="B52" s="2"/>
      <c r="C52" s="2"/>
      <c r="D52" s="2"/>
      <c r="E52" s="2"/>
      <c r="F52" s="2"/>
      <c r="G52" s="128">
        <f t="shared" ref="G52:G62" si="7">IFERROR(C52/B52,0)</f>
        <v>0</v>
      </c>
      <c r="H52" s="128">
        <f t="shared" ref="H52:I62" si="8">IFERROR(E52/D52,0)</f>
        <v>0</v>
      </c>
      <c r="I52" s="128">
        <f t="shared" si="8"/>
        <v>0</v>
      </c>
      <c r="J52" s="128">
        <f t="shared" ref="J52:J62" si="9">IFERROR(F52/B52,0)</f>
        <v>0</v>
      </c>
    </row>
    <row r="53" spans="1:10" x14ac:dyDescent="0.25">
      <c r="A53" s="22" t="s">
        <v>38</v>
      </c>
      <c r="B53" s="2"/>
      <c r="C53" s="2"/>
      <c r="D53" s="2"/>
      <c r="E53" s="2"/>
      <c r="F53" s="2"/>
      <c r="G53" s="128">
        <f t="shared" si="7"/>
        <v>0</v>
      </c>
      <c r="H53" s="128">
        <f t="shared" si="8"/>
        <v>0</v>
      </c>
      <c r="I53" s="128">
        <f t="shared" si="8"/>
        <v>0</v>
      </c>
      <c r="J53" s="128">
        <f t="shared" si="9"/>
        <v>0</v>
      </c>
    </row>
    <row r="54" spans="1:10" ht="19.5" customHeight="1" x14ac:dyDescent="0.25">
      <c r="A54" s="22" t="s">
        <v>39</v>
      </c>
      <c r="B54" s="2"/>
      <c r="C54" s="2"/>
      <c r="D54" s="2"/>
      <c r="E54" s="2"/>
      <c r="F54" s="2"/>
      <c r="G54" s="128">
        <f t="shared" si="7"/>
        <v>0</v>
      </c>
      <c r="H54" s="128">
        <f t="shared" si="8"/>
        <v>0</v>
      </c>
      <c r="I54" s="128">
        <f t="shared" si="8"/>
        <v>0</v>
      </c>
      <c r="J54" s="128">
        <f t="shared" si="9"/>
        <v>0</v>
      </c>
    </row>
    <row r="55" spans="1:10" ht="18.75" customHeight="1" x14ac:dyDescent="0.25">
      <c r="A55" s="22" t="s">
        <v>40</v>
      </c>
      <c r="B55" s="2">
        <v>30</v>
      </c>
      <c r="C55" s="2">
        <v>22</v>
      </c>
      <c r="D55" s="2">
        <v>18</v>
      </c>
      <c r="E55" s="2">
        <v>18</v>
      </c>
      <c r="F55" s="2">
        <v>12</v>
      </c>
      <c r="G55" s="128">
        <f t="shared" si="7"/>
        <v>0.73333333333333328</v>
      </c>
      <c r="H55" s="128">
        <f t="shared" si="8"/>
        <v>1</v>
      </c>
      <c r="I55" s="128">
        <f t="shared" si="8"/>
        <v>0.66666666666666663</v>
      </c>
      <c r="J55" s="128">
        <f t="shared" si="9"/>
        <v>0.4</v>
      </c>
    </row>
    <row r="56" spans="1:10" ht="17.25" customHeight="1" x14ac:dyDescent="0.25">
      <c r="A56" s="22" t="s">
        <v>41</v>
      </c>
      <c r="B56" s="2"/>
      <c r="C56" s="2"/>
      <c r="D56" s="2"/>
      <c r="E56" s="2"/>
      <c r="F56" s="2"/>
      <c r="G56" s="128">
        <f t="shared" si="7"/>
        <v>0</v>
      </c>
      <c r="H56" s="128">
        <f t="shared" si="8"/>
        <v>0</v>
      </c>
      <c r="I56" s="128">
        <f t="shared" si="8"/>
        <v>0</v>
      </c>
      <c r="J56" s="128">
        <f t="shared" si="9"/>
        <v>0</v>
      </c>
    </row>
    <row r="57" spans="1:10" ht="16.5" customHeight="1" x14ac:dyDescent="0.25">
      <c r="A57" s="22" t="s">
        <v>42</v>
      </c>
      <c r="B57" s="2"/>
      <c r="C57" s="2"/>
      <c r="D57" s="2"/>
      <c r="E57" s="2"/>
      <c r="F57" s="2"/>
      <c r="G57" s="128">
        <f t="shared" si="7"/>
        <v>0</v>
      </c>
      <c r="H57" s="128">
        <f t="shared" si="8"/>
        <v>0</v>
      </c>
      <c r="I57" s="128">
        <f t="shared" si="8"/>
        <v>0</v>
      </c>
      <c r="J57" s="128">
        <f t="shared" si="9"/>
        <v>0</v>
      </c>
    </row>
    <row r="58" spans="1:10" ht="17.25" customHeight="1" x14ac:dyDescent="0.25">
      <c r="A58" s="22" t="s">
        <v>43</v>
      </c>
      <c r="B58" s="2"/>
      <c r="C58" s="2"/>
      <c r="D58" s="2"/>
      <c r="E58" s="2"/>
      <c r="F58" s="2"/>
      <c r="G58" s="128">
        <f t="shared" si="7"/>
        <v>0</v>
      </c>
      <c r="H58" s="128">
        <f t="shared" si="8"/>
        <v>0</v>
      </c>
      <c r="I58" s="128">
        <f t="shared" si="8"/>
        <v>0</v>
      </c>
      <c r="J58" s="128">
        <f t="shared" si="9"/>
        <v>0</v>
      </c>
    </row>
    <row r="59" spans="1:10" x14ac:dyDescent="0.25">
      <c r="A59" s="22" t="s">
        <v>44</v>
      </c>
      <c r="B59" s="2"/>
      <c r="C59" s="2"/>
      <c r="D59" s="2"/>
      <c r="E59" s="2"/>
      <c r="F59" s="2"/>
      <c r="G59" s="128">
        <f t="shared" si="7"/>
        <v>0</v>
      </c>
      <c r="H59" s="128">
        <f t="shared" si="8"/>
        <v>0</v>
      </c>
      <c r="I59" s="128">
        <f t="shared" si="8"/>
        <v>0</v>
      </c>
      <c r="J59" s="128">
        <f t="shared" si="9"/>
        <v>0</v>
      </c>
    </row>
    <row r="60" spans="1:10" x14ac:dyDescent="0.25">
      <c r="A60" s="22" t="s">
        <v>45</v>
      </c>
      <c r="B60" s="2"/>
      <c r="C60" s="2"/>
      <c r="D60" s="2"/>
      <c r="E60" s="2"/>
      <c r="F60" s="2"/>
      <c r="G60" s="128">
        <f t="shared" si="7"/>
        <v>0</v>
      </c>
      <c r="H60" s="128">
        <f t="shared" si="8"/>
        <v>0</v>
      </c>
      <c r="I60" s="128">
        <f t="shared" si="8"/>
        <v>0</v>
      </c>
      <c r="J60" s="128">
        <f t="shared" si="9"/>
        <v>0</v>
      </c>
    </row>
    <row r="61" spans="1:10" ht="31.5" x14ac:dyDescent="0.25">
      <c r="A61" s="44" t="s">
        <v>46</v>
      </c>
      <c r="B61" s="55">
        <v>20</v>
      </c>
      <c r="C61" s="55">
        <v>16</v>
      </c>
      <c r="D61" s="55">
        <v>16</v>
      </c>
      <c r="E61" s="55">
        <v>10</v>
      </c>
      <c r="F61" s="55">
        <v>8</v>
      </c>
      <c r="G61" s="128">
        <f t="shared" si="7"/>
        <v>0.8</v>
      </c>
      <c r="H61" s="128">
        <f t="shared" si="8"/>
        <v>0.625</v>
      </c>
      <c r="I61" s="128">
        <f t="shared" si="8"/>
        <v>0.8</v>
      </c>
      <c r="J61" s="128">
        <f t="shared" si="9"/>
        <v>0.4</v>
      </c>
    </row>
    <row r="62" spans="1:10" ht="17.25" customHeight="1" x14ac:dyDescent="0.25">
      <c r="A62" s="126" t="s">
        <v>56</v>
      </c>
      <c r="B62" s="53">
        <f>SUM(B35:B61)</f>
        <v>310</v>
      </c>
      <c r="C62" s="53">
        <f>SUM(C35:C61)</f>
        <v>248</v>
      </c>
      <c r="D62" s="53">
        <f>SUM(D35:D61)</f>
        <v>195</v>
      </c>
      <c r="E62" s="53">
        <f>SUM(E35:E61)</f>
        <v>184</v>
      </c>
      <c r="F62" s="53">
        <f>SUM(F35:F61)</f>
        <v>149</v>
      </c>
      <c r="G62" s="128">
        <f t="shared" si="7"/>
        <v>0.8</v>
      </c>
      <c r="H62" s="128">
        <f t="shared" si="8"/>
        <v>0.94358974358974357</v>
      </c>
      <c r="I62" s="128">
        <f t="shared" si="8"/>
        <v>0.80978260869565222</v>
      </c>
      <c r="J62" s="128">
        <f t="shared" si="9"/>
        <v>0.48064516129032259</v>
      </c>
    </row>
    <row r="64" spans="1:10" ht="16.5" thickBot="1" x14ac:dyDescent="0.3">
      <c r="A64" s="112" t="s">
        <v>131</v>
      </c>
      <c r="B64" s="7"/>
      <c r="C64" s="7"/>
      <c r="D64" s="7"/>
      <c r="E64" s="7"/>
    </row>
    <row r="65" spans="1:9" ht="63.75" thickBot="1" x14ac:dyDescent="0.3">
      <c r="A65" s="86" t="s">
        <v>69</v>
      </c>
      <c r="B65" s="87" t="s">
        <v>61</v>
      </c>
      <c r="C65" s="88" t="s">
        <v>62</v>
      </c>
      <c r="D65" s="88" t="s">
        <v>63</v>
      </c>
      <c r="E65" s="88" t="s">
        <v>64</v>
      </c>
      <c r="F65" s="89" t="s">
        <v>148</v>
      </c>
      <c r="G65" s="89" t="s">
        <v>149</v>
      </c>
      <c r="H65" s="89" t="s">
        <v>150</v>
      </c>
      <c r="I65" s="90" t="s">
        <v>151</v>
      </c>
    </row>
    <row r="66" spans="1:9" ht="31.5" x14ac:dyDescent="0.25">
      <c r="A66" s="73" t="s">
        <v>20</v>
      </c>
      <c r="B66" s="74"/>
      <c r="C66" s="74"/>
      <c r="D66" s="74"/>
      <c r="E66" s="74"/>
      <c r="F66" s="129">
        <f>+IFERROR(B66/(C4+C35),0)*100</f>
        <v>0</v>
      </c>
      <c r="G66" s="129">
        <f>+IFERROR(C66/(D4+D35),0)*100</f>
        <v>0</v>
      </c>
      <c r="H66" s="129">
        <f>+IFERROR(D66/(E4+E35),0)*100</f>
        <v>0</v>
      </c>
      <c r="I66" s="129">
        <f>+IFERROR(E66/(F4+F35),0)*100</f>
        <v>0</v>
      </c>
    </row>
    <row r="67" spans="1:9" x14ac:dyDescent="0.25">
      <c r="A67" s="22" t="s">
        <v>21</v>
      </c>
      <c r="B67" s="2"/>
      <c r="C67" s="2"/>
      <c r="D67" s="2"/>
      <c r="E67" s="2"/>
      <c r="F67" s="130">
        <f t="shared" ref="F67:I82" si="10">+IFERROR(B67/(C5+C36),0)*100</f>
        <v>0</v>
      </c>
      <c r="G67" s="130">
        <f t="shared" si="10"/>
        <v>0</v>
      </c>
      <c r="H67" s="130">
        <f t="shared" si="10"/>
        <v>0</v>
      </c>
      <c r="I67" s="130">
        <f t="shared" si="10"/>
        <v>0</v>
      </c>
    </row>
    <row r="68" spans="1:9" x14ac:dyDescent="0.25">
      <c r="A68" s="22" t="s">
        <v>22</v>
      </c>
      <c r="B68" s="2"/>
      <c r="C68" s="2"/>
      <c r="D68" s="2"/>
      <c r="E68" s="2"/>
      <c r="F68" s="130">
        <f t="shared" si="10"/>
        <v>0</v>
      </c>
      <c r="G68" s="130">
        <f t="shared" si="10"/>
        <v>0</v>
      </c>
      <c r="H68" s="130">
        <f t="shared" si="10"/>
        <v>0</v>
      </c>
      <c r="I68" s="130">
        <f t="shared" si="10"/>
        <v>0</v>
      </c>
    </row>
    <row r="69" spans="1:9" x14ac:dyDescent="0.25">
      <c r="A69" s="22" t="s">
        <v>23</v>
      </c>
      <c r="B69" s="2">
        <v>1</v>
      </c>
      <c r="C69" s="2">
        <v>1</v>
      </c>
      <c r="D69" s="2">
        <v>1</v>
      </c>
      <c r="E69" s="2">
        <v>1</v>
      </c>
      <c r="F69" s="130">
        <f t="shared" si="10"/>
        <v>0.10235414534288639</v>
      </c>
      <c r="G69" s="130">
        <f t="shared" si="10"/>
        <v>0.11248593925759282</v>
      </c>
      <c r="H69" s="130">
        <f t="shared" si="10"/>
        <v>0.18761726078799248</v>
      </c>
      <c r="I69" s="130">
        <f t="shared" si="10"/>
        <v>0.2857142857142857</v>
      </c>
    </row>
    <row r="70" spans="1:9" x14ac:dyDescent="0.25">
      <c r="A70" s="22" t="s">
        <v>24</v>
      </c>
      <c r="B70" s="2"/>
      <c r="C70" s="2"/>
      <c r="D70" s="2"/>
      <c r="E70" s="2"/>
      <c r="F70" s="130">
        <f t="shared" si="10"/>
        <v>0</v>
      </c>
      <c r="G70" s="130">
        <f t="shared" si="10"/>
        <v>0</v>
      </c>
      <c r="H70" s="130">
        <f t="shared" si="10"/>
        <v>0</v>
      </c>
      <c r="I70" s="130">
        <f t="shared" si="10"/>
        <v>0</v>
      </c>
    </row>
    <row r="71" spans="1:9" x14ac:dyDescent="0.25">
      <c r="A71" s="22" t="s">
        <v>25</v>
      </c>
      <c r="B71" s="2"/>
      <c r="C71" s="2"/>
      <c r="D71" s="2"/>
      <c r="E71" s="2"/>
      <c r="F71" s="130">
        <f t="shared" si="10"/>
        <v>0</v>
      </c>
      <c r="G71" s="130">
        <f t="shared" si="10"/>
        <v>0</v>
      </c>
      <c r="H71" s="130">
        <f t="shared" si="10"/>
        <v>0</v>
      </c>
      <c r="I71" s="130">
        <f t="shared" si="10"/>
        <v>0</v>
      </c>
    </row>
    <row r="72" spans="1:9" x14ac:dyDescent="0.25">
      <c r="A72" s="22" t="s">
        <v>26</v>
      </c>
      <c r="B72" s="2">
        <v>0</v>
      </c>
      <c r="C72" s="2">
        <v>0</v>
      </c>
      <c r="D72" s="2">
        <v>0</v>
      </c>
      <c r="E72" s="2">
        <v>0</v>
      </c>
      <c r="F72" s="130">
        <f t="shared" si="10"/>
        <v>0</v>
      </c>
      <c r="G72" s="130">
        <f t="shared" si="10"/>
        <v>0</v>
      </c>
      <c r="H72" s="130">
        <f t="shared" si="10"/>
        <v>0</v>
      </c>
      <c r="I72" s="130">
        <f t="shared" si="10"/>
        <v>0</v>
      </c>
    </row>
    <row r="73" spans="1:9" x14ac:dyDescent="0.25">
      <c r="A73" s="22" t="s">
        <v>27</v>
      </c>
      <c r="B73" s="2">
        <v>1</v>
      </c>
      <c r="C73" s="2">
        <v>1</v>
      </c>
      <c r="D73" s="2"/>
      <c r="E73" s="2"/>
      <c r="F73" s="130">
        <f t="shared" si="10"/>
        <v>0.1644736842105263</v>
      </c>
      <c r="G73" s="130">
        <f t="shared" si="10"/>
        <v>0.17123287671232876</v>
      </c>
      <c r="H73" s="130">
        <f t="shared" si="10"/>
        <v>0</v>
      </c>
      <c r="I73" s="130">
        <f t="shared" si="10"/>
        <v>0</v>
      </c>
    </row>
    <row r="74" spans="1:9" x14ac:dyDescent="0.25">
      <c r="A74" s="22" t="s">
        <v>28</v>
      </c>
      <c r="B74" s="2">
        <v>1</v>
      </c>
      <c r="C74" s="2">
        <v>1</v>
      </c>
      <c r="D74" s="2">
        <v>1</v>
      </c>
      <c r="E74" s="2">
        <v>1</v>
      </c>
      <c r="F74" s="130">
        <f t="shared" si="10"/>
        <v>0.17574692442882248</v>
      </c>
      <c r="G74" s="130">
        <f t="shared" si="10"/>
        <v>0.18399264029438822</v>
      </c>
      <c r="H74" s="130">
        <f t="shared" si="10"/>
        <v>0.50251256281407031</v>
      </c>
      <c r="I74" s="130">
        <f t="shared" si="10"/>
        <v>1.1904761904761905</v>
      </c>
    </row>
    <row r="75" spans="1:9" ht="31.5" x14ac:dyDescent="0.25">
      <c r="A75" s="22" t="s">
        <v>29</v>
      </c>
      <c r="B75" s="2">
        <v>1</v>
      </c>
      <c r="C75" s="2">
        <v>1</v>
      </c>
      <c r="D75" s="2"/>
      <c r="E75" s="2"/>
      <c r="F75" s="130">
        <f t="shared" si="10"/>
        <v>2.9411764705882351</v>
      </c>
      <c r="G75" s="130">
        <f t="shared" si="10"/>
        <v>3.125</v>
      </c>
      <c r="H75" s="130">
        <f t="shared" si="10"/>
        <v>0</v>
      </c>
      <c r="I75" s="130">
        <f t="shared" si="10"/>
        <v>0</v>
      </c>
    </row>
    <row r="76" spans="1:9" x14ac:dyDescent="0.25">
      <c r="A76" s="22" t="s">
        <v>30</v>
      </c>
      <c r="B76" s="2"/>
      <c r="C76" s="2"/>
      <c r="D76" s="2"/>
      <c r="E76" s="2"/>
      <c r="F76" s="130">
        <f t="shared" si="10"/>
        <v>0</v>
      </c>
      <c r="G76" s="130">
        <f t="shared" si="10"/>
        <v>0</v>
      </c>
      <c r="H76" s="130">
        <f t="shared" si="10"/>
        <v>0</v>
      </c>
      <c r="I76" s="130">
        <f t="shared" si="10"/>
        <v>0</v>
      </c>
    </row>
    <row r="77" spans="1:9" ht="31.5" x14ac:dyDescent="0.25">
      <c r="A77" s="22" t="s">
        <v>31</v>
      </c>
      <c r="B77" s="2"/>
      <c r="C77" s="2"/>
      <c r="D77" s="2"/>
      <c r="E77" s="2"/>
      <c r="F77" s="130">
        <f t="shared" si="10"/>
        <v>0</v>
      </c>
      <c r="G77" s="130">
        <f t="shared" si="10"/>
        <v>0</v>
      </c>
      <c r="H77" s="130">
        <f t="shared" si="10"/>
        <v>0</v>
      </c>
      <c r="I77" s="130">
        <f t="shared" si="10"/>
        <v>0</v>
      </c>
    </row>
    <row r="78" spans="1:9" x14ac:dyDescent="0.25">
      <c r="A78" s="22" t="s">
        <v>32</v>
      </c>
      <c r="B78" s="2"/>
      <c r="C78" s="2"/>
      <c r="D78" s="2"/>
      <c r="E78" s="2"/>
      <c r="F78" s="130">
        <f t="shared" si="10"/>
        <v>0</v>
      </c>
      <c r="G78" s="130">
        <f t="shared" si="10"/>
        <v>0</v>
      </c>
      <c r="H78" s="130">
        <f t="shared" si="10"/>
        <v>0</v>
      </c>
      <c r="I78" s="130">
        <f t="shared" si="10"/>
        <v>0</v>
      </c>
    </row>
    <row r="79" spans="1:9" x14ac:dyDescent="0.25">
      <c r="A79" s="22" t="s">
        <v>33</v>
      </c>
      <c r="B79" s="2"/>
      <c r="C79" s="2"/>
      <c r="D79" s="2"/>
      <c r="E79" s="2"/>
      <c r="F79" s="130">
        <f t="shared" si="10"/>
        <v>0</v>
      </c>
      <c r="G79" s="130">
        <f t="shared" si="10"/>
        <v>0</v>
      </c>
      <c r="H79" s="130">
        <f t="shared" si="10"/>
        <v>0</v>
      </c>
      <c r="I79" s="130">
        <f t="shared" si="10"/>
        <v>0</v>
      </c>
    </row>
    <row r="80" spans="1:9" x14ac:dyDescent="0.25">
      <c r="A80" s="22" t="s">
        <v>34</v>
      </c>
      <c r="B80" s="2"/>
      <c r="C80" s="2"/>
      <c r="D80" s="2"/>
      <c r="E80" s="2"/>
      <c r="F80" s="130">
        <f t="shared" si="10"/>
        <v>0</v>
      </c>
      <c r="G80" s="130">
        <f t="shared" si="10"/>
        <v>0</v>
      </c>
      <c r="H80" s="130">
        <f t="shared" si="10"/>
        <v>0</v>
      </c>
      <c r="I80" s="130">
        <f t="shared" si="10"/>
        <v>0</v>
      </c>
    </row>
    <row r="81" spans="1:9" x14ac:dyDescent="0.25">
      <c r="A81" s="22" t="s">
        <v>35</v>
      </c>
      <c r="B81" s="2"/>
      <c r="C81" s="2"/>
      <c r="D81" s="2"/>
      <c r="E81" s="2"/>
      <c r="F81" s="130">
        <f t="shared" si="10"/>
        <v>0</v>
      </c>
      <c r="G81" s="130">
        <f t="shared" si="10"/>
        <v>0</v>
      </c>
      <c r="H81" s="130">
        <f t="shared" si="10"/>
        <v>0</v>
      </c>
      <c r="I81" s="130">
        <f t="shared" si="10"/>
        <v>0</v>
      </c>
    </row>
    <row r="82" spans="1:9" x14ac:dyDescent="0.25">
      <c r="A82" s="22" t="s">
        <v>36</v>
      </c>
      <c r="B82" s="2">
        <v>441</v>
      </c>
      <c r="C82" s="2">
        <v>380</v>
      </c>
      <c r="D82" s="2">
        <v>341</v>
      </c>
      <c r="E82" s="2">
        <v>174</v>
      </c>
      <c r="F82" s="130">
        <f t="shared" si="10"/>
        <v>28.748370273794006</v>
      </c>
      <c r="G82" s="130">
        <f t="shared" si="10"/>
        <v>27.961736571008096</v>
      </c>
      <c r="H82" s="130">
        <f t="shared" si="10"/>
        <v>55.718954248366018</v>
      </c>
      <c r="I82" s="130">
        <f t="shared" si="10"/>
        <v>47.154471544715449</v>
      </c>
    </row>
    <row r="83" spans="1:9" x14ac:dyDescent="0.25">
      <c r="A83" s="22" t="s">
        <v>37</v>
      </c>
      <c r="B83" s="2">
        <v>74</v>
      </c>
      <c r="C83" s="2">
        <v>67</v>
      </c>
      <c r="D83" s="2">
        <v>59</v>
      </c>
      <c r="E83" s="2">
        <v>41</v>
      </c>
      <c r="F83" s="130">
        <f t="shared" ref="F83:I93" si="11">+IFERROR(B83/(C21+C52),0)*100</f>
        <v>13.479052823315119</v>
      </c>
      <c r="G83" s="130">
        <f t="shared" si="11"/>
        <v>15.124153498871332</v>
      </c>
      <c r="H83" s="130">
        <f t="shared" si="11"/>
        <v>46.09375</v>
      </c>
      <c r="I83" s="130">
        <f t="shared" si="11"/>
        <v>46.590909090909086</v>
      </c>
    </row>
    <row r="84" spans="1:9" x14ac:dyDescent="0.25">
      <c r="A84" s="22" t="s">
        <v>38</v>
      </c>
      <c r="B84" s="2"/>
      <c r="C84" s="2"/>
      <c r="D84" s="2"/>
      <c r="E84" s="2"/>
      <c r="F84" s="130">
        <f t="shared" si="11"/>
        <v>0</v>
      </c>
      <c r="G84" s="130">
        <f t="shared" si="11"/>
        <v>0</v>
      </c>
      <c r="H84" s="130">
        <f t="shared" si="11"/>
        <v>0</v>
      </c>
      <c r="I84" s="130">
        <f t="shared" si="11"/>
        <v>0</v>
      </c>
    </row>
    <row r="85" spans="1:9" x14ac:dyDescent="0.25">
      <c r="A85" s="22" t="s">
        <v>39</v>
      </c>
      <c r="B85" s="2"/>
      <c r="C85" s="2"/>
      <c r="D85" s="2"/>
      <c r="E85" s="2"/>
      <c r="F85" s="130">
        <f t="shared" si="11"/>
        <v>0</v>
      </c>
      <c r="G85" s="130">
        <f t="shared" si="11"/>
        <v>0</v>
      </c>
      <c r="H85" s="130">
        <f t="shared" si="11"/>
        <v>0</v>
      </c>
      <c r="I85" s="130">
        <f t="shared" si="11"/>
        <v>0</v>
      </c>
    </row>
    <row r="86" spans="1:9" x14ac:dyDescent="0.25">
      <c r="A86" s="22" t="s">
        <v>40</v>
      </c>
      <c r="B86" s="2"/>
      <c r="C86" s="2"/>
      <c r="D86" s="2"/>
      <c r="E86" s="2"/>
      <c r="F86" s="130">
        <f t="shared" si="11"/>
        <v>0</v>
      </c>
      <c r="G86" s="130">
        <f t="shared" si="11"/>
        <v>0</v>
      </c>
      <c r="H86" s="130">
        <f t="shared" si="11"/>
        <v>0</v>
      </c>
      <c r="I86" s="130">
        <f t="shared" si="11"/>
        <v>0</v>
      </c>
    </row>
    <row r="87" spans="1:9" x14ac:dyDescent="0.25">
      <c r="A87" s="22" t="s">
        <v>41</v>
      </c>
      <c r="B87" s="2"/>
      <c r="C87" s="2"/>
      <c r="D87" s="2"/>
      <c r="E87" s="2"/>
      <c r="F87" s="130">
        <f t="shared" si="11"/>
        <v>0</v>
      </c>
      <c r="G87" s="130">
        <f t="shared" si="11"/>
        <v>0</v>
      </c>
      <c r="H87" s="130">
        <f t="shared" si="11"/>
        <v>0</v>
      </c>
      <c r="I87" s="130">
        <f t="shared" si="11"/>
        <v>0</v>
      </c>
    </row>
    <row r="88" spans="1:9" x14ac:dyDescent="0.25">
      <c r="A88" s="22" t="s">
        <v>42</v>
      </c>
      <c r="B88" s="2"/>
      <c r="C88" s="2"/>
      <c r="D88" s="2"/>
      <c r="E88" s="2"/>
      <c r="F88" s="130">
        <f t="shared" si="11"/>
        <v>0</v>
      </c>
      <c r="G88" s="130">
        <f t="shared" si="11"/>
        <v>0</v>
      </c>
      <c r="H88" s="130">
        <f t="shared" si="11"/>
        <v>0</v>
      </c>
      <c r="I88" s="130">
        <f t="shared" si="11"/>
        <v>0</v>
      </c>
    </row>
    <row r="89" spans="1:9" x14ac:dyDescent="0.25">
      <c r="A89" s="22" t="s">
        <v>43</v>
      </c>
      <c r="B89" s="2"/>
      <c r="C89" s="2"/>
      <c r="D89" s="2"/>
      <c r="E89" s="2"/>
      <c r="F89" s="130">
        <f t="shared" si="11"/>
        <v>0</v>
      </c>
      <c r="G89" s="130">
        <f t="shared" si="11"/>
        <v>0</v>
      </c>
      <c r="H89" s="130">
        <f t="shared" si="11"/>
        <v>0</v>
      </c>
      <c r="I89" s="130">
        <f t="shared" si="11"/>
        <v>0</v>
      </c>
    </row>
    <row r="90" spans="1:9" x14ac:dyDescent="0.25">
      <c r="A90" s="22" t="s">
        <v>44</v>
      </c>
      <c r="B90" s="2"/>
      <c r="C90" s="2"/>
      <c r="D90" s="2"/>
      <c r="E90" s="2"/>
      <c r="F90" s="130">
        <f t="shared" si="11"/>
        <v>0</v>
      </c>
      <c r="G90" s="130">
        <f t="shared" si="11"/>
        <v>0</v>
      </c>
      <c r="H90" s="130">
        <f t="shared" si="11"/>
        <v>0</v>
      </c>
      <c r="I90" s="130">
        <f t="shared" si="11"/>
        <v>0</v>
      </c>
    </row>
    <row r="91" spans="1:9" x14ac:dyDescent="0.25">
      <c r="A91" s="22" t="s">
        <v>45</v>
      </c>
      <c r="B91" s="2"/>
      <c r="C91" s="2"/>
      <c r="D91" s="2"/>
      <c r="E91" s="2"/>
      <c r="F91" s="130">
        <f t="shared" si="11"/>
        <v>0</v>
      </c>
      <c r="G91" s="130">
        <f t="shared" si="11"/>
        <v>0</v>
      </c>
      <c r="H91" s="130">
        <f t="shared" si="11"/>
        <v>0</v>
      </c>
      <c r="I91" s="130">
        <f t="shared" si="11"/>
        <v>0</v>
      </c>
    </row>
    <row r="92" spans="1:9" ht="31.5" x14ac:dyDescent="0.25">
      <c r="A92" s="44" t="s">
        <v>46</v>
      </c>
      <c r="B92" s="2"/>
      <c r="C92" s="2"/>
      <c r="D92" s="2"/>
      <c r="E92" s="2"/>
      <c r="F92" s="130">
        <f t="shared" si="11"/>
        <v>0</v>
      </c>
      <c r="G92" s="130">
        <f t="shared" si="11"/>
        <v>0</v>
      </c>
      <c r="H92" s="130">
        <f t="shared" si="11"/>
        <v>0</v>
      </c>
      <c r="I92" s="130">
        <f t="shared" si="11"/>
        <v>0</v>
      </c>
    </row>
    <row r="93" spans="1:9" x14ac:dyDescent="0.25">
      <c r="A93" s="126" t="s">
        <v>56</v>
      </c>
      <c r="B93" s="53">
        <f>SUM(B66:B92)</f>
        <v>519</v>
      </c>
      <c r="C93" s="53">
        <f>SUM(C66:C92)</f>
        <v>451</v>
      </c>
      <c r="D93" s="53">
        <f>SUM(D66:D92)</f>
        <v>402</v>
      </c>
      <c r="E93" s="53">
        <f>SUM(E66:E92)</f>
        <v>217</v>
      </c>
      <c r="F93" s="130">
        <f>+IFERROR(B93/(C31+C62),0)*100</f>
        <v>8.1770915393099113</v>
      </c>
      <c r="G93" s="130">
        <f>+IFERROR(C93/(D31+D62),0)*100</f>
        <v>7.8859940549047032</v>
      </c>
      <c r="H93" s="130">
        <f t="shared" si="11"/>
        <v>13.102998696219034</v>
      </c>
      <c r="I93" s="130">
        <f t="shared" si="11"/>
        <v>11.825613079019073</v>
      </c>
    </row>
    <row r="94" spans="1:9" x14ac:dyDescent="0.25">
      <c r="A94" s="26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SheetLayoutView="100" workbookViewId="0">
      <selection activeCell="D6" sqref="D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72" t="s">
        <v>213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0" ht="16.5" thickBot="1" x14ac:dyDescent="0.3">
      <c r="A2" s="384" t="s">
        <v>54</v>
      </c>
      <c r="B2" s="384"/>
      <c r="C2" s="384"/>
      <c r="D2" s="384"/>
      <c r="E2" s="384"/>
      <c r="F2" s="384"/>
      <c r="G2" s="384"/>
      <c r="H2" s="384"/>
      <c r="I2" s="384"/>
      <c r="J2" s="384"/>
    </row>
    <row r="3" spans="1:10" ht="32.25" thickBot="1" x14ac:dyDescent="0.3">
      <c r="A3" s="75" t="s">
        <v>69</v>
      </c>
      <c r="B3" s="195" t="s">
        <v>60</v>
      </c>
      <c r="C3" s="195" t="s">
        <v>61</v>
      </c>
      <c r="D3" s="196" t="s">
        <v>62</v>
      </c>
      <c r="E3" s="196" t="s">
        <v>63</v>
      </c>
      <c r="F3" s="196" t="s">
        <v>64</v>
      </c>
      <c r="G3" s="78" t="s">
        <v>65</v>
      </c>
      <c r="H3" s="78" t="s">
        <v>66</v>
      </c>
      <c r="I3" s="78" t="s">
        <v>67</v>
      </c>
      <c r="J3" s="79" t="s">
        <v>68</v>
      </c>
    </row>
    <row r="4" spans="1:10" ht="31.5" x14ac:dyDescent="0.25">
      <c r="A4" s="73" t="s">
        <v>20</v>
      </c>
      <c r="B4" s="97">
        <v>435</v>
      </c>
      <c r="C4" s="97">
        <v>171</v>
      </c>
      <c r="D4" s="97">
        <v>168</v>
      </c>
      <c r="E4" s="97">
        <v>148</v>
      </c>
      <c r="F4" s="97">
        <v>137</v>
      </c>
      <c r="G4" s="127">
        <f t="shared" ref="G4:G31" si="0">IFERROR(C4/B4,0)</f>
        <v>0.39310344827586208</v>
      </c>
      <c r="H4" s="127">
        <f t="shared" ref="H4:I27" si="1">IFERROR(E4/D4,0)</f>
        <v>0.88095238095238093</v>
      </c>
      <c r="I4" s="127">
        <f t="shared" si="1"/>
        <v>0.92567567567567566</v>
      </c>
      <c r="J4" s="127">
        <f t="shared" ref="J4:J31" si="2">IFERROR(F4/B4,0)</f>
        <v>0.31494252873563217</v>
      </c>
    </row>
    <row r="5" spans="1:10" x14ac:dyDescent="0.25">
      <c r="A5" s="22" t="s">
        <v>21</v>
      </c>
      <c r="B5" s="16">
        <v>150</v>
      </c>
      <c r="C5" s="16">
        <v>67</v>
      </c>
      <c r="D5" s="16">
        <v>67</v>
      </c>
      <c r="E5" s="16">
        <v>58</v>
      </c>
      <c r="F5" s="16">
        <v>54</v>
      </c>
      <c r="G5" s="128">
        <f t="shared" si="0"/>
        <v>0.44666666666666666</v>
      </c>
      <c r="H5" s="128">
        <f t="shared" si="1"/>
        <v>0.86567164179104472</v>
      </c>
      <c r="I5" s="128">
        <f t="shared" si="1"/>
        <v>0.93103448275862066</v>
      </c>
      <c r="J5" s="128">
        <f t="shared" si="2"/>
        <v>0.36</v>
      </c>
    </row>
    <row r="6" spans="1:10" x14ac:dyDescent="0.25">
      <c r="A6" s="22" t="s">
        <v>22</v>
      </c>
      <c r="B6" s="16"/>
      <c r="C6" s="16"/>
      <c r="D6" s="16"/>
      <c r="E6" s="16"/>
      <c r="F6" s="16"/>
      <c r="G6" s="128">
        <f t="shared" si="0"/>
        <v>0</v>
      </c>
      <c r="H6" s="128">
        <f t="shared" si="1"/>
        <v>0</v>
      </c>
      <c r="I6" s="128">
        <f t="shared" si="1"/>
        <v>0</v>
      </c>
      <c r="J6" s="128">
        <f t="shared" si="2"/>
        <v>0</v>
      </c>
    </row>
    <row r="7" spans="1:10" ht="31.5" x14ac:dyDescent="0.25">
      <c r="A7" s="22" t="s">
        <v>23</v>
      </c>
      <c r="B7" s="16">
        <v>321</v>
      </c>
      <c r="C7" s="16">
        <v>311</v>
      </c>
      <c r="D7" s="16">
        <v>269</v>
      </c>
      <c r="E7" s="16">
        <v>257</v>
      </c>
      <c r="F7" s="16">
        <v>235</v>
      </c>
      <c r="G7" s="128">
        <f t="shared" si="0"/>
        <v>0.96884735202492211</v>
      </c>
      <c r="H7" s="128">
        <f t="shared" si="1"/>
        <v>0.95539033457249067</v>
      </c>
      <c r="I7" s="128">
        <f t="shared" si="1"/>
        <v>0.91439688715953304</v>
      </c>
      <c r="J7" s="128">
        <f t="shared" si="2"/>
        <v>0.73208722741433019</v>
      </c>
    </row>
    <row r="8" spans="1:10" x14ac:dyDescent="0.25">
      <c r="A8" s="22" t="s">
        <v>24</v>
      </c>
      <c r="B8" s="16">
        <v>30</v>
      </c>
      <c r="C8" s="16">
        <v>30</v>
      </c>
      <c r="D8" s="16">
        <v>30</v>
      </c>
      <c r="E8" s="16">
        <v>26</v>
      </c>
      <c r="F8" s="16">
        <v>25</v>
      </c>
      <c r="G8" s="128">
        <f t="shared" si="0"/>
        <v>1</v>
      </c>
      <c r="H8" s="128">
        <f t="shared" si="1"/>
        <v>0.8666666666666667</v>
      </c>
      <c r="I8" s="128">
        <f t="shared" si="1"/>
        <v>0.96153846153846156</v>
      </c>
      <c r="J8" s="128">
        <f t="shared" si="2"/>
        <v>0.83333333333333337</v>
      </c>
    </row>
    <row r="9" spans="1:10" x14ac:dyDescent="0.25">
      <c r="A9" s="22" t="s">
        <v>25</v>
      </c>
      <c r="B9" s="16"/>
      <c r="C9" s="16"/>
      <c r="D9" s="16"/>
      <c r="E9" s="16"/>
      <c r="F9" s="16"/>
      <c r="G9" s="128">
        <f t="shared" si="0"/>
        <v>0</v>
      </c>
      <c r="H9" s="128">
        <f t="shared" si="1"/>
        <v>0</v>
      </c>
      <c r="I9" s="128">
        <f t="shared" si="1"/>
        <v>0</v>
      </c>
      <c r="J9" s="128">
        <f t="shared" si="2"/>
        <v>0</v>
      </c>
    </row>
    <row r="10" spans="1:10" x14ac:dyDescent="0.25">
      <c r="A10" s="22" t="s">
        <v>26</v>
      </c>
      <c r="B10" s="16">
        <v>340</v>
      </c>
      <c r="C10" s="16">
        <v>330</v>
      </c>
      <c r="D10" s="16">
        <v>320</v>
      </c>
      <c r="E10" s="16">
        <v>320</v>
      </c>
      <c r="F10" s="16">
        <v>319</v>
      </c>
      <c r="G10" s="128">
        <f t="shared" si="0"/>
        <v>0.97058823529411764</v>
      </c>
      <c r="H10" s="128">
        <f t="shared" si="1"/>
        <v>1</v>
      </c>
      <c r="I10" s="128">
        <f t="shared" si="1"/>
        <v>0.99687499999999996</v>
      </c>
      <c r="J10" s="128">
        <f t="shared" si="2"/>
        <v>0.93823529411764706</v>
      </c>
    </row>
    <row r="11" spans="1:10" x14ac:dyDescent="0.25">
      <c r="A11" s="22" t="s">
        <v>27</v>
      </c>
      <c r="B11" s="16">
        <v>110</v>
      </c>
      <c r="C11" s="16">
        <v>96</v>
      </c>
      <c r="D11" s="16">
        <v>96</v>
      </c>
      <c r="E11" s="16">
        <v>84</v>
      </c>
      <c r="F11" s="16">
        <v>70</v>
      </c>
      <c r="G11" s="128">
        <f t="shared" si="0"/>
        <v>0.87272727272727268</v>
      </c>
      <c r="H11" s="128">
        <f t="shared" si="1"/>
        <v>0.875</v>
      </c>
      <c r="I11" s="128">
        <f t="shared" si="1"/>
        <v>0.83333333333333337</v>
      </c>
      <c r="J11" s="128">
        <f t="shared" si="2"/>
        <v>0.63636363636363635</v>
      </c>
    </row>
    <row r="12" spans="1:10" x14ac:dyDescent="0.25">
      <c r="A12" s="22" t="s">
        <v>28</v>
      </c>
      <c r="B12" s="16">
        <v>55</v>
      </c>
      <c r="C12" s="16">
        <v>58</v>
      </c>
      <c r="D12" s="16">
        <v>57</v>
      </c>
      <c r="E12" s="16">
        <v>38</v>
      </c>
      <c r="F12" s="16">
        <v>34</v>
      </c>
      <c r="G12" s="128">
        <f t="shared" si="0"/>
        <v>1.0545454545454545</v>
      </c>
      <c r="H12" s="128">
        <f t="shared" si="1"/>
        <v>0.66666666666666663</v>
      </c>
      <c r="I12" s="128">
        <f t="shared" si="1"/>
        <v>0.89473684210526316</v>
      </c>
      <c r="J12" s="128">
        <f t="shared" si="2"/>
        <v>0.61818181818181817</v>
      </c>
    </row>
    <row r="13" spans="1:10" ht="31.5" x14ac:dyDescent="0.25">
      <c r="A13" s="22" t="s">
        <v>29</v>
      </c>
      <c r="B13" s="197">
        <v>20</v>
      </c>
      <c r="C13" s="197">
        <v>7</v>
      </c>
      <c r="D13" s="16">
        <v>7</v>
      </c>
      <c r="E13" s="16">
        <v>5</v>
      </c>
      <c r="F13" s="16">
        <v>3</v>
      </c>
      <c r="G13" s="128">
        <f t="shared" si="0"/>
        <v>0.35</v>
      </c>
      <c r="H13" s="128">
        <f t="shared" si="1"/>
        <v>0.7142857142857143</v>
      </c>
      <c r="I13" s="128">
        <f t="shared" si="1"/>
        <v>0.6</v>
      </c>
      <c r="J13" s="128">
        <f t="shared" si="2"/>
        <v>0.15</v>
      </c>
    </row>
    <row r="14" spans="1:10" x14ac:dyDescent="0.25">
      <c r="A14" s="22" t="s">
        <v>30</v>
      </c>
      <c r="B14" s="16"/>
      <c r="C14" s="16"/>
      <c r="D14" s="16"/>
      <c r="E14" s="16"/>
      <c r="F14" s="16"/>
      <c r="G14" s="128">
        <f t="shared" si="0"/>
        <v>0</v>
      </c>
      <c r="H14" s="128">
        <f t="shared" si="1"/>
        <v>0</v>
      </c>
      <c r="I14" s="128">
        <f t="shared" si="1"/>
        <v>0</v>
      </c>
      <c r="J14" s="128">
        <f t="shared" si="2"/>
        <v>0</v>
      </c>
    </row>
    <row r="15" spans="1:10" ht="47.25" x14ac:dyDescent="0.25">
      <c r="A15" s="22" t="s">
        <v>31</v>
      </c>
      <c r="B15" s="16"/>
      <c r="C15" s="16"/>
      <c r="D15" s="16"/>
      <c r="E15" s="16"/>
      <c r="F15" s="16"/>
      <c r="G15" s="128">
        <f t="shared" si="0"/>
        <v>0</v>
      </c>
      <c r="H15" s="128">
        <f t="shared" si="1"/>
        <v>0</v>
      </c>
      <c r="I15" s="128">
        <f t="shared" si="1"/>
        <v>0</v>
      </c>
      <c r="J15" s="128">
        <f t="shared" si="2"/>
        <v>0</v>
      </c>
    </row>
    <row r="16" spans="1:10" x14ac:dyDescent="0.25">
      <c r="A16" s="22" t="s">
        <v>32</v>
      </c>
      <c r="B16" s="16"/>
      <c r="C16" s="16"/>
      <c r="D16" s="16"/>
      <c r="E16" s="16"/>
      <c r="F16" s="16"/>
      <c r="G16" s="128">
        <f t="shared" si="0"/>
        <v>0</v>
      </c>
      <c r="H16" s="128">
        <f t="shared" si="1"/>
        <v>0</v>
      </c>
      <c r="I16" s="128">
        <f t="shared" si="1"/>
        <v>0</v>
      </c>
      <c r="J16" s="128">
        <f t="shared" si="2"/>
        <v>0</v>
      </c>
    </row>
    <row r="17" spans="1:11" x14ac:dyDescent="0.25">
      <c r="A17" s="22" t="s">
        <v>33</v>
      </c>
      <c r="B17" s="16"/>
      <c r="C17" s="16"/>
      <c r="D17" s="16"/>
      <c r="E17" s="16"/>
      <c r="F17" s="16"/>
      <c r="G17" s="128">
        <f t="shared" si="0"/>
        <v>0</v>
      </c>
      <c r="H17" s="128">
        <f t="shared" si="1"/>
        <v>0</v>
      </c>
      <c r="I17" s="128">
        <f t="shared" si="1"/>
        <v>0</v>
      </c>
      <c r="J17" s="128">
        <f t="shared" si="2"/>
        <v>0</v>
      </c>
    </row>
    <row r="18" spans="1:11" x14ac:dyDescent="0.25">
      <c r="A18" s="22" t="s">
        <v>34</v>
      </c>
      <c r="B18" s="16"/>
      <c r="C18" s="16"/>
      <c r="D18" s="16"/>
      <c r="E18" s="16"/>
      <c r="F18" s="16"/>
      <c r="G18" s="128">
        <f t="shared" si="0"/>
        <v>0</v>
      </c>
      <c r="H18" s="128">
        <f t="shared" si="1"/>
        <v>0</v>
      </c>
      <c r="I18" s="128">
        <f t="shared" si="1"/>
        <v>0</v>
      </c>
      <c r="J18" s="128">
        <f t="shared" si="2"/>
        <v>0</v>
      </c>
    </row>
    <row r="19" spans="1:11" x14ac:dyDescent="0.25">
      <c r="A19" s="22" t="s">
        <v>35</v>
      </c>
      <c r="B19" s="16"/>
      <c r="C19" s="16"/>
      <c r="D19" s="16"/>
      <c r="E19" s="16"/>
      <c r="F19" s="16"/>
      <c r="G19" s="128">
        <f t="shared" si="0"/>
        <v>0</v>
      </c>
      <c r="H19" s="128">
        <f t="shared" si="1"/>
        <v>0</v>
      </c>
      <c r="I19" s="128">
        <f t="shared" si="1"/>
        <v>0</v>
      </c>
      <c r="J19" s="128">
        <f t="shared" si="2"/>
        <v>0</v>
      </c>
    </row>
    <row r="20" spans="1:11" x14ac:dyDescent="0.25">
      <c r="A20" s="22" t="s">
        <v>36</v>
      </c>
      <c r="B20" s="16"/>
      <c r="C20" s="16"/>
      <c r="D20" s="16"/>
      <c r="E20" s="16"/>
      <c r="F20" s="16"/>
      <c r="G20" s="128">
        <f t="shared" si="0"/>
        <v>0</v>
      </c>
      <c r="H20" s="128">
        <f t="shared" si="1"/>
        <v>0</v>
      </c>
      <c r="I20" s="128">
        <f t="shared" si="1"/>
        <v>0</v>
      </c>
      <c r="J20" s="128">
        <f t="shared" si="2"/>
        <v>0</v>
      </c>
    </row>
    <row r="21" spans="1:11" x14ac:dyDescent="0.25">
      <c r="A21" s="22" t="s">
        <v>37</v>
      </c>
      <c r="B21" s="16"/>
      <c r="C21" s="16"/>
      <c r="D21" s="16"/>
      <c r="E21" s="16"/>
      <c r="F21" s="16"/>
      <c r="G21" s="128">
        <f t="shared" si="0"/>
        <v>0</v>
      </c>
      <c r="H21" s="128">
        <f t="shared" si="1"/>
        <v>0</v>
      </c>
      <c r="I21" s="128">
        <f t="shared" si="1"/>
        <v>0</v>
      </c>
      <c r="J21" s="128">
        <f t="shared" si="2"/>
        <v>0</v>
      </c>
    </row>
    <row r="22" spans="1:11" x14ac:dyDescent="0.25">
      <c r="A22" s="22" t="s">
        <v>38</v>
      </c>
      <c r="B22" s="16"/>
      <c r="C22" s="16"/>
      <c r="D22" s="16"/>
      <c r="E22" s="16"/>
      <c r="F22" s="16"/>
      <c r="G22" s="128">
        <f t="shared" si="0"/>
        <v>0</v>
      </c>
      <c r="H22" s="128">
        <f t="shared" si="1"/>
        <v>0</v>
      </c>
      <c r="I22" s="128">
        <f t="shared" si="1"/>
        <v>0</v>
      </c>
      <c r="J22" s="128">
        <f t="shared" si="2"/>
        <v>0</v>
      </c>
      <c r="K22" s="8"/>
    </row>
    <row r="23" spans="1:11" x14ac:dyDescent="0.25">
      <c r="A23" s="22" t="s">
        <v>39</v>
      </c>
      <c r="B23" s="16"/>
      <c r="C23" s="16"/>
      <c r="D23" s="16"/>
      <c r="E23" s="16"/>
      <c r="F23" s="16"/>
      <c r="G23" s="128">
        <f t="shared" si="0"/>
        <v>0</v>
      </c>
      <c r="H23" s="128">
        <f t="shared" si="1"/>
        <v>0</v>
      </c>
      <c r="I23" s="128">
        <f t="shared" si="1"/>
        <v>0</v>
      </c>
      <c r="J23" s="128">
        <f t="shared" si="2"/>
        <v>0</v>
      </c>
      <c r="K23" s="8"/>
    </row>
    <row r="24" spans="1:11" x14ac:dyDescent="0.25">
      <c r="A24" s="22" t="s">
        <v>40</v>
      </c>
      <c r="B24" s="13"/>
      <c r="C24" s="13"/>
      <c r="D24" s="13"/>
      <c r="E24" s="13"/>
      <c r="F24" s="13"/>
      <c r="G24" s="128">
        <f t="shared" si="0"/>
        <v>0</v>
      </c>
      <c r="H24" s="128">
        <f t="shared" si="1"/>
        <v>0</v>
      </c>
      <c r="I24" s="128">
        <f t="shared" si="1"/>
        <v>0</v>
      </c>
      <c r="J24" s="128">
        <f t="shared" si="2"/>
        <v>0</v>
      </c>
      <c r="K24" s="8"/>
    </row>
    <row r="25" spans="1:11" x14ac:dyDescent="0.25">
      <c r="A25" s="22" t="s">
        <v>41</v>
      </c>
      <c r="B25" s="16"/>
      <c r="C25" s="16"/>
      <c r="D25" s="16"/>
      <c r="E25" s="16"/>
      <c r="F25" s="16"/>
      <c r="G25" s="128">
        <f t="shared" si="0"/>
        <v>0</v>
      </c>
      <c r="H25" s="128">
        <f t="shared" si="1"/>
        <v>0</v>
      </c>
      <c r="I25" s="128">
        <f t="shared" si="1"/>
        <v>0</v>
      </c>
      <c r="J25" s="128">
        <f t="shared" si="2"/>
        <v>0</v>
      </c>
      <c r="K25" s="8"/>
    </row>
    <row r="26" spans="1:11" x14ac:dyDescent="0.25">
      <c r="A26" s="22" t="s">
        <v>42</v>
      </c>
      <c r="B26" s="16"/>
      <c r="C26" s="16"/>
      <c r="D26" s="16"/>
      <c r="E26" s="16"/>
      <c r="F26" s="16"/>
      <c r="G26" s="128">
        <f t="shared" si="0"/>
        <v>0</v>
      </c>
      <c r="H26" s="128">
        <f t="shared" si="1"/>
        <v>0</v>
      </c>
      <c r="I26" s="128">
        <f t="shared" si="1"/>
        <v>0</v>
      </c>
      <c r="J26" s="128">
        <f t="shared" si="2"/>
        <v>0</v>
      </c>
      <c r="K26" s="8"/>
    </row>
    <row r="27" spans="1:11" x14ac:dyDescent="0.25">
      <c r="A27" s="22" t="s">
        <v>43</v>
      </c>
      <c r="B27" s="16"/>
      <c r="C27" s="16"/>
      <c r="D27" s="16"/>
      <c r="E27" s="16"/>
      <c r="F27" s="16"/>
      <c r="G27" s="128">
        <f t="shared" si="0"/>
        <v>0</v>
      </c>
      <c r="H27" s="128">
        <f t="shared" si="1"/>
        <v>0</v>
      </c>
      <c r="I27" s="128">
        <f t="shared" si="1"/>
        <v>0</v>
      </c>
      <c r="J27" s="128">
        <f t="shared" si="2"/>
        <v>0</v>
      </c>
      <c r="K27" s="8"/>
    </row>
    <row r="28" spans="1:11" x14ac:dyDescent="0.25">
      <c r="A28" s="22" t="s">
        <v>44</v>
      </c>
      <c r="B28" s="16"/>
      <c r="C28" s="16"/>
      <c r="D28" s="16"/>
      <c r="E28" s="16"/>
      <c r="F28" s="16"/>
      <c r="G28" s="128">
        <f t="shared" si="0"/>
        <v>0</v>
      </c>
      <c r="H28" s="128">
        <f t="shared" ref="H28:I31" si="3">IFERROR(E28/D28,0)</f>
        <v>0</v>
      </c>
      <c r="I28" s="128">
        <f t="shared" si="3"/>
        <v>0</v>
      </c>
      <c r="J28" s="128">
        <f t="shared" si="2"/>
        <v>0</v>
      </c>
      <c r="K28" s="8"/>
    </row>
    <row r="29" spans="1:11" x14ac:dyDescent="0.25">
      <c r="A29" s="22" t="s">
        <v>45</v>
      </c>
      <c r="B29" s="16">
        <v>30</v>
      </c>
      <c r="C29" s="16">
        <v>22</v>
      </c>
      <c r="D29" s="16">
        <v>22</v>
      </c>
      <c r="E29" s="16">
        <v>18</v>
      </c>
      <c r="F29" s="16">
        <v>16</v>
      </c>
      <c r="G29" s="128">
        <f t="shared" si="0"/>
        <v>0.73333333333333328</v>
      </c>
      <c r="H29" s="128">
        <f t="shared" si="3"/>
        <v>0.81818181818181823</v>
      </c>
      <c r="I29" s="128">
        <f t="shared" si="3"/>
        <v>0.88888888888888884</v>
      </c>
      <c r="J29" s="128">
        <f t="shared" si="2"/>
        <v>0.53333333333333333</v>
      </c>
      <c r="K29" s="8"/>
    </row>
    <row r="30" spans="1:11" ht="31.5" x14ac:dyDescent="0.25">
      <c r="A30" s="44" t="s">
        <v>46</v>
      </c>
      <c r="B30" s="16">
        <v>40</v>
      </c>
      <c r="C30" s="16">
        <v>20</v>
      </c>
      <c r="D30" s="16">
        <v>16</v>
      </c>
      <c r="E30" s="16">
        <v>15</v>
      </c>
      <c r="F30" s="16">
        <v>15</v>
      </c>
      <c r="G30" s="128">
        <f t="shared" si="0"/>
        <v>0.5</v>
      </c>
      <c r="H30" s="128">
        <f t="shared" si="3"/>
        <v>0.9375</v>
      </c>
      <c r="I30" s="128">
        <f t="shared" si="3"/>
        <v>1</v>
      </c>
      <c r="J30" s="128">
        <f t="shared" si="2"/>
        <v>0.375</v>
      </c>
    </row>
    <row r="31" spans="1:11" x14ac:dyDescent="0.25">
      <c r="A31" s="126" t="s">
        <v>56</v>
      </c>
      <c r="B31" s="134">
        <f>SUM(B4:B30)</f>
        <v>1531</v>
      </c>
      <c r="C31" s="134">
        <f>SUM(C4:C30)</f>
        <v>1112</v>
      </c>
      <c r="D31" s="134">
        <f>SUM(D4:D30)</f>
        <v>1052</v>
      </c>
      <c r="E31" s="134">
        <f>SUM(E4:E30)</f>
        <v>969</v>
      </c>
      <c r="F31" s="134">
        <f>SUM(F4:F30)</f>
        <v>908</v>
      </c>
      <c r="G31" s="128">
        <f t="shared" si="0"/>
        <v>0.72632266492488573</v>
      </c>
      <c r="H31" s="128">
        <f t="shared" si="3"/>
        <v>0.92110266159695819</v>
      </c>
      <c r="I31" s="128">
        <f t="shared" si="3"/>
        <v>0.93704850361197112</v>
      </c>
      <c r="J31" s="128">
        <f t="shared" si="2"/>
        <v>0.59307642064010446</v>
      </c>
    </row>
    <row r="32" spans="1:11" x14ac:dyDescent="0.25">
      <c r="A32" s="45"/>
      <c r="B32" s="18"/>
      <c r="C32" s="18"/>
      <c r="D32" s="18"/>
      <c r="E32" s="18"/>
      <c r="F32" s="18"/>
      <c r="G32" s="8"/>
      <c r="H32" s="8"/>
      <c r="J32" s="8"/>
    </row>
    <row r="33" spans="1:10" ht="16.5" thickBot="1" x14ac:dyDescent="0.3">
      <c r="A33" s="384" t="s">
        <v>55</v>
      </c>
      <c r="B33" s="385"/>
      <c r="C33" s="385"/>
      <c r="D33" s="385"/>
      <c r="E33" s="385"/>
      <c r="F33" s="385"/>
      <c r="G33" s="385"/>
      <c r="H33" s="385"/>
      <c r="I33" s="385"/>
      <c r="J33" s="385"/>
    </row>
    <row r="34" spans="1:10" ht="32.25" thickBot="1" x14ac:dyDescent="0.3">
      <c r="A34" s="75" t="s">
        <v>69</v>
      </c>
      <c r="B34" s="195" t="s">
        <v>60</v>
      </c>
      <c r="C34" s="195" t="s">
        <v>61</v>
      </c>
      <c r="D34" s="196" t="s">
        <v>62</v>
      </c>
      <c r="E34" s="196" t="s">
        <v>63</v>
      </c>
      <c r="F34" s="196" t="s">
        <v>64</v>
      </c>
      <c r="G34" s="91" t="s">
        <v>65</v>
      </c>
      <c r="H34" s="91" t="s">
        <v>66</v>
      </c>
      <c r="I34" s="91" t="s">
        <v>67</v>
      </c>
      <c r="J34" s="92" t="s">
        <v>68</v>
      </c>
    </row>
    <row r="35" spans="1:10" ht="31.5" x14ac:dyDescent="0.25">
      <c r="A35" s="73" t="s">
        <v>20</v>
      </c>
      <c r="B35" s="97"/>
      <c r="C35" s="97"/>
      <c r="D35" s="97"/>
      <c r="E35" s="97"/>
      <c r="F35" s="97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</row>
    <row r="36" spans="1:10" x14ac:dyDescent="0.25">
      <c r="A36" s="22" t="s">
        <v>21</v>
      </c>
      <c r="B36" s="2">
        <v>30</v>
      </c>
      <c r="C36" s="2">
        <v>8</v>
      </c>
      <c r="D36" s="2">
        <v>8</v>
      </c>
      <c r="E36" s="2">
        <v>7</v>
      </c>
      <c r="F36" s="2">
        <v>6</v>
      </c>
      <c r="G36" s="128">
        <f t="shared" ref="G36:G62" si="4">IFERROR(C36/B36,0)</f>
        <v>0.26666666666666666</v>
      </c>
      <c r="H36" s="128">
        <f t="shared" ref="H36:I51" si="5">IFERROR(E36/D36,0)</f>
        <v>0.875</v>
      </c>
      <c r="I36" s="128">
        <f t="shared" si="5"/>
        <v>0.8571428571428571</v>
      </c>
      <c r="J36" s="128">
        <f t="shared" ref="J36:J62" si="6">IFERROR(F36/B36,0)</f>
        <v>0.2</v>
      </c>
    </row>
    <row r="37" spans="1:10" x14ac:dyDescent="0.25">
      <c r="A37" s="22" t="s">
        <v>22</v>
      </c>
      <c r="B37" s="16"/>
      <c r="C37" s="16"/>
      <c r="D37" s="16"/>
      <c r="E37" s="16"/>
      <c r="F37" s="16"/>
      <c r="G37" s="128">
        <f t="shared" si="4"/>
        <v>0</v>
      </c>
      <c r="H37" s="128">
        <f t="shared" si="5"/>
        <v>0</v>
      </c>
      <c r="I37" s="128">
        <f t="shared" si="5"/>
        <v>0</v>
      </c>
      <c r="J37" s="128">
        <f t="shared" si="6"/>
        <v>0</v>
      </c>
    </row>
    <row r="38" spans="1:10" ht="31.5" x14ac:dyDescent="0.25">
      <c r="A38" s="22" t="s">
        <v>23</v>
      </c>
      <c r="B38" s="16">
        <v>130</v>
      </c>
      <c r="C38" s="16">
        <v>73</v>
      </c>
      <c r="D38" s="16">
        <v>70</v>
      </c>
      <c r="E38" s="16">
        <v>65</v>
      </c>
      <c r="F38" s="16">
        <v>55</v>
      </c>
      <c r="G38" s="128">
        <f t="shared" si="4"/>
        <v>0.56153846153846154</v>
      </c>
      <c r="H38" s="128">
        <f t="shared" si="5"/>
        <v>0.9285714285714286</v>
      </c>
      <c r="I38" s="128">
        <f t="shared" si="5"/>
        <v>0.84615384615384615</v>
      </c>
      <c r="J38" s="128">
        <f t="shared" si="6"/>
        <v>0.42307692307692307</v>
      </c>
    </row>
    <row r="39" spans="1:10" x14ac:dyDescent="0.25">
      <c r="A39" s="22" t="s">
        <v>24</v>
      </c>
      <c r="B39" s="2">
        <v>50</v>
      </c>
      <c r="C39" s="2">
        <v>21</v>
      </c>
      <c r="D39" s="2">
        <v>21</v>
      </c>
      <c r="E39" s="2">
        <v>15</v>
      </c>
      <c r="F39" s="2">
        <v>13</v>
      </c>
      <c r="G39" s="128">
        <f t="shared" si="4"/>
        <v>0.42</v>
      </c>
      <c r="H39" s="128">
        <f t="shared" si="5"/>
        <v>0.7142857142857143</v>
      </c>
      <c r="I39" s="128">
        <f t="shared" si="5"/>
        <v>0.8666666666666667</v>
      </c>
      <c r="J39" s="128">
        <f t="shared" si="6"/>
        <v>0.26</v>
      </c>
    </row>
    <row r="40" spans="1:10" x14ac:dyDescent="0.25">
      <c r="A40" s="22" t="s">
        <v>25</v>
      </c>
      <c r="B40" s="16"/>
      <c r="C40" s="16"/>
      <c r="D40" s="16"/>
      <c r="E40" s="16"/>
      <c r="F40" s="16"/>
      <c r="G40" s="128">
        <f t="shared" si="4"/>
        <v>0</v>
      </c>
      <c r="H40" s="128">
        <f t="shared" si="5"/>
        <v>0</v>
      </c>
      <c r="I40" s="128">
        <f t="shared" si="5"/>
        <v>0</v>
      </c>
      <c r="J40" s="128">
        <f t="shared" si="6"/>
        <v>0</v>
      </c>
    </row>
    <row r="41" spans="1:10" x14ac:dyDescent="0.25">
      <c r="A41" s="22" t="s">
        <v>26</v>
      </c>
      <c r="B41" s="16">
        <v>110</v>
      </c>
      <c r="C41" s="16">
        <v>81</v>
      </c>
      <c r="D41" s="16">
        <v>81</v>
      </c>
      <c r="E41" s="16">
        <v>81</v>
      </c>
      <c r="F41" s="16">
        <v>52</v>
      </c>
      <c r="G41" s="128">
        <f t="shared" si="4"/>
        <v>0.73636363636363633</v>
      </c>
      <c r="H41" s="128">
        <f t="shared" si="5"/>
        <v>1</v>
      </c>
      <c r="I41" s="128">
        <f t="shared" si="5"/>
        <v>0.64197530864197527</v>
      </c>
      <c r="J41" s="128">
        <f t="shared" si="6"/>
        <v>0.47272727272727272</v>
      </c>
    </row>
    <row r="42" spans="1:10" x14ac:dyDescent="0.25">
      <c r="A42" s="22" t="s">
        <v>27</v>
      </c>
      <c r="B42" s="16"/>
      <c r="C42" s="16"/>
      <c r="D42" s="16"/>
      <c r="E42" s="16"/>
      <c r="F42" s="16"/>
      <c r="G42" s="128">
        <f t="shared" si="4"/>
        <v>0</v>
      </c>
      <c r="H42" s="128">
        <f t="shared" si="5"/>
        <v>0</v>
      </c>
      <c r="I42" s="128">
        <f t="shared" si="5"/>
        <v>0</v>
      </c>
      <c r="J42" s="128">
        <f t="shared" si="6"/>
        <v>0</v>
      </c>
    </row>
    <row r="43" spans="1:10" x14ac:dyDescent="0.25">
      <c r="A43" s="22" t="s">
        <v>28</v>
      </c>
      <c r="B43" s="16"/>
      <c r="C43" s="16"/>
      <c r="D43" s="16"/>
      <c r="E43" s="16"/>
      <c r="F43" s="16"/>
      <c r="G43" s="128">
        <f t="shared" si="4"/>
        <v>0</v>
      </c>
      <c r="H43" s="128">
        <f t="shared" si="5"/>
        <v>0</v>
      </c>
      <c r="I43" s="128">
        <f t="shared" si="5"/>
        <v>0</v>
      </c>
      <c r="J43" s="128">
        <f t="shared" si="6"/>
        <v>0</v>
      </c>
    </row>
    <row r="44" spans="1:10" ht="31.5" x14ac:dyDescent="0.25">
      <c r="A44" s="22" t="s">
        <v>29</v>
      </c>
      <c r="B44" s="197"/>
      <c r="C44" s="197"/>
      <c r="D44" s="16"/>
      <c r="E44" s="16"/>
      <c r="F44" s="16"/>
      <c r="G44" s="128">
        <f t="shared" si="4"/>
        <v>0</v>
      </c>
      <c r="H44" s="128">
        <f t="shared" si="5"/>
        <v>0</v>
      </c>
      <c r="I44" s="128">
        <f t="shared" si="5"/>
        <v>0</v>
      </c>
      <c r="J44" s="128">
        <f t="shared" si="6"/>
        <v>0</v>
      </c>
    </row>
    <row r="45" spans="1:10" x14ac:dyDescent="0.25">
      <c r="A45" s="22" t="s">
        <v>30</v>
      </c>
      <c r="B45" s="16"/>
      <c r="C45" s="16"/>
      <c r="D45" s="16"/>
      <c r="E45" s="16"/>
      <c r="F45" s="16"/>
      <c r="G45" s="128">
        <f t="shared" si="4"/>
        <v>0</v>
      </c>
      <c r="H45" s="128">
        <f t="shared" si="5"/>
        <v>0</v>
      </c>
      <c r="I45" s="128">
        <f t="shared" si="5"/>
        <v>0</v>
      </c>
      <c r="J45" s="128">
        <f t="shared" si="6"/>
        <v>0</v>
      </c>
    </row>
    <row r="46" spans="1:10" ht="47.25" x14ac:dyDescent="0.25">
      <c r="A46" s="22" t="s">
        <v>31</v>
      </c>
      <c r="B46" s="16"/>
      <c r="C46" s="16"/>
      <c r="D46" s="16"/>
      <c r="E46" s="16"/>
      <c r="F46" s="16"/>
      <c r="G46" s="128">
        <f t="shared" si="4"/>
        <v>0</v>
      </c>
      <c r="H46" s="128">
        <f t="shared" si="5"/>
        <v>0</v>
      </c>
      <c r="I46" s="128">
        <f t="shared" si="5"/>
        <v>0</v>
      </c>
      <c r="J46" s="128">
        <f t="shared" si="6"/>
        <v>0</v>
      </c>
    </row>
    <row r="47" spans="1:10" x14ac:dyDescent="0.25">
      <c r="A47" s="22" t="s">
        <v>32</v>
      </c>
      <c r="B47" s="16"/>
      <c r="C47" s="16"/>
      <c r="D47" s="16"/>
      <c r="E47" s="16"/>
      <c r="F47" s="16"/>
      <c r="G47" s="128">
        <f t="shared" si="4"/>
        <v>0</v>
      </c>
      <c r="H47" s="128">
        <f t="shared" si="5"/>
        <v>0</v>
      </c>
      <c r="I47" s="128">
        <f t="shared" si="5"/>
        <v>0</v>
      </c>
      <c r="J47" s="128">
        <f t="shared" si="6"/>
        <v>0</v>
      </c>
    </row>
    <row r="48" spans="1:10" x14ac:dyDescent="0.25">
      <c r="A48" s="22" t="s">
        <v>33</v>
      </c>
      <c r="B48" s="16"/>
      <c r="C48" s="16"/>
      <c r="D48" s="16"/>
      <c r="E48" s="16"/>
      <c r="F48" s="16"/>
      <c r="G48" s="128">
        <f t="shared" si="4"/>
        <v>0</v>
      </c>
      <c r="H48" s="128">
        <f t="shared" si="5"/>
        <v>0</v>
      </c>
      <c r="I48" s="128">
        <f t="shared" si="5"/>
        <v>0</v>
      </c>
      <c r="J48" s="128">
        <f t="shared" si="6"/>
        <v>0</v>
      </c>
    </row>
    <row r="49" spans="1:10" x14ac:dyDescent="0.25">
      <c r="A49" s="22" t="s">
        <v>34</v>
      </c>
      <c r="B49" s="16"/>
      <c r="C49" s="16"/>
      <c r="D49" s="16"/>
      <c r="E49" s="16"/>
      <c r="F49" s="16"/>
      <c r="G49" s="128">
        <f t="shared" si="4"/>
        <v>0</v>
      </c>
      <c r="H49" s="128">
        <f t="shared" si="5"/>
        <v>0</v>
      </c>
      <c r="I49" s="128">
        <f t="shared" si="5"/>
        <v>0</v>
      </c>
      <c r="J49" s="128">
        <f t="shared" si="6"/>
        <v>0</v>
      </c>
    </row>
    <row r="50" spans="1:10" x14ac:dyDescent="0.25">
      <c r="A50" s="22" t="s">
        <v>35</v>
      </c>
      <c r="B50" s="16"/>
      <c r="C50" s="16"/>
      <c r="D50" s="16"/>
      <c r="E50" s="16"/>
      <c r="F50" s="16"/>
      <c r="G50" s="128">
        <f t="shared" si="4"/>
        <v>0</v>
      </c>
      <c r="H50" s="128">
        <f t="shared" si="5"/>
        <v>0</v>
      </c>
      <c r="I50" s="128">
        <f t="shared" si="5"/>
        <v>0</v>
      </c>
      <c r="J50" s="128">
        <f t="shared" si="6"/>
        <v>0</v>
      </c>
    </row>
    <row r="51" spans="1:10" x14ac:dyDescent="0.25">
      <c r="A51" s="22" t="s">
        <v>36</v>
      </c>
      <c r="B51" s="16"/>
      <c r="C51" s="16"/>
      <c r="D51" s="16"/>
      <c r="E51" s="16"/>
      <c r="F51" s="16"/>
      <c r="G51" s="128">
        <f t="shared" si="4"/>
        <v>0</v>
      </c>
      <c r="H51" s="128">
        <f t="shared" si="5"/>
        <v>0</v>
      </c>
      <c r="I51" s="128">
        <f t="shared" si="5"/>
        <v>0</v>
      </c>
      <c r="J51" s="128">
        <f t="shared" si="6"/>
        <v>0</v>
      </c>
    </row>
    <row r="52" spans="1:10" x14ac:dyDescent="0.25">
      <c r="A52" s="22" t="s">
        <v>37</v>
      </c>
      <c r="B52" s="16"/>
      <c r="C52" s="16"/>
      <c r="D52" s="16"/>
      <c r="E52" s="16"/>
      <c r="F52" s="16"/>
      <c r="G52" s="128">
        <f t="shared" si="4"/>
        <v>0</v>
      </c>
      <c r="H52" s="128">
        <f t="shared" ref="H52:I62" si="7">IFERROR(E52/D52,0)</f>
        <v>0</v>
      </c>
      <c r="I52" s="128">
        <f t="shared" si="7"/>
        <v>0</v>
      </c>
      <c r="J52" s="128">
        <f t="shared" si="6"/>
        <v>0</v>
      </c>
    </row>
    <row r="53" spans="1:10" x14ac:dyDescent="0.25">
      <c r="A53" s="22" t="s">
        <v>38</v>
      </c>
      <c r="B53" s="16"/>
      <c r="C53" s="16"/>
      <c r="D53" s="16"/>
      <c r="E53" s="16"/>
      <c r="F53" s="16"/>
      <c r="G53" s="128">
        <f t="shared" si="4"/>
        <v>0</v>
      </c>
      <c r="H53" s="128">
        <f t="shared" si="7"/>
        <v>0</v>
      </c>
      <c r="I53" s="128">
        <f t="shared" si="7"/>
        <v>0</v>
      </c>
      <c r="J53" s="128">
        <f t="shared" si="6"/>
        <v>0</v>
      </c>
    </row>
    <row r="54" spans="1:10" x14ac:dyDescent="0.25">
      <c r="A54" s="22" t="s">
        <v>39</v>
      </c>
      <c r="B54" s="2">
        <v>15</v>
      </c>
      <c r="C54" s="2">
        <v>15</v>
      </c>
      <c r="D54" s="2">
        <v>13</v>
      </c>
      <c r="E54" s="2">
        <v>13</v>
      </c>
      <c r="F54" s="2">
        <v>11</v>
      </c>
      <c r="G54" s="128">
        <f t="shared" si="4"/>
        <v>1</v>
      </c>
      <c r="H54" s="128">
        <f t="shared" si="7"/>
        <v>1</v>
      </c>
      <c r="I54" s="128">
        <f t="shared" si="7"/>
        <v>0.84615384615384615</v>
      </c>
      <c r="J54" s="128">
        <f t="shared" si="6"/>
        <v>0.73333333333333328</v>
      </c>
    </row>
    <row r="55" spans="1:10" x14ac:dyDescent="0.25">
      <c r="A55" s="22" t="s">
        <v>40</v>
      </c>
      <c r="B55" s="13"/>
      <c r="C55" s="13"/>
      <c r="D55" s="13"/>
      <c r="E55" s="13"/>
      <c r="F55" s="13"/>
      <c r="G55" s="128">
        <f t="shared" si="4"/>
        <v>0</v>
      </c>
      <c r="H55" s="128">
        <f t="shared" si="7"/>
        <v>0</v>
      </c>
      <c r="I55" s="128">
        <f t="shared" si="7"/>
        <v>0</v>
      </c>
      <c r="J55" s="128">
        <f t="shared" si="6"/>
        <v>0</v>
      </c>
    </row>
    <row r="56" spans="1:10" x14ac:dyDescent="0.25">
      <c r="A56" s="22" t="s">
        <v>41</v>
      </c>
      <c r="B56" s="16"/>
      <c r="C56" s="16"/>
      <c r="D56" s="16"/>
      <c r="E56" s="16"/>
      <c r="F56" s="16"/>
      <c r="G56" s="128">
        <f t="shared" si="4"/>
        <v>0</v>
      </c>
      <c r="H56" s="128">
        <f t="shared" si="7"/>
        <v>0</v>
      </c>
      <c r="I56" s="128">
        <f t="shared" si="7"/>
        <v>0</v>
      </c>
      <c r="J56" s="128">
        <f t="shared" si="6"/>
        <v>0</v>
      </c>
    </row>
    <row r="57" spans="1:10" x14ac:dyDescent="0.25">
      <c r="A57" s="22" t="s">
        <v>42</v>
      </c>
      <c r="B57" s="16"/>
      <c r="C57" s="16"/>
      <c r="D57" s="16"/>
      <c r="E57" s="16"/>
      <c r="F57" s="16"/>
      <c r="G57" s="128">
        <f t="shared" si="4"/>
        <v>0</v>
      </c>
      <c r="H57" s="128">
        <f t="shared" si="7"/>
        <v>0</v>
      </c>
      <c r="I57" s="128">
        <f t="shared" si="7"/>
        <v>0</v>
      </c>
      <c r="J57" s="128">
        <f t="shared" si="6"/>
        <v>0</v>
      </c>
    </row>
    <row r="58" spans="1:10" x14ac:dyDescent="0.25">
      <c r="A58" s="22" t="s">
        <v>43</v>
      </c>
      <c r="B58" s="16"/>
      <c r="C58" s="16"/>
      <c r="D58" s="16"/>
      <c r="E58" s="16"/>
      <c r="F58" s="16"/>
      <c r="G58" s="128">
        <f t="shared" si="4"/>
        <v>0</v>
      </c>
      <c r="H58" s="128">
        <f t="shared" si="7"/>
        <v>0</v>
      </c>
      <c r="I58" s="128">
        <f t="shared" si="7"/>
        <v>0</v>
      </c>
      <c r="J58" s="128">
        <f t="shared" si="6"/>
        <v>0</v>
      </c>
    </row>
    <row r="59" spans="1:10" x14ac:dyDescent="0.25">
      <c r="A59" s="22" t="s">
        <v>44</v>
      </c>
      <c r="B59" s="16"/>
      <c r="C59" s="16"/>
      <c r="D59" s="16"/>
      <c r="E59" s="16"/>
      <c r="F59" s="16"/>
      <c r="G59" s="128">
        <f t="shared" si="4"/>
        <v>0</v>
      </c>
      <c r="H59" s="128">
        <f t="shared" si="7"/>
        <v>0</v>
      </c>
      <c r="I59" s="128">
        <f t="shared" si="7"/>
        <v>0</v>
      </c>
      <c r="J59" s="128">
        <f t="shared" si="6"/>
        <v>0</v>
      </c>
    </row>
    <row r="60" spans="1:10" x14ac:dyDescent="0.25">
      <c r="A60" s="22" t="s">
        <v>45</v>
      </c>
      <c r="B60" s="16"/>
      <c r="C60" s="16"/>
      <c r="D60" s="16"/>
      <c r="E60" s="16"/>
      <c r="F60" s="16"/>
      <c r="G60" s="128">
        <f t="shared" si="4"/>
        <v>0</v>
      </c>
      <c r="H60" s="128">
        <f t="shared" si="7"/>
        <v>0</v>
      </c>
      <c r="I60" s="128">
        <f t="shared" si="7"/>
        <v>0</v>
      </c>
      <c r="J60" s="128">
        <f t="shared" si="6"/>
        <v>0</v>
      </c>
    </row>
    <row r="61" spans="1:10" ht="31.5" x14ac:dyDescent="0.25">
      <c r="A61" s="44" t="s">
        <v>46</v>
      </c>
      <c r="B61" s="16"/>
      <c r="C61" s="16"/>
      <c r="D61" s="16"/>
      <c r="E61" s="16"/>
      <c r="F61" s="16"/>
      <c r="G61" s="128">
        <f t="shared" si="4"/>
        <v>0</v>
      </c>
      <c r="H61" s="128">
        <f t="shared" si="7"/>
        <v>0</v>
      </c>
      <c r="I61" s="128">
        <f t="shared" si="7"/>
        <v>0</v>
      </c>
      <c r="J61" s="128">
        <f t="shared" si="6"/>
        <v>0</v>
      </c>
    </row>
    <row r="62" spans="1:10" x14ac:dyDescent="0.25">
      <c r="A62" s="126" t="s">
        <v>56</v>
      </c>
      <c r="B62" s="134">
        <f>SUM(B35:B61)</f>
        <v>335</v>
      </c>
      <c r="C62" s="134">
        <f>SUM(C35:C61)</f>
        <v>198</v>
      </c>
      <c r="D62" s="134">
        <f>SUM(D35:D61)</f>
        <v>193</v>
      </c>
      <c r="E62" s="134">
        <f>SUM(E35:E61)</f>
        <v>181</v>
      </c>
      <c r="F62" s="134">
        <f>SUM(F35:F61)</f>
        <v>137</v>
      </c>
      <c r="G62" s="128">
        <f t="shared" si="4"/>
        <v>0.59104477611940298</v>
      </c>
      <c r="H62" s="128">
        <f t="shared" si="7"/>
        <v>0.93782383419689119</v>
      </c>
      <c r="I62" s="128">
        <f t="shared" si="7"/>
        <v>0.75690607734806625</v>
      </c>
      <c r="J62" s="128">
        <f t="shared" si="6"/>
        <v>0.40895522388059702</v>
      </c>
    </row>
    <row r="63" spans="1:10" x14ac:dyDescent="0.25">
      <c r="B63" s="13"/>
      <c r="C63" s="13"/>
      <c r="D63" s="13"/>
      <c r="E63" s="13"/>
      <c r="F63" s="13"/>
      <c r="J63" s="8"/>
    </row>
    <row r="64" spans="1:10" ht="16.5" thickBot="1" x14ac:dyDescent="0.3">
      <c r="A64" s="387" t="s">
        <v>127</v>
      </c>
      <c r="B64" s="388"/>
      <c r="C64" s="388"/>
      <c r="D64" s="388"/>
      <c r="E64" s="389"/>
      <c r="F64" s="13"/>
    </row>
    <row r="65" spans="1:9" ht="63.75" thickBot="1" x14ac:dyDescent="0.3">
      <c r="A65" s="86" t="s">
        <v>69</v>
      </c>
      <c r="B65" s="198" t="s">
        <v>61</v>
      </c>
      <c r="C65" s="199" t="s">
        <v>62</v>
      </c>
      <c r="D65" s="199" t="s">
        <v>63</v>
      </c>
      <c r="E65" s="199" t="s">
        <v>64</v>
      </c>
      <c r="F65" s="200" t="s">
        <v>148</v>
      </c>
      <c r="G65" s="89" t="s">
        <v>149</v>
      </c>
      <c r="H65" s="89" t="s">
        <v>150</v>
      </c>
      <c r="I65" s="90" t="s">
        <v>151</v>
      </c>
    </row>
    <row r="66" spans="1:9" ht="31.5" x14ac:dyDescent="0.25">
      <c r="A66" s="73" t="s">
        <v>20</v>
      </c>
      <c r="B66" s="97">
        <v>165</v>
      </c>
      <c r="C66" s="97">
        <v>164</v>
      </c>
      <c r="D66" s="97">
        <v>137</v>
      </c>
      <c r="E66" s="97">
        <v>134</v>
      </c>
      <c r="F66" s="201">
        <f t="shared" ref="F66:I93" si="8">+IFERROR(B66/(C4+C35),0)*100</f>
        <v>96.491228070175438</v>
      </c>
      <c r="G66" s="129">
        <f t="shared" si="8"/>
        <v>97.61904761904762</v>
      </c>
      <c r="H66" s="129">
        <f t="shared" si="8"/>
        <v>92.567567567567565</v>
      </c>
      <c r="I66" s="129">
        <f t="shared" si="8"/>
        <v>97.810218978102199</v>
      </c>
    </row>
    <row r="67" spans="1:9" x14ac:dyDescent="0.25">
      <c r="A67" s="22" t="s">
        <v>21</v>
      </c>
      <c r="B67" s="2">
        <v>67</v>
      </c>
      <c r="C67" s="2">
        <v>67</v>
      </c>
      <c r="D67" s="2">
        <v>57</v>
      </c>
      <c r="E67" s="2">
        <v>52</v>
      </c>
      <c r="F67" s="136">
        <f t="shared" si="8"/>
        <v>89.333333333333329</v>
      </c>
      <c r="G67" s="130">
        <f t="shared" si="8"/>
        <v>89.333333333333329</v>
      </c>
      <c r="H67" s="130">
        <f t="shared" si="8"/>
        <v>87.692307692307693</v>
      </c>
      <c r="I67" s="130">
        <f t="shared" si="8"/>
        <v>86.666666666666671</v>
      </c>
    </row>
    <row r="68" spans="1:9" x14ac:dyDescent="0.25">
      <c r="A68" s="22" t="s">
        <v>22</v>
      </c>
      <c r="B68" s="16"/>
      <c r="C68" s="16"/>
      <c r="D68" s="16"/>
      <c r="E68" s="16"/>
      <c r="F68" s="136">
        <f t="shared" si="8"/>
        <v>0</v>
      </c>
      <c r="G68" s="130">
        <f t="shared" si="8"/>
        <v>0</v>
      </c>
      <c r="H68" s="130">
        <f t="shared" si="8"/>
        <v>0</v>
      </c>
      <c r="I68" s="130">
        <f t="shared" si="8"/>
        <v>0</v>
      </c>
    </row>
    <row r="69" spans="1:9" ht="31.5" x14ac:dyDescent="0.25">
      <c r="A69" s="22" t="s">
        <v>23</v>
      </c>
      <c r="B69" s="16">
        <v>345</v>
      </c>
      <c r="C69" s="16">
        <v>302</v>
      </c>
      <c r="D69" s="16">
        <v>285</v>
      </c>
      <c r="E69" s="16">
        <v>255</v>
      </c>
      <c r="F69" s="136">
        <f t="shared" si="8"/>
        <v>89.84375</v>
      </c>
      <c r="G69" s="130">
        <f t="shared" si="8"/>
        <v>89.08554572271386</v>
      </c>
      <c r="H69" s="130">
        <f t="shared" si="8"/>
        <v>88.509316770186331</v>
      </c>
      <c r="I69" s="130">
        <f t="shared" si="8"/>
        <v>87.931034482758619</v>
      </c>
    </row>
    <row r="70" spans="1:9" x14ac:dyDescent="0.25">
      <c r="A70" s="22" t="s">
        <v>24</v>
      </c>
      <c r="B70" s="2">
        <v>49</v>
      </c>
      <c r="C70" s="2">
        <v>49</v>
      </c>
      <c r="D70" s="2">
        <v>39</v>
      </c>
      <c r="E70" s="2">
        <v>36</v>
      </c>
      <c r="F70" s="136">
        <f t="shared" si="8"/>
        <v>96.078431372549019</v>
      </c>
      <c r="G70" s="130">
        <f t="shared" si="8"/>
        <v>96.078431372549019</v>
      </c>
      <c r="H70" s="130">
        <f t="shared" si="8"/>
        <v>95.121951219512198</v>
      </c>
      <c r="I70" s="130">
        <f t="shared" si="8"/>
        <v>94.73684210526315</v>
      </c>
    </row>
    <row r="71" spans="1:9" x14ac:dyDescent="0.25">
      <c r="A71" s="22" t="s">
        <v>25</v>
      </c>
      <c r="B71" s="16"/>
      <c r="C71" s="16"/>
      <c r="D71" s="16"/>
      <c r="E71" s="16"/>
      <c r="F71" s="136">
        <f t="shared" si="8"/>
        <v>0</v>
      </c>
      <c r="G71" s="130">
        <f t="shared" si="8"/>
        <v>0</v>
      </c>
      <c r="H71" s="130">
        <f t="shared" si="8"/>
        <v>0</v>
      </c>
      <c r="I71" s="130">
        <f t="shared" si="8"/>
        <v>0</v>
      </c>
    </row>
    <row r="72" spans="1:9" x14ac:dyDescent="0.25">
      <c r="A72" s="22" t="s">
        <v>26</v>
      </c>
      <c r="B72" s="16">
        <v>407</v>
      </c>
      <c r="C72" s="16">
        <v>398</v>
      </c>
      <c r="D72" s="16">
        <v>398</v>
      </c>
      <c r="E72" s="16">
        <v>368</v>
      </c>
      <c r="F72" s="136">
        <f t="shared" si="8"/>
        <v>99.026763990267639</v>
      </c>
      <c r="G72" s="130">
        <f t="shared" si="8"/>
        <v>99.251870324189525</v>
      </c>
      <c r="H72" s="130">
        <f t="shared" si="8"/>
        <v>99.251870324189525</v>
      </c>
      <c r="I72" s="130">
        <f t="shared" si="8"/>
        <v>99.191374663072779</v>
      </c>
    </row>
    <row r="73" spans="1:9" x14ac:dyDescent="0.25">
      <c r="A73" s="22" t="s">
        <v>27</v>
      </c>
      <c r="B73" s="16">
        <v>79</v>
      </c>
      <c r="C73" s="16">
        <v>79</v>
      </c>
      <c r="D73" s="16">
        <v>68</v>
      </c>
      <c r="E73" s="16">
        <v>67</v>
      </c>
      <c r="F73" s="136">
        <f t="shared" si="8"/>
        <v>82.291666666666657</v>
      </c>
      <c r="G73" s="130">
        <f t="shared" si="8"/>
        <v>82.291666666666657</v>
      </c>
      <c r="H73" s="130">
        <f t="shared" si="8"/>
        <v>80.952380952380949</v>
      </c>
      <c r="I73" s="130">
        <f t="shared" si="8"/>
        <v>95.714285714285722</v>
      </c>
    </row>
    <row r="74" spans="1:9" x14ac:dyDescent="0.25">
      <c r="A74" s="22" t="s">
        <v>28</v>
      </c>
      <c r="B74" s="197">
        <v>55</v>
      </c>
      <c r="C74" s="16">
        <v>55</v>
      </c>
      <c r="D74" s="16">
        <v>36</v>
      </c>
      <c r="E74" s="16">
        <v>32</v>
      </c>
      <c r="F74" s="136">
        <f t="shared" si="8"/>
        <v>94.827586206896555</v>
      </c>
      <c r="G74" s="130">
        <f t="shared" si="8"/>
        <v>96.491228070175438</v>
      </c>
      <c r="H74" s="130">
        <f t="shared" si="8"/>
        <v>94.73684210526315</v>
      </c>
      <c r="I74" s="130">
        <f t="shared" si="8"/>
        <v>94.117647058823522</v>
      </c>
    </row>
    <row r="75" spans="1:9" ht="31.5" x14ac:dyDescent="0.25">
      <c r="A75" s="22" t="s">
        <v>29</v>
      </c>
      <c r="B75" s="16"/>
      <c r="C75" s="16"/>
      <c r="D75" s="16"/>
      <c r="E75" s="16"/>
      <c r="F75" s="136">
        <f t="shared" si="8"/>
        <v>0</v>
      </c>
      <c r="G75" s="130">
        <f t="shared" si="8"/>
        <v>0</v>
      </c>
      <c r="H75" s="130">
        <f t="shared" si="8"/>
        <v>0</v>
      </c>
      <c r="I75" s="130">
        <f t="shared" si="8"/>
        <v>0</v>
      </c>
    </row>
    <row r="76" spans="1:9" x14ac:dyDescent="0.25">
      <c r="A76" s="22" t="s">
        <v>30</v>
      </c>
      <c r="B76" s="16"/>
      <c r="C76" s="16"/>
      <c r="D76" s="16"/>
      <c r="E76" s="16"/>
      <c r="F76" s="136">
        <f t="shared" si="8"/>
        <v>0</v>
      </c>
      <c r="G76" s="130">
        <f t="shared" si="8"/>
        <v>0</v>
      </c>
      <c r="H76" s="130">
        <f t="shared" si="8"/>
        <v>0</v>
      </c>
      <c r="I76" s="130">
        <f t="shared" si="8"/>
        <v>0</v>
      </c>
    </row>
    <row r="77" spans="1:9" ht="47.25" x14ac:dyDescent="0.25">
      <c r="A77" s="22" t="s">
        <v>31</v>
      </c>
      <c r="B77" s="16"/>
      <c r="C77" s="16"/>
      <c r="D77" s="16"/>
      <c r="E77" s="16"/>
      <c r="F77" s="136">
        <f t="shared" si="8"/>
        <v>0</v>
      </c>
      <c r="G77" s="130">
        <f t="shared" si="8"/>
        <v>0</v>
      </c>
      <c r="H77" s="130">
        <f t="shared" si="8"/>
        <v>0</v>
      </c>
      <c r="I77" s="130">
        <f t="shared" si="8"/>
        <v>0</v>
      </c>
    </row>
    <row r="78" spans="1:9" x14ac:dyDescent="0.25">
      <c r="A78" s="22" t="s">
        <v>32</v>
      </c>
      <c r="B78" s="16"/>
      <c r="C78" s="16"/>
      <c r="D78" s="16"/>
      <c r="E78" s="16"/>
      <c r="F78" s="136">
        <f t="shared" si="8"/>
        <v>0</v>
      </c>
      <c r="G78" s="130">
        <f t="shared" si="8"/>
        <v>0</v>
      </c>
      <c r="H78" s="130">
        <f t="shared" si="8"/>
        <v>0</v>
      </c>
      <c r="I78" s="130">
        <f t="shared" si="8"/>
        <v>0</v>
      </c>
    </row>
    <row r="79" spans="1:9" x14ac:dyDescent="0.25">
      <c r="A79" s="22" t="s">
        <v>33</v>
      </c>
      <c r="B79" s="16"/>
      <c r="C79" s="16"/>
      <c r="D79" s="16"/>
      <c r="E79" s="16"/>
      <c r="F79" s="136">
        <f t="shared" si="8"/>
        <v>0</v>
      </c>
      <c r="G79" s="130">
        <f t="shared" si="8"/>
        <v>0</v>
      </c>
      <c r="H79" s="130">
        <f t="shared" si="8"/>
        <v>0</v>
      </c>
      <c r="I79" s="130">
        <f t="shared" si="8"/>
        <v>0</v>
      </c>
    </row>
    <row r="80" spans="1:9" x14ac:dyDescent="0.25">
      <c r="A80" s="22" t="s">
        <v>34</v>
      </c>
      <c r="B80" s="16"/>
      <c r="C80" s="16"/>
      <c r="D80" s="16"/>
      <c r="E80" s="16"/>
      <c r="F80" s="136">
        <f t="shared" si="8"/>
        <v>0</v>
      </c>
      <c r="G80" s="130">
        <f t="shared" si="8"/>
        <v>0</v>
      </c>
      <c r="H80" s="130">
        <f t="shared" si="8"/>
        <v>0</v>
      </c>
      <c r="I80" s="130">
        <f t="shared" si="8"/>
        <v>0</v>
      </c>
    </row>
    <row r="81" spans="1:9" x14ac:dyDescent="0.25">
      <c r="A81" s="22" t="s">
        <v>35</v>
      </c>
      <c r="B81" s="16"/>
      <c r="C81" s="16"/>
      <c r="D81" s="16"/>
      <c r="E81" s="16"/>
      <c r="F81" s="136">
        <f t="shared" si="8"/>
        <v>0</v>
      </c>
      <c r="G81" s="130">
        <f t="shared" si="8"/>
        <v>0</v>
      </c>
      <c r="H81" s="130">
        <f t="shared" si="8"/>
        <v>0</v>
      </c>
      <c r="I81" s="130">
        <f t="shared" si="8"/>
        <v>0</v>
      </c>
    </row>
    <row r="82" spans="1:9" x14ac:dyDescent="0.25">
      <c r="A82" s="22" t="s">
        <v>36</v>
      </c>
      <c r="B82" s="16"/>
      <c r="C82" s="16"/>
      <c r="D82" s="16"/>
      <c r="E82" s="16"/>
      <c r="F82" s="136">
        <f t="shared" si="8"/>
        <v>0</v>
      </c>
      <c r="G82" s="130">
        <f t="shared" si="8"/>
        <v>0</v>
      </c>
      <c r="H82" s="130">
        <f t="shared" si="8"/>
        <v>0</v>
      </c>
      <c r="I82" s="130">
        <f t="shared" si="8"/>
        <v>0</v>
      </c>
    </row>
    <row r="83" spans="1:9" x14ac:dyDescent="0.25">
      <c r="A83" s="22" t="s">
        <v>37</v>
      </c>
      <c r="B83" s="16"/>
      <c r="C83" s="16"/>
      <c r="D83" s="16"/>
      <c r="E83" s="16"/>
      <c r="F83" s="136">
        <f t="shared" si="8"/>
        <v>0</v>
      </c>
      <c r="G83" s="130">
        <f t="shared" si="8"/>
        <v>0</v>
      </c>
      <c r="H83" s="130">
        <f t="shared" si="8"/>
        <v>0</v>
      </c>
      <c r="I83" s="130">
        <f t="shared" si="8"/>
        <v>0</v>
      </c>
    </row>
    <row r="84" spans="1:9" x14ac:dyDescent="0.25">
      <c r="A84" s="22" t="s">
        <v>38</v>
      </c>
      <c r="B84" s="16"/>
      <c r="C84" s="16"/>
      <c r="D84" s="16"/>
      <c r="E84" s="16"/>
      <c r="F84" s="136">
        <f t="shared" si="8"/>
        <v>0</v>
      </c>
      <c r="G84" s="130">
        <f t="shared" si="8"/>
        <v>0</v>
      </c>
      <c r="H84" s="130">
        <f t="shared" si="8"/>
        <v>0</v>
      </c>
      <c r="I84" s="130">
        <f t="shared" si="8"/>
        <v>0</v>
      </c>
    </row>
    <row r="85" spans="1:9" x14ac:dyDescent="0.25">
      <c r="A85" s="22" t="s">
        <v>39</v>
      </c>
      <c r="B85" s="202">
        <v>13</v>
      </c>
      <c r="C85" s="202">
        <v>13</v>
      </c>
      <c r="D85" s="202">
        <v>13</v>
      </c>
      <c r="E85" s="202">
        <v>10</v>
      </c>
      <c r="F85" s="136">
        <f t="shared" si="8"/>
        <v>86.666666666666671</v>
      </c>
      <c r="G85" s="130">
        <f t="shared" si="8"/>
        <v>100</v>
      </c>
      <c r="H85" s="130">
        <f t="shared" si="8"/>
        <v>100</v>
      </c>
      <c r="I85" s="130">
        <f t="shared" si="8"/>
        <v>90.909090909090907</v>
      </c>
    </row>
    <row r="86" spans="1:9" x14ac:dyDescent="0.25">
      <c r="A86" s="22" t="s">
        <v>40</v>
      </c>
      <c r="B86" s="16"/>
      <c r="C86" s="16"/>
      <c r="D86" s="16"/>
      <c r="E86" s="16"/>
      <c r="F86" s="136">
        <f t="shared" si="8"/>
        <v>0</v>
      </c>
      <c r="G86" s="130">
        <f t="shared" si="8"/>
        <v>0</v>
      </c>
      <c r="H86" s="130">
        <f t="shared" si="8"/>
        <v>0</v>
      </c>
      <c r="I86" s="130">
        <f t="shared" si="8"/>
        <v>0</v>
      </c>
    </row>
    <row r="87" spans="1:9" x14ac:dyDescent="0.25">
      <c r="A87" s="22" t="s">
        <v>41</v>
      </c>
      <c r="B87" s="16"/>
      <c r="C87" s="16"/>
      <c r="D87" s="16"/>
      <c r="E87" s="16"/>
      <c r="F87" s="136">
        <f t="shared" si="8"/>
        <v>0</v>
      </c>
      <c r="G87" s="130">
        <f t="shared" si="8"/>
        <v>0</v>
      </c>
      <c r="H87" s="130">
        <f t="shared" si="8"/>
        <v>0</v>
      </c>
      <c r="I87" s="130">
        <f t="shared" si="8"/>
        <v>0</v>
      </c>
    </row>
    <row r="88" spans="1:9" x14ac:dyDescent="0.25">
      <c r="A88" s="22" t="s">
        <v>42</v>
      </c>
      <c r="B88" s="16"/>
      <c r="C88" s="16"/>
      <c r="D88" s="16"/>
      <c r="E88" s="16"/>
      <c r="F88" s="136">
        <f t="shared" si="8"/>
        <v>0</v>
      </c>
      <c r="G88" s="130">
        <f t="shared" si="8"/>
        <v>0</v>
      </c>
      <c r="H88" s="130">
        <f t="shared" si="8"/>
        <v>0</v>
      </c>
      <c r="I88" s="130">
        <f t="shared" si="8"/>
        <v>0</v>
      </c>
    </row>
    <row r="89" spans="1:9" x14ac:dyDescent="0.25">
      <c r="A89" s="22" t="s">
        <v>43</v>
      </c>
      <c r="B89" s="16"/>
      <c r="C89" s="16"/>
      <c r="D89" s="16"/>
      <c r="E89" s="16"/>
      <c r="F89" s="136">
        <f t="shared" si="8"/>
        <v>0</v>
      </c>
      <c r="G89" s="130">
        <f t="shared" si="8"/>
        <v>0</v>
      </c>
      <c r="H89" s="130">
        <f t="shared" si="8"/>
        <v>0</v>
      </c>
      <c r="I89" s="130">
        <f t="shared" si="8"/>
        <v>0</v>
      </c>
    </row>
    <row r="90" spans="1:9" x14ac:dyDescent="0.25">
      <c r="A90" s="22" t="s">
        <v>44</v>
      </c>
      <c r="B90" s="16"/>
      <c r="C90" s="16"/>
      <c r="D90" s="16"/>
      <c r="E90" s="16"/>
      <c r="F90" s="136">
        <f t="shared" si="8"/>
        <v>0</v>
      </c>
      <c r="G90" s="130">
        <f t="shared" si="8"/>
        <v>0</v>
      </c>
      <c r="H90" s="130">
        <f t="shared" si="8"/>
        <v>0</v>
      </c>
      <c r="I90" s="130">
        <f t="shared" si="8"/>
        <v>0</v>
      </c>
    </row>
    <row r="91" spans="1:9" x14ac:dyDescent="0.25">
      <c r="A91" s="22" t="s">
        <v>45</v>
      </c>
      <c r="B91" s="16">
        <v>21</v>
      </c>
      <c r="C91" s="16">
        <v>21</v>
      </c>
      <c r="D91" s="16">
        <v>17</v>
      </c>
      <c r="E91" s="16">
        <v>15</v>
      </c>
      <c r="F91" s="136">
        <f t="shared" si="8"/>
        <v>95.454545454545453</v>
      </c>
      <c r="G91" s="130">
        <f t="shared" si="8"/>
        <v>95.454545454545453</v>
      </c>
      <c r="H91" s="130">
        <f t="shared" si="8"/>
        <v>94.444444444444443</v>
      </c>
      <c r="I91" s="130">
        <f t="shared" si="8"/>
        <v>93.75</v>
      </c>
    </row>
    <row r="92" spans="1:9" ht="31.5" x14ac:dyDescent="0.25">
      <c r="A92" s="44" t="s">
        <v>46</v>
      </c>
      <c r="B92" s="16">
        <v>16</v>
      </c>
      <c r="C92" s="16">
        <v>14</v>
      </c>
      <c r="D92" s="16">
        <v>13</v>
      </c>
      <c r="E92" s="16">
        <v>13</v>
      </c>
      <c r="F92" s="136">
        <f t="shared" si="8"/>
        <v>80</v>
      </c>
      <c r="G92" s="130">
        <f t="shared" si="8"/>
        <v>87.5</v>
      </c>
      <c r="H92" s="130">
        <f t="shared" si="8"/>
        <v>86.666666666666671</v>
      </c>
      <c r="I92" s="130">
        <f t="shared" si="8"/>
        <v>86.666666666666671</v>
      </c>
    </row>
    <row r="93" spans="1:9" x14ac:dyDescent="0.25">
      <c r="A93" s="126" t="s">
        <v>56</v>
      </c>
      <c r="B93" s="134">
        <f>SUM(B66:B92)</f>
        <v>1217</v>
      </c>
      <c r="C93" s="134">
        <f>SUM(C66:C92)</f>
        <v>1162</v>
      </c>
      <c r="D93" s="134">
        <f>SUM(D66:D92)</f>
        <v>1063</v>
      </c>
      <c r="E93" s="134">
        <f>SUM(E66:E92)</f>
        <v>982</v>
      </c>
      <c r="F93" s="136">
        <f t="shared" si="8"/>
        <v>92.900763358778633</v>
      </c>
      <c r="G93" s="130">
        <f t="shared" si="8"/>
        <v>93.333333333333329</v>
      </c>
      <c r="H93" s="130">
        <f t="shared" si="8"/>
        <v>92.434782608695656</v>
      </c>
      <c r="I93" s="130">
        <f t="shared" si="8"/>
        <v>93.971291866028707</v>
      </c>
    </row>
    <row r="94" spans="1:9" x14ac:dyDescent="0.25">
      <c r="A94" s="26"/>
      <c r="B94" s="18"/>
      <c r="C94" s="18"/>
      <c r="D94" s="13"/>
      <c r="E94" s="18"/>
      <c r="F94" s="13"/>
      <c r="I94" s="8"/>
    </row>
    <row r="95" spans="1:9" ht="16.5" thickBot="1" x14ac:dyDescent="0.3">
      <c r="A95" s="112" t="s">
        <v>128</v>
      </c>
      <c r="B95" s="203"/>
      <c r="C95" s="203"/>
      <c r="D95" s="203"/>
      <c r="E95" s="203"/>
      <c r="F95" s="13"/>
    </row>
    <row r="96" spans="1:9" ht="63.75" thickBot="1" x14ac:dyDescent="0.3">
      <c r="A96" s="86" t="s">
        <v>69</v>
      </c>
      <c r="B96" s="198" t="s">
        <v>61</v>
      </c>
      <c r="C96" s="199" t="s">
        <v>62</v>
      </c>
      <c r="D96" s="199" t="s">
        <v>63</v>
      </c>
      <c r="E96" s="199" t="s">
        <v>64</v>
      </c>
      <c r="F96" s="200" t="s">
        <v>148</v>
      </c>
      <c r="G96" s="89" t="s">
        <v>149</v>
      </c>
      <c r="H96" s="89" t="s">
        <v>150</v>
      </c>
      <c r="I96" s="90" t="s">
        <v>151</v>
      </c>
    </row>
    <row r="97" spans="1:9" ht="31.5" x14ac:dyDescent="0.25">
      <c r="A97" s="73" t="s">
        <v>20</v>
      </c>
      <c r="B97" s="97"/>
      <c r="C97" s="97"/>
      <c r="D97" s="97"/>
      <c r="E97" s="97"/>
      <c r="F97" s="201">
        <f t="shared" ref="F97:I124" si="9">+IFERROR(B97/(C4+C35),0)*100</f>
        <v>0</v>
      </c>
      <c r="G97" s="129">
        <f t="shared" si="9"/>
        <v>0</v>
      </c>
      <c r="H97" s="129">
        <f t="shared" si="9"/>
        <v>0</v>
      </c>
      <c r="I97" s="129">
        <f t="shared" si="9"/>
        <v>0</v>
      </c>
    </row>
    <row r="98" spans="1:9" x14ac:dyDescent="0.25">
      <c r="A98" s="22" t="s">
        <v>21</v>
      </c>
      <c r="B98" s="16">
        <v>2</v>
      </c>
      <c r="C98" s="16">
        <v>2</v>
      </c>
      <c r="D98" s="16">
        <v>2</v>
      </c>
      <c r="E98" s="16">
        <v>2</v>
      </c>
      <c r="F98" s="136">
        <f t="shared" si="9"/>
        <v>2.666666666666667</v>
      </c>
      <c r="G98" s="130">
        <f t="shared" si="9"/>
        <v>2.666666666666667</v>
      </c>
      <c r="H98" s="130">
        <f t="shared" si="9"/>
        <v>3.0769230769230771</v>
      </c>
      <c r="I98" s="130">
        <f t="shared" si="9"/>
        <v>3.3333333333333335</v>
      </c>
    </row>
    <row r="99" spans="1:9" x14ac:dyDescent="0.25">
      <c r="A99" s="22" t="s">
        <v>22</v>
      </c>
      <c r="B99" s="16"/>
      <c r="C99" s="16"/>
      <c r="D99" s="16"/>
      <c r="E99" s="16"/>
      <c r="F99" s="136">
        <f t="shared" si="9"/>
        <v>0</v>
      </c>
      <c r="G99" s="130">
        <f t="shared" si="9"/>
        <v>0</v>
      </c>
      <c r="H99" s="130">
        <f t="shared" si="9"/>
        <v>0</v>
      </c>
      <c r="I99" s="130">
        <f t="shared" si="9"/>
        <v>0</v>
      </c>
    </row>
    <row r="100" spans="1:9" ht="31.5" x14ac:dyDescent="0.25">
      <c r="A100" s="22" t="s">
        <v>23</v>
      </c>
      <c r="B100" s="16"/>
      <c r="C100" s="16"/>
      <c r="D100" s="16"/>
      <c r="E100" s="16"/>
      <c r="F100" s="136">
        <f t="shared" si="9"/>
        <v>0</v>
      </c>
      <c r="G100" s="130">
        <f t="shared" si="9"/>
        <v>0</v>
      </c>
      <c r="H100" s="130">
        <f t="shared" si="9"/>
        <v>0</v>
      </c>
      <c r="I100" s="130">
        <f t="shared" si="9"/>
        <v>0</v>
      </c>
    </row>
    <row r="101" spans="1:9" x14ac:dyDescent="0.25">
      <c r="A101" s="22" t="s">
        <v>24</v>
      </c>
      <c r="B101" s="16"/>
      <c r="C101" s="16"/>
      <c r="D101" s="16"/>
      <c r="E101" s="16"/>
      <c r="F101" s="136">
        <f t="shared" si="9"/>
        <v>0</v>
      </c>
      <c r="G101" s="130">
        <f t="shared" si="9"/>
        <v>0</v>
      </c>
      <c r="H101" s="130">
        <f t="shared" si="9"/>
        <v>0</v>
      </c>
      <c r="I101" s="130">
        <f t="shared" si="9"/>
        <v>0</v>
      </c>
    </row>
    <row r="102" spans="1:9" x14ac:dyDescent="0.25">
      <c r="A102" s="22" t="s">
        <v>25</v>
      </c>
      <c r="B102" s="16"/>
      <c r="C102" s="16"/>
      <c r="D102" s="16"/>
      <c r="E102" s="16"/>
      <c r="F102" s="136">
        <f t="shared" si="9"/>
        <v>0</v>
      </c>
      <c r="G102" s="130">
        <f t="shared" si="9"/>
        <v>0</v>
      </c>
      <c r="H102" s="130">
        <f t="shared" si="9"/>
        <v>0</v>
      </c>
      <c r="I102" s="130">
        <f t="shared" si="9"/>
        <v>0</v>
      </c>
    </row>
    <row r="103" spans="1:9" x14ac:dyDescent="0.25">
      <c r="A103" s="22" t="s">
        <v>26</v>
      </c>
      <c r="B103" s="16">
        <v>1</v>
      </c>
      <c r="C103" s="16">
        <v>1</v>
      </c>
      <c r="D103" s="16">
        <v>1</v>
      </c>
      <c r="E103" s="16">
        <v>1</v>
      </c>
      <c r="F103" s="136">
        <f t="shared" si="9"/>
        <v>0.24330900243309003</v>
      </c>
      <c r="G103" s="130">
        <f t="shared" si="9"/>
        <v>0.24937655860349126</v>
      </c>
      <c r="H103" s="130">
        <f t="shared" si="9"/>
        <v>0.24937655860349126</v>
      </c>
      <c r="I103" s="130">
        <f t="shared" si="9"/>
        <v>0.26954177897574128</v>
      </c>
    </row>
    <row r="104" spans="1:9" x14ac:dyDescent="0.25">
      <c r="A104" s="22" t="s">
        <v>27</v>
      </c>
      <c r="B104" s="16">
        <v>1</v>
      </c>
      <c r="C104" s="16">
        <v>1</v>
      </c>
      <c r="D104" s="16">
        <v>1</v>
      </c>
      <c r="E104" s="16">
        <v>0</v>
      </c>
      <c r="F104" s="136">
        <f t="shared" si="9"/>
        <v>1.0416666666666665</v>
      </c>
      <c r="G104" s="130">
        <f t="shared" si="9"/>
        <v>1.0416666666666665</v>
      </c>
      <c r="H104" s="130">
        <f t="shared" si="9"/>
        <v>1.1904761904761905</v>
      </c>
      <c r="I104" s="130">
        <f t="shared" si="9"/>
        <v>0</v>
      </c>
    </row>
    <row r="105" spans="1:9" x14ac:dyDescent="0.25">
      <c r="A105" s="22" t="s">
        <v>28</v>
      </c>
      <c r="B105" s="16"/>
      <c r="C105" s="16"/>
      <c r="D105" s="16"/>
      <c r="E105" s="16"/>
      <c r="F105" s="136">
        <f t="shared" si="9"/>
        <v>0</v>
      </c>
      <c r="G105" s="130">
        <f t="shared" si="9"/>
        <v>0</v>
      </c>
      <c r="H105" s="130">
        <f t="shared" si="9"/>
        <v>0</v>
      </c>
      <c r="I105" s="130">
        <f t="shared" si="9"/>
        <v>0</v>
      </c>
    </row>
    <row r="106" spans="1:9" ht="31.5" x14ac:dyDescent="0.25">
      <c r="A106" s="22" t="s">
        <v>29</v>
      </c>
      <c r="B106" s="16"/>
      <c r="C106" s="16"/>
      <c r="D106" s="16"/>
      <c r="E106" s="16"/>
      <c r="F106" s="136">
        <f t="shared" si="9"/>
        <v>0</v>
      </c>
      <c r="G106" s="130">
        <f t="shared" si="9"/>
        <v>0</v>
      </c>
      <c r="H106" s="130">
        <f t="shared" si="9"/>
        <v>0</v>
      </c>
      <c r="I106" s="130">
        <f t="shared" si="9"/>
        <v>0</v>
      </c>
    </row>
    <row r="107" spans="1:9" x14ac:dyDescent="0.25">
      <c r="A107" s="22" t="s">
        <v>30</v>
      </c>
      <c r="B107" s="16"/>
      <c r="C107" s="16"/>
      <c r="D107" s="16"/>
      <c r="E107" s="16"/>
      <c r="F107" s="136">
        <f t="shared" si="9"/>
        <v>0</v>
      </c>
      <c r="G107" s="130">
        <f t="shared" si="9"/>
        <v>0</v>
      </c>
      <c r="H107" s="130">
        <f t="shared" si="9"/>
        <v>0</v>
      </c>
      <c r="I107" s="130">
        <f t="shared" si="9"/>
        <v>0</v>
      </c>
    </row>
    <row r="108" spans="1:9" ht="47.25" x14ac:dyDescent="0.25">
      <c r="A108" s="22" t="s">
        <v>31</v>
      </c>
      <c r="B108" s="16"/>
      <c r="C108" s="16"/>
      <c r="D108" s="16"/>
      <c r="E108" s="16"/>
      <c r="F108" s="136">
        <f t="shared" si="9"/>
        <v>0</v>
      </c>
      <c r="G108" s="130">
        <f t="shared" si="9"/>
        <v>0</v>
      </c>
      <c r="H108" s="130">
        <f t="shared" si="9"/>
        <v>0</v>
      </c>
      <c r="I108" s="130">
        <f t="shared" si="9"/>
        <v>0</v>
      </c>
    </row>
    <row r="109" spans="1:9" x14ac:dyDescent="0.25">
      <c r="A109" s="22" t="s">
        <v>32</v>
      </c>
      <c r="B109" s="16"/>
      <c r="C109" s="16"/>
      <c r="D109" s="16"/>
      <c r="E109" s="16"/>
      <c r="F109" s="136">
        <f t="shared" si="9"/>
        <v>0</v>
      </c>
      <c r="G109" s="130">
        <f t="shared" si="9"/>
        <v>0</v>
      </c>
      <c r="H109" s="130">
        <f t="shared" si="9"/>
        <v>0</v>
      </c>
      <c r="I109" s="130">
        <f t="shared" si="9"/>
        <v>0</v>
      </c>
    </row>
    <row r="110" spans="1:9" x14ac:dyDescent="0.25">
      <c r="A110" s="22" t="s">
        <v>33</v>
      </c>
      <c r="B110" s="16"/>
      <c r="C110" s="16"/>
      <c r="D110" s="16"/>
      <c r="E110" s="16"/>
      <c r="F110" s="136">
        <f t="shared" si="9"/>
        <v>0</v>
      </c>
      <c r="G110" s="130">
        <f t="shared" si="9"/>
        <v>0</v>
      </c>
      <c r="H110" s="130">
        <f t="shared" si="9"/>
        <v>0</v>
      </c>
      <c r="I110" s="130">
        <f t="shared" si="9"/>
        <v>0</v>
      </c>
    </row>
    <row r="111" spans="1:9" x14ac:dyDescent="0.25">
      <c r="A111" s="22" t="s">
        <v>34</v>
      </c>
      <c r="B111" s="16"/>
      <c r="C111" s="16"/>
      <c r="D111" s="16"/>
      <c r="E111" s="16"/>
      <c r="F111" s="136">
        <f t="shared" si="9"/>
        <v>0</v>
      </c>
      <c r="G111" s="130">
        <f t="shared" si="9"/>
        <v>0</v>
      </c>
      <c r="H111" s="130">
        <f t="shared" si="9"/>
        <v>0</v>
      </c>
      <c r="I111" s="130">
        <f t="shared" si="9"/>
        <v>0</v>
      </c>
    </row>
    <row r="112" spans="1:9" x14ac:dyDescent="0.25">
      <c r="A112" s="22" t="s">
        <v>35</v>
      </c>
      <c r="B112" s="16"/>
      <c r="C112" s="16"/>
      <c r="D112" s="16"/>
      <c r="E112" s="16"/>
      <c r="F112" s="136">
        <f t="shared" si="9"/>
        <v>0</v>
      </c>
      <c r="G112" s="130">
        <f t="shared" si="9"/>
        <v>0</v>
      </c>
      <c r="H112" s="130">
        <f t="shared" si="9"/>
        <v>0</v>
      </c>
      <c r="I112" s="130">
        <f t="shared" si="9"/>
        <v>0</v>
      </c>
    </row>
    <row r="113" spans="1:9" x14ac:dyDescent="0.25">
      <c r="A113" s="22" t="s">
        <v>36</v>
      </c>
      <c r="B113" s="16"/>
      <c r="C113" s="16"/>
      <c r="D113" s="16"/>
      <c r="E113" s="16"/>
      <c r="F113" s="136">
        <f t="shared" si="9"/>
        <v>0</v>
      </c>
      <c r="G113" s="130">
        <f t="shared" si="9"/>
        <v>0</v>
      </c>
      <c r="H113" s="130">
        <f t="shared" si="9"/>
        <v>0</v>
      </c>
      <c r="I113" s="130">
        <f t="shared" si="9"/>
        <v>0</v>
      </c>
    </row>
    <row r="114" spans="1:9" x14ac:dyDescent="0.25">
      <c r="A114" s="22" t="s">
        <v>37</v>
      </c>
      <c r="B114" s="16"/>
      <c r="C114" s="16"/>
      <c r="D114" s="16"/>
      <c r="E114" s="16"/>
      <c r="F114" s="136">
        <f t="shared" si="9"/>
        <v>0</v>
      </c>
      <c r="G114" s="130">
        <f t="shared" si="9"/>
        <v>0</v>
      </c>
      <c r="H114" s="130">
        <f t="shared" si="9"/>
        <v>0</v>
      </c>
      <c r="I114" s="130">
        <f t="shared" si="9"/>
        <v>0</v>
      </c>
    </row>
    <row r="115" spans="1:9" x14ac:dyDescent="0.25">
      <c r="A115" s="22" t="s">
        <v>38</v>
      </c>
      <c r="B115" s="16"/>
      <c r="C115" s="16"/>
      <c r="D115" s="16"/>
      <c r="E115" s="16"/>
      <c r="F115" s="136">
        <f t="shared" si="9"/>
        <v>0</v>
      </c>
      <c r="G115" s="130">
        <f t="shared" si="9"/>
        <v>0</v>
      </c>
      <c r="H115" s="130">
        <f t="shared" si="9"/>
        <v>0</v>
      </c>
      <c r="I115" s="130">
        <f t="shared" si="9"/>
        <v>0</v>
      </c>
    </row>
    <row r="116" spans="1:9" x14ac:dyDescent="0.25">
      <c r="A116" s="22" t="s">
        <v>39</v>
      </c>
      <c r="B116" s="16"/>
      <c r="C116" s="16"/>
      <c r="D116" s="16"/>
      <c r="E116" s="16"/>
      <c r="F116" s="136">
        <f t="shared" si="9"/>
        <v>0</v>
      </c>
      <c r="G116" s="130">
        <f t="shared" si="9"/>
        <v>0</v>
      </c>
      <c r="H116" s="130">
        <f t="shared" si="9"/>
        <v>0</v>
      </c>
      <c r="I116" s="130">
        <f t="shared" si="9"/>
        <v>0</v>
      </c>
    </row>
    <row r="117" spans="1:9" x14ac:dyDescent="0.25">
      <c r="A117" s="22" t="s">
        <v>40</v>
      </c>
      <c r="B117" s="16"/>
      <c r="C117" s="16"/>
      <c r="D117" s="16"/>
      <c r="E117" s="16"/>
      <c r="F117" s="136">
        <f t="shared" si="9"/>
        <v>0</v>
      </c>
      <c r="G117" s="130">
        <f t="shared" si="9"/>
        <v>0</v>
      </c>
      <c r="H117" s="130">
        <f t="shared" si="9"/>
        <v>0</v>
      </c>
      <c r="I117" s="130">
        <f t="shared" si="9"/>
        <v>0</v>
      </c>
    </row>
    <row r="118" spans="1:9" x14ac:dyDescent="0.25">
      <c r="A118" s="22" t="s">
        <v>41</v>
      </c>
      <c r="B118" s="16"/>
      <c r="C118" s="16"/>
      <c r="D118" s="16"/>
      <c r="E118" s="16"/>
      <c r="F118" s="136">
        <f t="shared" si="9"/>
        <v>0</v>
      </c>
      <c r="G118" s="130">
        <f t="shared" si="9"/>
        <v>0</v>
      </c>
      <c r="H118" s="130">
        <f t="shared" si="9"/>
        <v>0</v>
      </c>
      <c r="I118" s="130">
        <f t="shared" si="9"/>
        <v>0</v>
      </c>
    </row>
    <row r="119" spans="1:9" x14ac:dyDescent="0.25">
      <c r="A119" s="22" t="s">
        <v>42</v>
      </c>
      <c r="B119" s="16"/>
      <c r="C119" s="16"/>
      <c r="D119" s="16"/>
      <c r="E119" s="16"/>
      <c r="F119" s="136">
        <f t="shared" si="9"/>
        <v>0</v>
      </c>
      <c r="G119" s="130">
        <f t="shared" si="9"/>
        <v>0</v>
      </c>
      <c r="H119" s="130">
        <f t="shared" si="9"/>
        <v>0</v>
      </c>
      <c r="I119" s="130">
        <f t="shared" si="9"/>
        <v>0</v>
      </c>
    </row>
    <row r="120" spans="1:9" x14ac:dyDescent="0.25">
      <c r="A120" s="22" t="s">
        <v>43</v>
      </c>
      <c r="B120" s="16"/>
      <c r="C120" s="16"/>
      <c r="D120" s="16"/>
      <c r="E120" s="16"/>
      <c r="F120" s="136">
        <f t="shared" si="9"/>
        <v>0</v>
      </c>
      <c r="G120" s="130">
        <f t="shared" si="9"/>
        <v>0</v>
      </c>
      <c r="H120" s="130">
        <f t="shared" si="9"/>
        <v>0</v>
      </c>
      <c r="I120" s="130">
        <f t="shared" si="9"/>
        <v>0</v>
      </c>
    </row>
    <row r="121" spans="1:9" x14ac:dyDescent="0.25">
      <c r="A121" s="22" t="s">
        <v>44</v>
      </c>
      <c r="B121" s="16"/>
      <c r="C121" s="16"/>
      <c r="D121" s="16"/>
      <c r="E121" s="16"/>
      <c r="F121" s="136">
        <f t="shared" si="9"/>
        <v>0</v>
      </c>
      <c r="G121" s="130">
        <f t="shared" si="9"/>
        <v>0</v>
      </c>
      <c r="H121" s="130">
        <f t="shared" si="9"/>
        <v>0</v>
      </c>
      <c r="I121" s="130">
        <f t="shared" si="9"/>
        <v>0</v>
      </c>
    </row>
    <row r="122" spans="1:9" x14ac:dyDescent="0.25">
      <c r="A122" s="22" t="s">
        <v>45</v>
      </c>
      <c r="B122" s="16"/>
      <c r="C122" s="16"/>
      <c r="D122" s="16"/>
      <c r="E122" s="16"/>
      <c r="F122" s="136">
        <f t="shared" si="9"/>
        <v>0</v>
      </c>
      <c r="G122" s="130">
        <f t="shared" si="9"/>
        <v>0</v>
      </c>
      <c r="H122" s="130">
        <f t="shared" si="9"/>
        <v>0</v>
      </c>
      <c r="I122" s="130">
        <f t="shared" si="9"/>
        <v>0</v>
      </c>
    </row>
    <row r="123" spans="1:9" ht="31.5" x14ac:dyDescent="0.25">
      <c r="A123" s="44" t="s">
        <v>46</v>
      </c>
      <c r="B123" s="16"/>
      <c r="C123" s="16"/>
      <c r="D123" s="16"/>
      <c r="E123" s="16"/>
      <c r="F123" s="136">
        <f t="shared" si="9"/>
        <v>0</v>
      </c>
      <c r="G123" s="130">
        <f t="shared" si="9"/>
        <v>0</v>
      </c>
      <c r="H123" s="130">
        <f t="shared" si="9"/>
        <v>0</v>
      </c>
      <c r="I123" s="130">
        <f t="shared" si="9"/>
        <v>0</v>
      </c>
    </row>
    <row r="124" spans="1:9" x14ac:dyDescent="0.25">
      <c r="A124" s="126" t="s">
        <v>56</v>
      </c>
      <c r="B124" s="134">
        <f>SUM(B97:B123)</f>
        <v>4</v>
      </c>
      <c r="C124" s="134">
        <f>SUM(C97:C123)</f>
        <v>4</v>
      </c>
      <c r="D124" s="134">
        <f>SUM(D97:D123)</f>
        <v>4</v>
      </c>
      <c r="E124" s="134">
        <f>SUM(E97:E123)</f>
        <v>3</v>
      </c>
      <c r="F124" s="136">
        <f t="shared" si="9"/>
        <v>0.30534351145038169</v>
      </c>
      <c r="G124" s="130">
        <f t="shared" si="9"/>
        <v>0.32128514056224899</v>
      </c>
      <c r="H124" s="130">
        <f t="shared" si="9"/>
        <v>0.34782608695652173</v>
      </c>
      <c r="I124" s="130">
        <f t="shared" si="9"/>
        <v>0.28708133971291866</v>
      </c>
    </row>
    <row r="125" spans="1:9" x14ac:dyDescent="0.25">
      <c r="A125" s="26"/>
      <c r="B125" s="8"/>
      <c r="C125" s="8"/>
      <c r="D125" s="8"/>
      <c r="I125" s="8"/>
    </row>
    <row r="126" spans="1:9" x14ac:dyDescent="0.25">
      <c r="A126" s="26"/>
      <c r="B126" s="8"/>
      <c r="C126" s="8"/>
      <c r="D126" s="8"/>
      <c r="E126" s="8"/>
    </row>
    <row r="127" spans="1:9" x14ac:dyDescent="0.25">
      <c r="A127" s="26"/>
      <c r="B127" s="8"/>
      <c r="C127" s="8"/>
      <c r="D127" s="8"/>
      <c r="E127" s="8"/>
    </row>
    <row r="128" spans="1:9" x14ac:dyDescent="0.25">
      <c r="A128" s="26"/>
      <c r="B128" s="8"/>
      <c r="C128" s="8"/>
      <c r="D128" s="8"/>
      <c r="E128" s="8"/>
    </row>
    <row r="129" spans="1:5" x14ac:dyDescent="0.25">
      <c r="A129" s="26"/>
      <c r="B129" s="8"/>
      <c r="C129" s="8"/>
      <c r="D129" s="8"/>
      <c r="E129" s="8"/>
    </row>
    <row r="130" spans="1:5" x14ac:dyDescent="0.25">
      <c r="A130" s="26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6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SheetLayoutView="100" workbookViewId="0">
      <selection activeCell="D6" sqref="D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390" t="s">
        <v>214</v>
      </c>
      <c r="B1" s="391"/>
      <c r="C1" s="391"/>
      <c r="D1" s="391"/>
      <c r="E1" s="391"/>
      <c r="F1" s="391"/>
      <c r="G1" s="391"/>
      <c r="H1" s="391"/>
      <c r="I1" s="391"/>
      <c r="J1" s="391"/>
      <c r="K1" s="392"/>
    </row>
    <row r="2" spans="1:12" ht="16.5" thickBot="1" x14ac:dyDescent="0.3">
      <c r="A2" s="384" t="s">
        <v>54</v>
      </c>
      <c r="B2" s="384"/>
      <c r="C2" s="384"/>
      <c r="D2" s="384"/>
      <c r="E2" s="384"/>
      <c r="F2" s="384"/>
      <c r="G2" s="384"/>
      <c r="H2" s="384"/>
      <c r="I2" s="384"/>
      <c r="J2" s="384"/>
      <c r="K2" s="18"/>
      <c r="L2" s="8"/>
    </row>
    <row r="3" spans="1:12" ht="32.25" thickBot="1" x14ac:dyDescent="0.3">
      <c r="A3" s="75" t="s">
        <v>69</v>
      </c>
      <c r="B3" s="195" t="s">
        <v>60</v>
      </c>
      <c r="C3" s="195" t="s">
        <v>61</v>
      </c>
      <c r="D3" s="196" t="s">
        <v>62</v>
      </c>
      <c r="E3" s="196" t="s">
        <v>63</v>
      </c>
      <c r="F3" s="196" t="s">
        <v>64</v>
      </c>
      <c r="G3" s="91" t="s">
        <v>65</v>
      </c>
      <c r="H3" s="91" t="s">
        <v>66</v>
      </c>
      <c r="I3" s="91" t="s">
        <v>67</v>
      </c>
      <c r="J3" s="92" t="s">
        <v>68</v>
      </c>
      <c r="K3" s="18"/>
      <c r="L3" s="8"/>
    </row>
    <row r="4" spans="1:12" ht="31.5" x14ac:dyDescent="0.25">
      <c r="A4" s="73" t="s">
        <v>20</v>
      </c>
      <c r="B4" s="97"/>
      <c r="C4" s="97"/>
      <c r="D4" s="97"/>
      <c r="E4" s="97"/>
      <c r="F4" s="97"/>
      <c r="G4" s="127">
        <f>IFERROR(C4/B4,0)</f>
        <v>0</v>
      </c>
      <c r="H4" s="127">
        <f>IFERROR(E4/D4,0)</f>
        <v>0</v>
      </c>
      <c r="I4" s="127">
        <f>IFERROR(F4/E4,0)</f>
        <v>0</v>
      </c>
      <c r="J4" s="127">
        <f>IFERROR(F4/B4,0)</f>
        <v>0</v>
      </c>
      <c r="K4" s="18"/>
      <c r="L4" s="8"/>
    </row>
    <row r="5" spans="1:12" x14ac:dyDescent="0.25">
      <c r="A5" s="22" t="s">
        <v>21</v>
      </c>
      <c r="B5" s="16">
        <v>8</v>
      </c>
      <c r="C5" s="16">
        <v>19</v>
      </c>
      <c r="D5" s="16">
        <v>19</v>
      </c>
      <c r="E5" s="16">
        <v>8</v>
      </c>
      <c r="F5" s="16">
        <v>8</v>
      </c>
      <c r="G5" s="128">
        <f t="shared" ref="G5:G31" si="0">IFERROR(C5/B5,0)</f>
        <v>2.375</v>
      </c>
      <c r="H5" s="128">
        <f t="shared" ref="H5:I22" si="1">IFERROR(E5/D5,0)</f>
        <v>0.42105263157894735</v>
      </c>
      <c r="I5" s="128">
        <f t="shared" si="1"/>
        <v>1</v>
      </c>
      <c r="J5" s="128">
        <f t="shared" ref="J5:J31" si="2">IFERROR(F5/B5,0)</f>
        <v>1</v>
      </c>
      <c r="K5" s="18"/>
      <c r="L5" s="8"/>
    </row>
    <row r="6" spans="1:12" x14ac:dyDescent="0.25">
      <c r="A6" s="22" t="s">
        <v>289</v>
      </c>
      <c r="B6" s="16">
        <v>1</v>
      </c>
      <c r="C6" s="16">
        <v>3</v>
      </c>
      <c r="D6" s="16">
        <v>3</v>
      </c>
      <c r="E6" s="16">
        <v>1</v>
      </c>
      <c r="F6" s="16">
        <v>1</v>
      </c>
      <c r="G6" s="128">
        <f t="shared" si="0"/>
        <v>3</v>
      </c>
      <c r="H6" s="128">
        <f t="shared" si="1"/>
        <v>0.33333333333333331</v>
      </c>
      <c r="I6" s="128">
        <f t="shared" si="1"/>
        <v>1</v>
      </c>
      <c r="J6" s="128">
        <f t="shared" si="2"/>
        <v>1</v>
      </c>
      <c r="K6" s="18"/>
      <c r="L6" s="8"/>
    </row>
    <row r="7" spans="1:12" ht="31.5" x14ac:dyDescent="0.25">
      <c r="A7" s="22" t="s">
        <v>23</v>
      </c>
      <c r="B7" s="16">
        <v>3</v>
      </c>
      <c r="C7" s="16">
        <v>4</v>
      </c>
      <c r="D7" s="16">
        <v>4</v>
      </c>
      <c r="E7" s="16">
        <v>3</v>
      </c>
      <c r="F7" s="16">
        <v>3</v>
      </c>
      <c r="G7" s="128">
        <f t="shared" si="0"/>
        <v>1.3333333333333333</v>
      </c>
      <c r="H7" s="128">
        <f t="shared" si="1"/>
        <v>0.75</v>
      </c>
      <c r="I7" s="128">
        <f t="shared" si="1"/>
        <v>1</v>
      </c>
      <c r="J7" s="128">
        <f t="shared" si="2"/>
        <v>1</v>
      </c>
      <c r="K7" s="18"/>
      <c r="L7" s="8"/>
    </row>
    <row r="8" spans="1:12" x14ac:dyDescent="0.25">
      <c r="A8" s="22" t="s">
        <v>24</v>
      </c>
      <c r="B8" s="16">
        <v>8</v>
      </c>
      <c r="C8" s="16">
        <v>24</v>
      </c>
      <c r="D8" s="16">
        <v>24</v>
      </c>
      <c r="E8" s="16">
        <v>8</v>
      </c>
      <c r="F8" s="16">
        <v>8</v>
      </c>
      <c r="G8" s="128">
        <f t="shared" si="0"/>
        <v>3</v>
      </c>
      <c r="H8" s="128">
        <f t="shared" si="1"/>
        <v>0.33333333333333331</v>
      </c>
      <c r="I8" s="128">
        <f t="shared" si="1"/>
        <v>1</v>
      </c>
      <c r="J8" s="128">
        <f t="shared" si="2"/>
        <v>1</v>
      </c>
      <c r="K8" s="18"/>
      <c r="L8" s="8"/>
    </row>
    <row r="9" spans="1:12" x14ac:dyDescent="0.25">
      <c r="A9" s="22" t="s">
        <v>25</v>
      </c>
      <c r="B9" s="16"/>
      <c r="C9" s="16"/>
      <c r="D9" s="16"/>
      <c r="E9" s="16"/>
      <c r="F9" s="16"/>
      <c r="G9" s="128">
        <f t="shared" si="0"/>
        <v>0</v>
      </c>
      <c r="H9" s="128">
        <f t="shared" si="1"/>
        <v>0</v>
      </c>
      <c r="I9" s="128">
        <f t="shared" si="1"/>
        <v>0</v>
      </c>
      <c r="J9" s="128">
        <f t="shared" si="2"/>
        <v>0</v>
      </c>
      <c r="K9" s="18"/>
      <c r="L9" s="8"/>
    </row>
    <row r="10" spans="1:12" x14ac:dyDescent="0.25">
      <c r="A10" s="22" t="s">
        <v>26</v>
      </c>
      <c r="B10" s="16">
        <v>7</v>
      </c>
      <c r="C10" s="16">
        <v>14</v>
      </c>
      <c r="D10" s="16">
        <v>14</v>
      </c>
      <c r="E10" s="16">
        <v>6</v>
      </c>
      <c r="F10" s="16">
        <v>6</v>
      </c>
      <c r="G10" s="128">
        <f t="shared" si="0"/>
        <v>2</v>
      </c>
      <c r="H10" s="128">
        <f t="shared" si="1"/>
        <v>0.42857142857142855</v>
      </c>
      <c r="I10" s="128">
        <f t="shared" si="1"/>
        <v>1</v>
      </c>
      <c r="J10" s="128">
        <f t="shared" si="2"/>
        <v>0.8571428571428571</v>
      </c>
      <c r="K10" s="18"/>
      <c r="L10" s="8"/>
    </row>
    <row r="11" spans="1:12" x14ac:dyDescent="0.25">
      <c r="A11" s="22" t="s">
        <v>27</v>
      </c>
      <c r="B11" s="16">
        <v>32</v>
      </c>
      <c r="C11" s="16">
        <v>32</v>
      </c>
      <c r="D11" s="16">
        <v>28</v>
      </c>
      <c r="E11" s="16">
        <v>24</v>
      </c>
      <c r="F11" s="16">
        <v>21</v>
      </c>
      <c r="G11" s="128">
        <f t="shared" si="0"/>
        <v>1</v>
      </c>
      <c r="H11" s="128">
        <f t="shared" si="1"/>
        <v>0.8571428571428571</v>
      </c>
      <c r="I11" s="128">
        <f t="shared" si="1"/>
        <v>0.875</v>
      </c>
      <c r="J11" s="128">
        <f t="shared" si="2"/>
        <v>0.65625</v>
      </c>
      <c r="K11" s="18"/>
      <c r="L11" s="8"/>
    </row>
    <row r="12" spans="1:12" x14ac:dyDescent="0.25">
      <c r="A12" s="22" t="s">
        <v>28</v>
      </c>
      <c r="B12" s="16">
        <v>21</v>
      </c>
      <c r="C12" s="16">
        <v>21</v>
      </c>
      <c r="D12" s="16">
        <v>19</v>
      </c>
      <c r="E12" s="16">
        <v>16</v>
      </c>
      <c r="F12" s="16">
        <v>15</v>
      </c>
      <c r="G12" s="128">
        <f t="shared" si="0"/>
        <v>1</v>
      </c>
      <c r="H12" s="128">
        <f t="shared" si="1"/>
        <v>0.84210526315789469</v>
      </c>
      <c r="I12" s="128">
        <f t="shared" si="1"/>
        <v>0.9375</v>
      </c>
      <c r="J12" s="128">
        <f t="shared" si="2"/>
        <v>0.7142857142857143</v>
      </c>
      <c r="K12" s="18"/>
      <c r="L12" s="8"/>
    </row>
    <row r="13" spans="1:12" ht="31.5" x14ac:dyDescent="0.25">
      <c r="A13" s="22" t="s">
        <v>29</v>
      </c>
      <c r="B13" s="197">
        <v>6</v>
      </c>
      <c r="C13" s="197">
        <v>6</v>
      </c>
      <c r="D13" s="16">
        <v>6</v>
      </c>
      <c r="E13" s="16">
        <v>4</v>
      </c>
      <c r="F13" s="16">
        <v>4</v>
      </c>
      <c r="G13" s="128">
        <f t="shared" si="0"/>
        <v>1</v>
      </c>
      <c r="H13" s="128">
        <f t="shared" si="1"/>
        <v>0.66666666666666663</v>
      </c>
      <c r="I13" s="128">
        <f t="shared" si="1"/>
        <v>1</v>
      </c>
      <c r="J13" s="128">
        <f t="shared" si="2"/>
        <v>0.66666666666666663</v>
      </c>
      <c r="K13" s="18"/>
      <c r="L13" s="8"/>
    </row>
    <row r="14" spans="1:12" x14ac:dyDescent="0.25">
      <c r="A14" s="22" t="s">
        <v>30</v>
      </c>
      <c r="B14" s="16"/>
      <c r="C14" s="16"/>
      <c r="D14" s="16"/>
      <c r="E14" s="16"/>
      <c r="F14" s="16"/>
      <c r="G14" s="128">
        <f t="shared" si="0"/>
        <v>0</v>
      </c>
      <c r="H14" s="128">
        <f t="shared" si="1"/>
        <v>0</v>
      </c>
      <c r="I14" s="128">
        <f t="shared" si="1"/>
        <v>0</v>
      </c>
      <c r="J14" s="128">
        <f t="shared" si="2"/>
        <v>0</v>
      </c>
      <c r="K14" s="18"/>
      <c r="L14" s="8"/>
    </row>
    <row r="15" spans="1:12" ht="47.25" x14ac:dyDescent="0.25">
      <c r="A15" s="22" t="s">
        <v>31</v>
      </c>
      <c r="B15" s="16"/>
      <c r="C15" s="16"/>
      <c r="D15" s="16"/>
      <c r="E15" s="16"/>
      <c r="F15" s="16"/>
      <c r="G15" s="128">
        <f t="shared" si="0"/>
        <v>0</v>
      </c>
      <c r="H15" s="128">
        <f t="shared" si="1"/>
        <v>0</v>
      </c>
      <c r="I15" s="128">
        <f t="shared" si="1"/>
        <v>0</v>
      </c>
      <c r="J15" s="128">
        <f t="shared" si="2"/>
        <v>0</v>
      </c>
      <c r="K15" s="18"/>
      <c r="L15" s="8"/>
    </row>
    <row r="16" spans="1:12" x14ac:dyDescent="0.25">
      <c r="A16" s="22" t="s">
        <v>32</v>
      </c>
      <c r="B16" s="16"/>
      <c r="C16" s="16"/>
      <c r="D16" s="16"/>
      <c r="E16" s="16"/>
      <c r="F16" s="16"/>
      <c r="G16" s="128">
        <f t="shared" si="0"/>
        <v>0</v>
      </c>
      <c r="H16" s="128">
        <f t="shared" si="1"/>
        <v>0</v>
      </c>
      <c r="I16" s="128">
        <f t="shared" si="1"/>
        <v>0</v>
      </c>
      <c r="J16" s="128">
        <f t="shared" si="2"/>
        <v>0</v>
      </c>
      <c r="K16" s="18"/>
      <c r="L16" s="8"/>
    </row>
    <row r="17" spans="1:12" x14ac:dyDescent="0.25">
      <c r="A17" s="22" t="s">
        <v>33</v>
      </c>
      <c r="B17" s="16"/>
      <c r="C17" s="16"/>
      <c r="D17" s="16"/>
      <c r="E17" s="16"/>
      <c r="F17" s="16"/>
      <c r="G17" s="128">
        <f t="shared" si="0"/>
        <v>0</v>
      </c>
      <c r="H17" s="128">
        <f t="shared" si="1"/>
        <v>0</v>
      </c>
      <c r="I17" s="128">
        <f t="shared" si="1"/>
        <v>0</v>
      </c>
      <c r="J17" s="128">
        <f t="shared" si="2"/>
        <v>0</v>
      </c>
      <c r="K17" s="18"/>
      <c r="L17" s="8"/>
    </row>
    <row r="18" spans="1:12" x14ac:dyDescent="0.25">
      <c r="A18" s="22" t="s">
        <v>34</v>
      </c>
      <c r="B18" s="16"/>
      <c r="C18" s="16"/>
      <c r="D18" s="16"/>
      <c r="E18" s="16"/>
      <c r="F18" s="16"/>
      <c r="G18" s="128">
        <f t="shared" si="0"/>
        <v>0</v>
      </c>
      <c r="H18" s="128">
        <f t="shared" si="1"/>
        <v>0</v>
      </c>
      <c r="I18" s="128">
        <f t="shared" si="1"/>
        <v>0</v>
      </c>
      <c r="J18" s="128">
        <f t="shared" si="2"/>
        <v>0</v>
      </c>
      <c r="K18" s="18"/>
      <c r="L18" s="8"/>
    </row>
    <row r="19" spans="1:12" x14ac:dyDescent="0.25">
      <c r="A19" s="22" t="s">
        <v>35</v>
      </c>
      <c r="B19" s="16"/>
      <c r="C19" s="16"/>
      <c r="D19" s="16"/>
      <c r="E19" s="16"/>
      <c r="F19" s="16"/>
      <c r="G19" s="128">
        <f t="shared" si="0"/>
        <v>0</v>
      </c>
      <c r="H19" s="128">
        <f t="shared" si="1"/>
        <v>0</v>
      </c>
      <c r="I19" s="128">
        <f t="shared" si="1"/>
        <v>0</v>
      </c>
      <c r="J19" s="128">
        <f t="shared" si="2"/>
        <v>0</v>
      </c>
      <c r="K19" s="18"/>
      <c r="L19" s="8"/>
    </row>
    <row r="20" spans="1:12" x14ac:dyDescent="0.25">
      <c r="A20" s="22" t="s">
        <v>36</v>
      </c>
      <c r="B20" s="2">
        <v>37</v>
      </c>
      <c r="C20" s="2">
        <v>56</v>
      </c>
      <c r="D20" s="2">
        <v>54</v>
      </c>
      <c r="E20" s="2">
        <v>43</v>
      </c>
      <c r="F20" s="2">
        <v>37</v>
      </c>
      <c r="G20" s="128">
        <f t="shared" si="0"/>
        <v>1.5135135135135136</v>
      </c>
      <c r="H20" s="128">
        <f t="shared" si="1"/>
        <v>0.79629629629629628</v>
      </c>
      <c r="I20" s="128">
        <f t="shared" si="1"/>
        <v>0.86046511627906974</v>
      </c>
      <c r="J20" s="128">
        <f t="shared" si="2"/>
        <v>1</v>
      </c>
      <c r="K20" s="45"/>
      <c r="L20" s="8"/>
    </row>
    <row r="21" spans="1:12" x14ac:dyDescent="0.25">
      <c r="A21" s="22" t="s">
        <v>37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128">
        <f t="shared" si="0"/>
        <v>1</v>
      </c>
      <c r="H21" s="128">
        <f t="shared" si="1"/>
        <v>1</v>
      </c>
      <c r="I21" s="128">
        <f t="shared" si="1"/>
        <v>1</v>
      </c>
      <c r="J21" s="128">
        <f t="shared" si="2"/>
        <v>1</v>
      </c>
      <c r="K21" s="18"/>
      <c r="L21" s="8"/>
    </row>
    <row r="22" spans="1:12" x14ac:dyDescent="0.25">
      <c r="A22" s="22" t="s">
        <v>38</v>
      </c>
      <c r="B22" s="16"/>
      <c r="C22" s="16"/>
      <c r="D22" s="16"/>
      <c r="E22" s="16"/>
      <c r="F22" s="16"/>
      <c r="G22" s="128">
        <f t="shared" si="0"/>
        <v>0</v>
      </c>
      <c r="H22" s="128">
        <f t="shared" si="1"/>
        <v>0</v>
      </c>
      <c r="I22" s="128">
        <f t="shared" si="1"/>
        <v>0</v>
      </c>
      <c r="J22" s="128">
        <f t="shared" si="2"/>
        <v>0</v>
      </c>
      <c r="K22" s="18"/>
      <c r="L22" s="8"/>
    </row>
    <row r="23" spans="1:12" x14ac:dyDescent="0.25">
      <c r="A23" s="22" t="s">
        <v>39</v>
      </c>
      <c r="B23" s="16"/>
      <c r="C23" s="16"/>
      <c r="D23" s="16"/>
      <c r="E23" s="16"/>
      <c r="F23" s="16"/>
      <c r="G23" s="128">
        <f t="shared" si="0"/>
        <v>0</v>
      </c>
      <c r="H23" s="128">
        <f t="shared" ref="H23:I31" si="3">IFERROR(E23/D23,0)</f>
        <v>0</v>
      </c>
      <c r="I23" s="128">
        <f t="shared" si="3"/>
        <v>0</v>
      </c>
      <c r="J23" s="128">
        <f t="shared" si="2"/>
        <v>0</v>
      </c>
      <c r="K23" s="18"/>
      <c r="L23" s="8"/>
    </row>
    <row r="24" spans="1:12" x14ac:dyDescent="0.25">
      <c r="A24" s="22" t="s">
        <v>40</v>
      </c>
      <c r="B24" s="16"/>
      <c r="C24" s="16"/>
      <c r="D24" s="16"/>
      <c r="E24" s="16"/>
      <c r="F24" s="16"/>
      <c r="G24" s="128">
        <f t="shared" si="0"/>
        <v>0</v>
      </c>
      <c r="H24" s="128">
        <f t="shared" si="3"/>
        <v>0</v>
      </c>
      <c r="I24" s="128">
        <f t="shared" si="3"/>
        <v>0</v>
      </c>
      <c r="J24" s="128">
        <f t="shared" si="2"/>
        <v>0</v>
      </c>
      <c r="K24" s="18"/>
      <c r="L24" s="8"/>
    </row>
    <row r="25" spans="1:12" x14ac:dyDescent="0.25">
      <c r="A25" s="22" t="s">
        <v>41</v>
      </c>
      <c r="B25" s="16"/>
      <c r="C25" s="16"/>
      <c r="D25" s="16"/>
      <c r="E25" s="16"/>
      <c r="F25" s="16"/>
      <c r="G25" s="128">
        <f t="shared" si="0"/>
        <v>0</v>
      </c>
      <c r="H25" s="128">
        <f t="shared" si="3"/>
        <v>0</v>
      </c>
      <c r="I25" s="128">
        <f t="shared" si="3"/>
        <v>0</v>
      </c>
      <c r="J25" s="128">
        <f t="shared" si="2"/>
        <v>0</v>
      </c>
      <c r="K25" s="18"/>
      <c r="L25" s="8"/>
    </row>
    <row r="26" spans="1:12" x14ac:dyDescent="0.25">
      <c r="A26" s="22" t="s">
        <v>42</v>
      </c>
      <c r="B26" s="16"/>
      <c r="C26" s="16"/>
      <c r="D26" s="16"/>
      <c r="E26" s="16"/>
      <c r="F26" s="16"/>
      <c r="G26" s="128">
        <f t="shared" si="0"/>
        <v>0</v>
      </c>
      <c r="H26" s="128">
        <f t="shared" si="3"/>
        <v>0</v>
      </c>
      <c r="I26" s="128">
        <f t="shared" si="3"/>
        <v>0</v>
      </c>
      <c r="J26" s="128">
        <f t="shared" si="2"/>
        <v>0</v>
      </c>
      <c r="K26" s="18"/>
      <c r="L26" s="8"/>
    </row>
    <row r="27" spans="1:12" x14ac:dyDescent="0.25">
      <c r="A27" s="22" t="s">
        <v>43</v>
      </c>
      <c r="B27" s="16"/>
      <c r="C27" s="16"/>
      <c r="D27" s="16"/>
      <c r="E27" s="16"/>
      <c r="F27" s="16"/>
      <c r="G27" s="128">
        <f t="shared" si="0"/>
        <v>0</v>
      </c>
      <c r="H27" s="128">
        <f t="shared" si="3"/>
        <v>0</v>
      </c>
      <c r="I27" s="128">
        <f t="shared" si="3"/>
        <v>0</v>
      </c>
      <c r="J27" s="128">
        <f t="shared" si="2"/>
        <v>0</v>
      </c>
      <c r="K27" s="18"/>
      <c r="L27" s="8"/>
    </row>
    <row r="28" spans="1:12" x14ac:dyDescent="0.25">
      <c r="A28" s="22" t="s">
        <v>44</v>
      </c>
      <c r="B28" s="16"/>
      <c r="C28" s="16"/>
      <c r="D28" s="16"/>
      <c r="E28" s="16"/>
      <c r="F28" s="16"/>
      <c r="G28" s="128">
        <f t="shared" si="0"/>
        <v>0</v>
      </c>
      <c r="H28" s="128">
        <f t="shared" si="3"/>
        <v>0</v>
      </c>
      <c r="I28" s="128">
        <f t="shared" si="3"/>
        <v>0</v>
      </c>
      <c r="J28" s="128">
        <f t="shared" si="2"/>
        <v>0</v>
      </c>
      <c r="K28" s="18"/>
      <c r="L28" s="8"/>
    </row>
    <row r="29" spans="1:12" x14ac:dyDescent="0.25">
      <c r="A29" s="22" t="s">
        <v>45</v>
      </c>
      <c r="B29" s="16">
        <v>5</v>
      </c>
      <c r="C29" s="16">
        <v>5</v>
      </c>
      <c r="D29" s="16">
        <v>5</v>
      </c>
      <c r="E29" s="16">
        <v>4</v>
      </c>
      <c r="F29" s="16">
        <v>4</v>
      </c>
      <c r="G29" s="128">
        <f t="shared" si="0"/>
        <v>1</v>
      </c>
      <c r="H29" s="128">
        <f t="shared" si="3"/>
        <v>0.8</v>
      </c>
      <c r="I29" s="128">
        <f t="shared" si="3"/>
        <v>1</v>
      </c>
      <c r="J29" s="128">
        <f t="shared" si="2"/>
        <v>0.8</v>
      </c>
      <c r="K29" s="18"/>
      <c r="L29" s="8"/>
    </row>
    <row r="30" spans="1:12" ht="31.5" x14ac:dyDescent="0.25">
      <c r="A30" s="44" t="s">
        <v>46</v>
      </c>
      <c r="B30" s="16">
        <v>2</v>
      </c>
      <c r="C30" s="16">
        <v>2</v>
      </c>
      <c r="D30" s="16">
        <v>2</v>
      </c>
      <c r="E30" s="16">
        <v>2</v>
      </c>
      <c r="F30" s="16">
        <v>1</v>
      </c>
      <c r="G30" s="128">
        <f t="shared" si="0"/>
        <v>1</v>
      </c>
      <c r="H30" s="128">
        <f t="shared" si="3"/>
        <v>1</v>
      </c>
      <c r="I30" s="128">
        <f t="shared" si="3"/>
        <v>0.5</v>
      </c>
      <c r="J30" s="128">
        <f t="shared" si="2"/>
        <v>0.5</v>
      </c>
      <c r="K30" s="18"/>
      <c r="L30" s="8"/>
    </row>
    <row r="31" spans="1:12" x14ac:dyDescent="0.25">
      <c r="A31" s="124" t="s">
        <v>56</v>
      </c>
      <c r="B31" s="134">
        <f>SUM(B4:B30)</f>
        <v>131</v>
      </c>
      <c r="C31" s="134">
        <f>SUM(C4:C30)</f>
        <v>187</v>
      </c>
      <c r="D31" s="134">
        <f>SUM(D4:D30)</f>
        <v>179</v>
      </c>
      <c r="E31" s="134">
        <f>SUM(E4:E30)</f>
        <v>120</v>
      </c>
      <c r="F31" s="134">
        <f>SUM(F4:F30)</f>
        <v>109</v>
      </c>
      <c r="G31" s="128">
        <f t="shared" si="0"/>
        <v>1.4274809160305344</v>
      </c>
      <c r="H31" s="128">
        <f t="shared" si="3"/>
        <v>0.67039106145251393</v>
      </c>
      <c r="I31" s="128">
        <f t="shared" si="3"/>
        <v>0.90833333333333333</v>
      </c>
      <c r="J31" s="128">
        <f t="shared" si="2"/>
        <v>0.83206106870229013</v>
      </c>
      <c r="K31" s="18"/>
      <c r="L31" s="8"/>
    </row>
    <row r="32" spans="1:12" x14ac:dyDescent="0.25">
      <c r="A32" s="45"/>
      <c r="B32" s="18"/>
      <c r="C32" s="18"/>
      <c r="D32" s="18"/>
      <c r="E32" s="18"/>
      <c r="F32" s="18"/>
      <c r="G32" s="8"/>
      <c r="H32" s="8"/>
      <c r="I32" s="8"/>
      <c r="J32" s="8"/>
      <c r="K32" s="18"/>
      <c r="L32" s="8"/>
    </row>
    <row r="33" spans="1:12" ht="16.5" thickBot="1" x14ac:dyDescent="0.3">
      <c r="A33" s="384" t="s">
        <v>55</v>
      </c>
      <c r="B33" s="384"/>
      <c r="C33" s="384"/>
      <c r="D33" s="384"/>
      <c r="E33" s="384"/>
      <c r="F33" s="384"/>
      <c r="G33" s="384"/>
      <c r="H33" s="384"/>
      <c r="I33" s="384"/>
      <c r="J33" s="384"/>
      <c r="K33" s="18"/>
      <c r="L33" s="8"/>
    </row>
    <row r="34" spans="1:12" ht="32.25" thickBot="1" x14ac:dyDescent="0.3">
      <c r="A34" s="75" t="s">
        <v>69</v>
      </c>
      <c r="B34" s="195" t="s">
        <v>60</v>
      </c>
      <c r="C34" s="195" t="s">
        <v>61</v>
      </c>
      <c r="D34" s="196" t="s">
        <v>62</v>
      </c>
      <c r="E34" s="196" t="s">
        <v>63</v>
      </c>
      <c r="F34" s="196" t="s">
        <v>64</v>
      </c>
      <c r="G34" s="91" t="s">
        <v>65</v>
      </c>
      <c r="H34" s="91" t="s">
        <v>66</v>
      </c>
      <c r="I34" s="91" t="s">
        <v>67</v>
      </c>
      <c r="J34" s="92" t="s">
        <v>68</v>
      </c>
      <c r="K34" s="18"/>
      <c r="L34" s="8"/>
    </row>
    <row r="35" spans="1:12" ht="31.5" x14ac:dyDescent="0.25">
      <c r="A35" s="73" t="s">
        <v>20</v>
      </c>
      <c r="B35" s="97"/>
      <c r="C35" s="97"/>
      <c r="D35" s="97"/>
      <c r="E35" s="97"/>
      <c r="F35" s="97"/>
      <c r="G35" s="127">
        <f>IFERROR(C35/B35,0)</f>
        <v>0</v>
      </c>
      <c r="H35" s="127">
        <f>IFERROR(E35/D35,0)</f>
        <v>0</v>
      </c>
      <c r="I35" s="127">
        <f>IFERROR(F35/E35,0)</f>
        <v>0</v>
      </c>
      <c r="J35" s="127">
        <f>IFERROR(F35/B35,0)</f>
        <v>0</v>
      </c>
      <c r="K35" s="18"/>
      <c r="L35" s="8"/>
    </row>
    <row r="36" spans="1:12" ht="20.25" customHeight="1" x14ac:dyDescent="0.25">
      <c r="A36" s="22" t="s">
        <v>21</v>
      </c>
      <c r="B36" s="16">
        <v>1</v>
      </c>
      <c r="C36" s="16">
        <v>5</v>
      </c>
      <c r="D36" s="16">
        <v>5</v>
      </c>
      <c r="E36" s="16">
        <v>1</v>
      </c>
      <c r="F36" s="16">
        <v>1</v>
      </c>
      <c r="G36" s="128">
        <f t="shared" ref="G36:G62" si="4">IFERROR(C36/B36,0)</f>
        <v>5</v>
      </c>
      <c r="H36" s="128">
        <f t="shared" ref="H36:I51" si="5">IFERROR(E36/D36,0)</f>
        <v>0.2</v>
      </c>
      <c r="I36" s="128">
        <f t="shared" si="5"/>
        <v>1</v>
      </c>
      <c r="J36" s="128">
        <f t="shared" ref="J36:J62" si="6">IFERROR(F36/B36,0)</f>
        <v>1</v>
      </c>
      <c r="K36" s="18"/>
      <c r="L36" s="8"/>
    </row>
    <row r="37" spans="1:12" x14ac:dyDescent="0.25">
      <c r="A37" s="22" t="s">
        <v>22</v>
      </c>
      <c r="B37" s="16"/>
      <c r="C37" s="16"/>
      <c r="D37" s="16"/>
      <c r="E37" s="16"/>
      <c r="F37" s="16"/>
      <c r="G37" s="128">
        <f t="shared" si="4"/>
        <v>0</v>
      </c>
      <c r="H37" s="128">
        <f t="shared" si="5"/>
        <v>0</v>
      </c>
      <c r="I37" s="128">
        <f t="shared" si="5"/>
        <v>0</v>
      </c>
      <c r="J37" s="128">
        <f t="shared" si="6"/>
        <v>0</v>
      </c>
      <c r="K37" s="18"/>
      <c r="L37" s="8"/>
    </row>
    <row r="38" spans="1:12" ht="31.5" x14ac:dyDescent="0.25">
      <c r="A38" s="22" t="s">
        <v>23</v>
      </c>
      <c r="B38" s="16">
        <v>18</v>
      </c>
      <c r="C38" s="16">
        <v>26</v>
      </c>
      <c r="D38" s="16">
        <v>25</v>
      </c>
      <c r="E38" s="16">
        <v>18</v>
      </c>
      <c r="F38" s="16">
        <v>18</v>
      </c>
      <c r="G38" s="128">
        <f t="shared" si="4"/>
        <v>1.4444444444444444</v>
      </c>
      <c r="H38" s="128">
        <f t="shared" si="5"/>
        <v>0.72</v>
      </c>
      <c r="I38" s="128">
        <f t="shared" si="5"/>
        <v>1</v>
      </c>
      <c r="J38" s="128">
        <f t="shared" si="6"/>
        <v>1</v>
      </c>
      <c r="K38" s="13"/>
    </row>
    <row r="39" spans="1:12" ht="19.5" customHeight="1" x14ac:dyDescent="0.25">
      <c r="A39" s="22" t="s">
        <v>24</v>
      </c>
      <c r="B39" s="16"/>
      <c r="C39" s="16"/>
      <c r="D39" s="16"/>
      <c r="E39" s="16"/>
      <c r="F39" s="16"/>
      <c r="G39" s="128">
        <f t="shared" si="4"/>
        <v>0</v>
      </c>
      <c r="H39" s="128">
        <f t="shared" si="5"/>
        <v>0</v>
      </c>
      <c r="I39" s="128">
        <f t="shared" si="5"/>
        <v>0</v>
      </c>
      <c r="J39" s="128">
        <f t="shared" si="6"/>
        <v>0</v>
      </c>
      <c r="K39" s="13"/>
    </row>
    <row r="40" spans="1:12" ht="20.25" customHeight="1" x14ac:dyDescent="0.25">
      <c r="A40" s="22" t="s">
        <v>25</v>
      </c>
      <c r="B40" s="16"/>
      <c r="C40" s="16"/>
      <c r="D40" s="16"/>
      <c r="E40" s="16"/>
      <c r="F40" s="16"/>
      <c r="G40" s="128">
        <f t="shared" si="4"/>
        <v>0</v>
      </c>
      <c r="H40" s="128">
        <f t="shared" si="5"/>
        <v>0</v>
      </c>
      <c r="I40" s="128">
        <f t="shared" si="5"/>
        <v>0</v>
      </c>
      <c r="J40" s="128">
        <f t="shared" si="6"/>
        <v>0</v>
      </c>
      <c r="K40" s="13"/>
    </row>
    <row r="41" spans="1:12" ht="19.5" customHeight="1" x14ac:dyDescent="0.25">
      <c r="A41" s="22" t="s">
        <v>26</v>
      </c>
      <c r="B41" s="16">
        <v>7</v>
      </c>
      <c r="C41" s="16">
        <v>7</v>
      </c>
      <c r="D41" s="16">
        <v>7</v>
      </c>
      <c r="E41" s="16">
        <v>6</v>
      </c>
      <c r="F41" s="16">
        <v>6</v>
      </c>
      <c r="G41" s="128">
        <f t="shared" si="4"/>
        <v>1</v>
      </c>
      <c r="H41" s="128">
        <f t="shared" si="5"/>
        <v>0.8571428571428571</v>
      </c>
      <c r="I41" s="128">
        <f t="shared" si="5"/>
        <v>1</v>
      </c>
      <c r="J41" s="128">
        <f t="shared" si="6"/>
        <v>0.8571428571428571</v>
      </c>
      <c r="K41" s="13"/>
    </row>
    <row r="42" spans="1:12" ht="18.75" customHeight="1" x14ac:dyDescent="0.25">
      <c r="A42" s="22" t="s">
        <v>27</v>
      </c>
      <c r="B42" s="16">
        <v>2</v>
      </c>
      <c r="C42" s="16">
        <v>2</v>
      </c>
      <c r="D42" s="16">
        <v>1</v>
      </c>
      <c r="E42" s="16">
        <v>1</v>
      </c>
      <c r="F42" s="16">
        <v>1</v>
      </c>
      <c r="G42" s="128">
        <f t="shared" si="4"/>
        <v>1</v>
      </c>
      <c r="H42" s="128">
        <f t="shared" si="5"/>
        <v>1</v>
      </c>
      <c r="I42" s="128">
        <f t="shared" si="5"/>
        <v>1</v>
      </c>
      <c r="J42" s="128">
        <f t="shared" si="6"/>
        <v>0.5</v>
      </c>
      <c r="K42" s="13"/>
    </row>
    <row r="43" spans="1:12" ht="21.75" customHeight="1" x14ac:dyDescent="0.25">
      <c r="A43" s="22" t="s">
        <v>28</v>
      </c>
      <c r="B43" s="16"/>
      <c r="C43" s="16"/>
      <c r="D43" s="16"/>
      <c r="E43" s="16"/>
      <c r="F43" s="16"/>
      <c r="G43" s="128">
        <f t="shared" si="4"/>
        <v>0</v>
      </c>
      <c r="H43" s="128">
        <f t="shared" si="5"/>
        <v>0</v>
      </c>
      <c r="I43" s="128">
        <f t="shared" si="5"/>
        <v>0</v>
      </c>
      <c r="J43" s="128">
        <f t="shared" si="6"/>
        <v>0</v>
      </c>
      <c r="K43" s="13"/>
    </row>
    <row r="44" spans="1:12" ht="31.5" x14ac:dyDescent="0.25">
      <c r="A44" s="22" t="s">
        <v>29</v>
      </c>
      <c r="B44" s="197"/>
      <c r="C44" s="197"/>
      <c r="D44" s="16"/>
      <c r="E44" s="16"/>
      <c r="F44" s="16"/>
      <c r="G44" s="128">
        <f t="shared" si="4"/>
        <v>0</v>
      </c>
      <c r="H44" s="128">
        <f t="shared" si="5"/>
        <v>0</v>
      </c>
      <c r="I44" s="128">
        <f t="shared" si="5"/>
        <v>0</v>
      </c>
      <c r="J44" s="128">
        <f t="shared" si="6"/>
        <v>0</v>
      </c>
      <c r="K44" s="13"/>
    </row>
    <row r="45" spans="1:12" x14ac:dyDescent="0.25">
      <c r="A45" s="22" t="s">
        <v>30</v>
      </c>
      <c r="B45" s="16"/>
      <c r="C45" s="16"/>
      <c r="D45" s="16"/>
      <c r="E45" s="16"/>
      <c r="F45" s="16"/>
      <c r="G45" s="128">
        <f t="shared" si="4"/>
        <v>0</v>
      </c>
      <c r="H45" s="128">
        <f t="shared" si="5"/>
        <v>0</v>
      </c>
      <c r="I45" s="128">
        <f t="shared" si="5"/>
        <v>0</v>
      </c>
      <c r="J45" s="128">
        <f t="shared" si="6"/>
        <v>0</v>
      </c>
      <c r="K45" s="13"/>
    </row>
    <row r="46" spans="1:12" ht="47.25" x14ac:dyDescent="0.25">
      <c r="A46" s="22" t="s">
        <v>31</v>
      </c>
      <c r="B46" s="16"/>
      <c r="C46" s="16"/>
      <c r="D46" s="16"/>
      <c r="E46" s="16"/>
      <c r="F46" s="16"/>
      <c r="G46" s="128">
        <f t="shared" si="4"/>
        <v>0</v>
      </c>
      <c r="H46" s="128">
        <f t="shared" si="5"/>
        <v>0</v>
      </c>
      <c r="I46" s="128">
        <f t="shared" si="5"/>
        <v>0</v>
      </c>
      <c r="J46" s="128">
        <f t="shared" si="6"/>
        <v>0</v>
      </c>
      <c r="K46" s="13"/>
    </row>
    <row r="47" spans="1:12" x14ac:dyDescent="0.25">
      <c r="A47" s="22" t="s">
        <v>32</v>
      </c>
      <c r="B47" s="16"/>
      <c r="C47" s="16"/>
      <c r="D47" s="16"/>
      <c r="E47" s="16"/>
      <c r="F47" s="16"/>
      <c r="G47" s="128">
        <f t="shared" si="4"/>
        <v>0</v>
      </c>
      <c r="H47" s="128">
        <f t="shared" si="5"/>
        <v>0</v>
      </c>
      <c r="I47" s="128">
        <f t="shared" si="5"/>
        <v>0</v>
      </c>
      <c r="J47" s="128">
        <f t="shared" si="6"/>
        <v>0</v>
      </c>
      <c r="K47" s="13"/>
    </row>
    <row r="48" spans="1:12" x14ac:dyDescent="0.25">
      <c r="A48" s="22" t="s">
        <v>33</v>
      </c>
      <c r="B48" s="16"/>
      <c r="C48" s="16"/>
      <c r="D48" s="16"/>
      <c r="E48" s="16"/>
      <c r="F48" s="16"/>
      <c r="G48" s="128">
        <f t="shared" si="4"/>
        <v>0</v>
      </c>
      <c r="H48" s="128">
        <f t="shared" si="5"/>
        <v>0</v>
      </c>
      <c r="I48" s="128">
        <f t="shared" si="5"/>
        <v>0</v>
      </c>
      <c r="J48" s="128">
        <f t="shared" si="6"/>
        <v>0</v>
      </c>
      <c r="K48" s="13"/>
    </row>
    <row r="49" spans="1:11" x14ac:dyDescent="0.25">
      <c r="A49" s="22" t="s">
        <v>34</v>
      </c>
      <c r="B49" s="16"/>
      <c r="C49" s="16"/>
      <c r="D49" s="16"/>
      <c r="E49" s="16"/>
      <c r="F49" s="16"/>
      <c r="G49" s="128">
        <f t="shared" si="4"/>
        <v>0</v>
      </c>
      <c r="H49" s="128">
        <f t="shared" si="5"/>
        <v>0</v>
      </c>
      <c r="I49" s="128">
        <f t="shared" si="5"/>
        <v>0</v>
      </c>
      <c r="J49" s="128">
        <f t="shared" si="6"/>
        <v>0</v>
      </c>
      <c r="K49" s="13"/>
    </row>
    <row r="50" spans="1:11" x14ac:dyDescent="0.25">
      <c r="A50" s="22" t="s">
        <v>35</v>
      </c>
      <c r="B50" s="16"/>
      <c r="C50" s="16"/>
      <c r="D50" s="16"/>
      <c r="E50" s="16"/>
      <c r="F50" s="16"/>
      <c r="G50" s="128">
        <f t="shared" si="4"/>
        <v>0</v>
      </c>
      <c r="H50" s="128">
        <f t="shared" si="5"/>
        <v>0</v>
      </c>
      <c r="I50" s="128">
        <f t="shared" si="5"/>
        <v>0</v>
      </c>
      <c r="J50" s="128">
        <f t="shared" si="6"/>
        <v>0</v>
      </c>
      <c r="K50" s="13"/>
    </row>
    <row r="51" spans="1:11" x14ac:dyDescent="0.25">
      <c r="A51" s="22" t="s">
        <v>36</v>
      </c>
      <c r="B51" s="2">
        <v>35</v>
      </c>
      <c r="C51" s="2">
        <v>36</v>
      </c>
      <c r="D51" s="2">
        <v>36</v>
      </c>
      <c r="E51" s="2">
        <v>35</v>
      </c>
      <c r="F51" s="2">
        <v>35</v>
      </c>
      <c r="G51" s="128">
        <f t="shared" si="4"/>
        <v>1.0285714285714285</v>
      </c>
      <c r="H51" s="128">
        <f t="shared" si="5"/>
        <v>0.97222222222222221</v>
      </c>
      <c r="I51" s="128">
        <f t="shared" si="5"/>
        <v>1</v>
      </c>
      <c r="J51" s="128">
        <f t="shared" si="6"/>
        <v>1</v>
      </c>
      <c r="K51" s="13"/>
    </row>
    <row r="52" spans="1:11" x14ac:dyDescent="0.25">
      <c r="A52" s="22" t="s">
        <v>37</v>
      </c>
      <c r="B52" s="2"/>
      <c r="C52" s="2"/>
      <c r="D52" s="2"/>
      <c r="E52" s="2"/>
      <c r="F52" s="2"/>
      <c r="G52" s="128">
        <f t="shared" si="4"/>
        <v>0</v>
      </c>
      <c r="H52" s="128">
        <f t="shared" ref="H52:I62" si="7">IFERROR(E52/D52,0)</f>
        <v>0</v>
      </c>
      <c r="I52" s="128">
        <f t="shared" si="7"/>
        <v>0</v>
      </c>
      <c r="J52" s="128">
        <f t="shared" si="6"/>
        <v>0</v>
      </c>
      <c r="K52" s="13"/>
    </row>
    <row r="53" spans="1:11" x14ac:dyDescent="0.25">
      <c r="A53" s="22" t="s">
        <v>38</v>
      </c>
      <c r="B53" s="16"/>
      <c r="C53" s="16"/>
      <c r="D53" s="16"/>
      <c r="E53" s="16"/>
      <c r="F53" s="16"/>
      <c r="G53" s="128">
        <f t="shared" si="4"/>
        <v>0</v>
      </c>
      <c r="H53" s="128">
        <f t="shared" si="7"/>
        <v>0</v>
      </c>
      <c r="I53" s="128">
        <f t="shared" si="7"/>
        <v>0</v>
      </c>
      <c r="J53" s="128">
        <f t="shared" si="6"/>
        <v>0</v>
      </c>
      <c r="K53" s="13"/>
    </row>
    <row r="54" spans="1:11" ht="20.25" customHeight="1" x14ac:dyDescent="0.25">
      <c r="A54" s="22" t="s">
        <v>39</v>
      </c>
      <c r="B54" s="16"/>
      <c r="C54" s="16"/>
      <c r="D54" s="16"/>
      <c r="E54" s="16"/>
      <c r="F54" s="16"/>
      <c r="G54" s="128">
        <f t="shared" si="4"/>
        <v>0</v>
      </c>
      <c r="H54" s="128">
        <f t="shared" si="7"/>
        <v>0</v>
      </c>
      <c r="I54" s="128">
        <f t="shared" si="7"/>
        <v>0</v>
      </c>
      <c r="J54" s="128">
        <f t="shared" si="6"/>
        <v>0</v>
      </c>
      <c r="K54" s="13"/>
    </row>
    <row r="55" spans="1:11" x14ac:dyDescent="0.25">
      <c r="A55" s="22" t="s">
        <v>40</v>
      </c>
      <c r="B55" s="16"/>
      <c r="C55" s="16"/>
      <c r="D55" s="16"/>
      <c r="E55" s="16"/>
      <c r="F55" s="16"/>
      <c r="G55" s="128">
        <f t="shared" si="4"/>
        <v>0</v>
      </c>
      <c r="H55" s="128">
        <f t="shared" si="7"/>
        <v>0</v>
      </c>
      <c r="I55" s="128">
        <f t="shared" si="7"/>
        <v>0</v>
      </c>
      <c r="J55" s="128">
        <f t="shared" si="6"/>
        <v>0</v>
      </c>
      <c r="K55" s="13"/>
    </row>
    <row r="56" spans="1:11" ht="20.25" customHeight="1" x14ac:dyDescent="0.25">
      <c r="A56" s="22" t="s">
        <v>41</v>
      </c>
      <c r="B56" s="16"/>
      <c r="C56" s="16"/>
      <c r="D56" s="16"/>
      <c r="E56" s="16"/>
      <c r="F56" s="16"/>
      <c r="G56" s="128">
        <f t="shared" si="4"/>
        <v>0</v>
      </c>
      <c r="H56" s="128">
        <f t="shared" si="7"/>
        <v>0</v>
      </c>
      <c r="I56" s="128">
        <f t="shared" si="7"/>
        <v>0</v>
      </c>
      <c r="J56" s="128">
        <f t="shared" si="6"/>
        <v>0</v>
      </c>
      <c r="K56" s="13"/>
    </row>
    <row r="57" spans="1:11" ht="18" customHeight="1" x14ac:dyDescent="0.25">
      <c r="A57" s="22" t="s">
        <v>42</v>
      </c>
      <c r="B57" s="16"/>
      <c r="C57" s="16"/>
      <c r="D57" s="16"/>
      <c r="E57" s="16"/>
      <c r="F57" s="16"/>
      <c r="G57" s="128">
        <f t="shared" si="4"/>
        <v>0</v>
      </c>
      <c r="H57" s="128">
        <f t="shared" si="7"/>
        <v>0</v>
      </c>
      <c r="I57" s="128">
        <f t="shared" si="7"/>
        <v>0</v>
      </c>
      <c r="J57" s="128">
        <f t="shared" si="6"/>
        <v>0</v>
      </c>
      <c r="K57" s="13"/>
    </row>
    <row r="58" spans="1:11" ht="17.25" customHeight="1" x14ac:dyDescent="0.25">
      <c r="A58" s="22" t="s">
        <v>43</v>
      </c>
      <c r="B58" s="16"/>
      <c r="C58" s="16"/>
      <c r="D58" s="16"/>
      <c r="E58" s="16"/>
      <c r="F58" s="16"/>
      <c r="G58" s="128">
        <f t="shared" si="4"/>
        <v>0</v>
      </c>
      <c r="H58" s="128">
        <f t="shared" si="7"/>
        <v>0</v>
      </c>
      <c r="I58" s="128">
        <f t="shared" si="7"/>
        <v>0</v>
      </c>
      <c r="J58" s="128">
        <f t="shared" si="6"/>
        <v>0</v>
      </c>
      <c r="K58" s="13"/>
    </row>
    <row r="59" spans="1:11" ht="18" customHeight="1" x14ac:dyDescent="0.25">
      <c r="A59" s="22" t="s">
        <v>44</v>
      </c>
      <c r="B59" s="16"/>
      <c r="C59" s="16"/>
      <c r="D59" s="16"/>
      <c r="E59" s="16"/>
      <c r="F59" s="16"/>
      <c r="G59" s="128">
        <f t="shared" si="4"/>
        <v>0</v>
      </c>
      <c r="H59" s="128">
        <f t="shared" si="7"/>
        <v>0</v>
      </c>
      <c r="I59" s="128">
        <f t="shared" si="7"/>
        <v>0</v>
      </c>
      <c r="J59" s="128">
        <f t="shared" si="6"/>
        <v>0</v>
      </c>
      <c r="K59" s="13"/>
    </row>
    <row r="60" spans="1:11" ht="18" customHeight="1" x14ac:dyDescent="0.25">
      <c r="A60" s="22" t="s">
        <v>45</v>
      </c>
      <c r="B60" s="16"/>
      <c r="C60" s="16"/>
      <c r="D60" s="16"/>
      <c r="E60" s="16"/>
      <c r="F60" s="16"/>
      <c r="G60" s="128">
        <f t="shared" si="4"/>
        <v>0</v>
      </c>
      <c r="H60" s="128">
        <f t="shared" si="7"/>
        <v>0</v>
      </c>
      <c r="I60" s="128">
        <f t="shared" si="7"/>
        <v>0</v>
      </c>
      <c r="J60" s="128">
        <f t="shared" si="6"/>
        <v>0</v>
      </c>
      <c r="K60" s="13"/>
    </row>
    <row r="61" spans="1:11" ht="31.5" x14ac:dyDescent="0.25">
      <c r="A61" s="44" t="s">
        <v>46</v>
      </c>
      <c r="B61" s="16"/>
      <c r="C61" s="16"/>
      <c r="D61" s="16"/>
      <c r="E61" s="16"/>
      <c r="F61" s="16"/>
      <c r="G61" s="128">
        <f t="shared" si="4"/>
        <v>0</v>
      </c>
      <c r="H61" s="128">
        <f t="shared" si="7"/>
        <v>0</v>
      </c>
      <c r="I61" s="128">
        <f t="shared" si="7"/>
        <v>0</v>
      </c>
      <c r="J61" s="128">
        <f t="shared" si="6"/>
        <v>0</v>
      </c>
      <c r="K61" s="13"/>
    </row>
    <row r="62" spans="1:11" x14ac:dyDescent="0.25">
      <c r="A62" s="124" t="s">
        <v>56</v>
      </c>
      <c r="B62" s="134">
        <f>SUM(B35:B61)</f>
        <v>63</v>
      </c>
      <c r="C62" s="134">
        <f>SUM(C35:C61)</f>
        <v>76</v>
      </c>
      <c r="D62" s="134">
        <f>SUM(D35:D61)</f>
        <v>74</v>
      </c>
      <c r="E62" s="134">
        <f>SUM(E35:E61)</f>
        <v>61</v>
      </c>
      <c r="F62" s="134">
        <f>SUM(F35:F61)</f>
        <v>61</v>
      </c>
      <c r="G62" s="128">
        <f t="shared" si="4"/>
        <v>1.2063492063492063</v>
      </c>
      <c r="H62" s="128">
        <f t="shared" si="7"/>
        <v>0.82432432432432434</v>
      </c>
      <c r="I62" s="128">
        <f t="shared" si="7"/>
        <v>1</v>
      </c>
      <c r="J62" s="128">
        <f t="shared" si="6"/>
        <v>0.96825396825396826</v>
      </c>
      <c r="K62" s="13"/>
    </row>
    <row r="63" spans="1:11" x14ac:dyDescent="0.25">
      <c r="B63" s="13"/>
      <c r="C63" s="13"/>
      <c r="D63" s="13"/>
      <c r="E63" s="13"/>
      <c r="F63" s="13"/>
      <c r="K63" s="13"/>
    </row>
    <row r="64" spans="1:11" ht="16.5" thickBot="1" x14ac:dyDescent="0.3">
      <c r="A64" s="387" t="s">
        <v>127</v>
      </c>
      <c r="B64" s="388"/>
      <c r="C64" s="388"/>
      <c r="D64" s="388"/>
      <c r="E64" s="389"/>
      <c r="F64" s="13"/>
      <c r="K64" s="13"/>
    </row>
    <row r="65" spans="1:11" ht="63.75" thickBot="1" x14ac:dyDescent="0.3">
      <c r="A65" s="86" t="s">
        <v>69</v>
      </c>
      <c r="B65" s="198" t="s">
        <v>61</v>
      </c>
      <c r="C65" s="199" t="s">
        <v>62</v>
      </c>
      <c r="D65" s="199" t="s">
        <v>63</v>
      </c>
      <c r="E65" s="199" t="s">
        <v>64</v>
      </c>
      <c r="F65" s="200" t="s">
        <v>148</v>
      </c>
      <c r="G65" s="89" t="s">
        <v>149</v>
      </c>
      <c r="H65" s="89" t="s">
        <v>150</v>
      </c>
      <c r="I65" s="90" t="s">
        <v>151</v>
      </c>
      <c r="K65" s="13"/>
    </row>
    <row r="66" spans="1:11" ht="31.5" x14ac:dyDescent="0.25">
      <c r="A66" s="73" t="s">
        <v>20</v>
      </c>
      <c r="B66" s="97"/>
      <c r="C66" s="97"/>
      <c r="D66" s="97"/>
      <c r="E66" s="97"/>
      <c r="F66" s="201">
        <f>+IFERROR(B66/(C4+C35),0)*100</f>
        <v>0</v>
      </c>
      <c r="G66" s="129">
        <f>+IFERROR(C66/(D4+D35),0)*100</f>
        <v>0</v>
      </c>
      <c r="H66" s="129">
        <f>+IFERROR(D66/(E4+E35),0)*100</f>
        <v>0</v>
      </c>
      <c r="I66" s="129">
        <f>+IFERROR(E66/(F4+F35),0)*100</f>
        <v>0</v>
      </c>
      <c r="K66" s="13"/>
    </row>
    <row r="67" spans="1:11" x14ac:dyDescent="0.25">
      <c r="A67" s="22" t="s">
        <v>21</v>
      </c>
      <c r="B67" s="16">
        <v>14</v>
      </c>
      <c r="C67" s="16">
        <v>14</v>
      </c>
      <c r="D67" s="16">
        <v>7</v>
      </c>
      <c r="E67" s="16">
        <v>7</v>
      </c>
      <c r="F67" s="136">
        <f t="shared" ref="F67:I82" si="8">+IFERROR(B67/(C5+C36),0)*100</f>
        <v>58.333333333333336</v>
      </c>
      <c r="G67" s="130">
        <f t="shared" si="8"/>
        <v>58.333333333333336</v>
      </c>
      <c r="H67" s="130">
        <f t="shared" si="8"/>
        <v>77.777777777777786</v>
      </c>
      <c r="I67" s="130">
        <f t="shared" si="8"/>
        <v>77.777777777777786</v>
      </c>
      <c r="K67" s="13"/>
    </row>
    <row r="68" spans="1:11" x14ac:dyDescent="0.25">
      <c r="A68" s="22" t="s">
        <v>22</v>
      </c>
      <c r="B68" s="16"/>
      <c r="C68" s="16"/>
      <c r="D68" s="16"/>
      <c r="E68" s="16"/>
      <c r="F68" s="136">
        <f t="shared" si="8"/>
        <v>0</v>
      </c>
      <c r="G68" s="130">
        <f t="shared" si="8"/>
        <v>0</v>
      </c>
      <c r="H68" s="130">
        <f t="shared" si="8"/>
        <v>0</v>
      </c>
      <c r="I68" s="130">
        <f t="shared" si="8"/>
        <v>0</v>
      </c>
      <c r="K68" s="13"/>
    </row>
    <row r="69" spans="1:11" ht="31.5" x14ac:dyDescent="0.25">
      <c r="A69" s="22" t="s">
        <v>23</v>
      </c>
      <c r="B69" s="16">
        <v>25</v>
      </c>
      <c r="C69" s="16">
        <v>24</v>
      </c>
      <c r="D69" s="16">
        <v>15</v>
      </c>
      <c r="E69" s="16">
        <v>15</v>
      </c>
      <c r="F69" s="136">
        <f t="shared" si="8"/>
        <v>83.333333333333343</v>
      </c>
      <c r="G69" s="130">
        <f t="shared" si="8"/>
        <v>82.758620689655174</v>
      </c>
      <c r="H69" s="130">
        <f t="shared" si="8"/>
        <v>71.428571428571431</v>
      </c>
      <c r="I69" s="130">
        <f t="shared" si="8"/>
        <v>71.428571428571431</v>
      </c>
      <c r="K69" s="13"/>
    </row>
    <row r="70" spans="1:11" x14ac:dyDescent="0.25">
      <c r="A70" s="22" t="s">
        <v>24</v>
      </c>
      <c r="B70" s="16"/>
      <c r="C70" s="16"/>
      <c r="D70" s="16"/>
      <c r="E70" s="16"/>
      <c r="F70" s="136">
        <f t="shared" si="8"/>
        <v>0</v>
      </c>
      <c r="G70" s="130">
        <f t="shared" si="8"/>
        <v>0</v>
      </c>
      <c r="H70" s="130">
        <f t="shared" si="8"/>
        <v>0</v>
      </c>
      <c r="I70" s="130">
        <f t="shared" si="8"/>
        <v>0</v>
      </c>
      <c r="K70" s="13"/>
    </row>
    <row r="71" spans="1:11" x14ac:dyDescent="0.25">
      <c r="A71" s="22" t="s">
        <v>25</v>
      </c>
      <c r="B71" s="16"/>
      <c r="C71" s="16"/>
      <c r="D71" s="16"/>
      <c r="E71" s="16"/>
      <c r="F71" s="136">
        <f t="shared" si="8"/>
        <v>0</v>
      </c>
      <c r="G71" s="130">
        <f t="shared" si="8"/>
        <v>0</v>
      </c>
      <c r="H71" s="130">
        <f t="shared" si="8"/>
        <v>0</v>
      </c>
      <c r="I71" s="130">
        <f t="shared" si="8"/>
        <v>0</v>
      </c>
      <c r="K71" s="13"/>
    </row>
    <row r="72" spans="1:11" x14ac:dyDescent="0.25">
      <c r="A72" s="22" t="s">
        <v>26</v>
      </c>
      <c r="B72" s="16">
        <v>14</v>
      </c>
      <c r="C72" s="16">
        <v>14</v>
      </c>
      <c r="D72" s="16">
        <v>8</v>
      </c>
      <c r="E72" s="16">
        <v>8</v>
      </c>
      <c r="F72" s="136">
        <f t="shared" si="8"/>
        <v>66.666666666666657</v>
      </c>
      <c r="G72" s="130">
        <f t="shared" si="8"/>
        <v>66.666666666666657</v>
      </c>
      <c r="H72" s="130">
        <f t="shared" si="8"/>
        <v>66.666666666666657</v>
      </c>
      <c r="I72" s="130">
        <f t="shared" si="8"/>
        <v>66.666666666666657</v>
      </c>
      <c r="K72" s="13"/>
    </row>
    <row r="73" spans="1:11" x14ac:dyDescent="0.25">
      <c r="A73" s="22" t="s">
        <v>27</v>
      </c>
      <c r="B73" s="16">
        <v>27</v>
      </c>
      <c r="C73" s="16">
        <v>24</v>
      </c>
      <c r="D73" s="16">
        <v>19</v>
      </c>
      <c r="E73" s="16">
        <v>17</v>
      </c>
      <c r="F73" s="136">
        <f t="shared" si="8"/>
        <v>79.411764705882348</v>
      </c>
      <c r="G73" s="130">
        <f t="shared" si="8"/>
        <v>82.758620689655174</v>
      </c>
      <c r="H73" s="130">
        <f t="shared" si="8"/>
        <v>76</v>
      </c>
      <c r="I73" s="130">
        <f t="shared" si="8"/>
        <v>77.272727272727266</v>
      </c>
      <c r="K73" s="13"/>
    </row>
    <row r="74" spans="1:11" x14ac:dyDescent="0.25">
      <c r="A74" s="22" t="s">
        <v>28</v>
      </c>
      <c r="B74" s="197">
        <v>18</v>
      </c>
      <c r="C74" s="16">
        <v>15</v>
      </c>
      <c r="D74" s="16">
        <v>12</v>
      </c>
      <c r="E74" s="16">
        <v>12</v>
      </c>
      <c r="F74" s="136">
        <f t="shared" si="8"/>
        <v>85.714285714285708</v>
      </c>
      <c r="G74" s="130">
        <f t="shared" si="8"/>
        <v>78.94736842105263</v>
      </c>
      <c r="H74" s="130">
        <f t="shared" si="8"/>
        <v>75</v>
      </c>
      <c r="I74" s="130">
        <f t="shared" si="8"/>
        <v>80</v>
      </c>
      <c r="K74" s="13"/>
    </row>
    <row r="75" spans="1:11" ht="31.5" x14ac:dyDescent="0.25">
      <c r="A75" s="22" t="s">
        <v>29</v>
      </c>
      <c r="B75" s="16">
        <v>4</v>
      </c>
      <c r="C75" s="16">
        <v>4</v>
      </c>
      <c r="D75" s="16">
        <v>3</v>
      </c>
      <c r="E75" s="16">
        <v>3</v>
      </c>
      <c r="F75" s="136">
        <f t="shared" si="8"/>
        <v>66.666666666666657</v>
      </c>
      <c r="G75" s="130">
        <f t="shared" si="8"/>
        <v>66.666666666666657</v>
      </c>
      <c r="H75" s="130">
        <f t="shared" si="8"/>
        <v>75</v>
      </c>
      <c r="I75" s="130">
        <f t="shared" si="8"/>
        <v>75</v>
      </c>
      <c r="K75" s="13"/>
    </row>
    <row r="76" spans="1:11" x14ac:dyDescent="0.25">
      <c r="A76" s="22" t="s">
        <v>30</v>
      </c>
      <c r="B76" s="16"/>
      <c r="C76" s="16"/>
      <c r="D76" s="16"/>
      <c r="E76" s="16"/>
      <c r="F76" s="136">
        <f t="shared" si="8"/>
        <v>0</v>
      </c>
      <c r="G76" s="130">
        <f t="shared" si="8"/>
        <v>0</v>
      </c>
      <c r="H76" s="130">
        <f t="shared" si="8"/>
        <v>0</v>
      </c>
      <c r="I76" s="130">
        <f t="shared" si="8"/>
        <v>0</v>
      </c>
      <c r="K76" s="13"/>
    </row>
    <row r="77" spans="1:11" ht="47.25" x14ac:dyDescent="0.25">
      <c r="A77" s="22" t="s">
        <v>31</v>
      </c>
      <c r="B77" s="16"/>
      <c r="C77" s="16"/>
      <c r="D77" s="16"/>
      <c r="E77" s="16"/>
      <c r="F77" s="136">
        <f t="shared" si="8"/>
        <v>0</v>
      </c>
      <c r="G77" s="130">
        <f t="shared" si="8"/>
        <v>0</v>
      </c>
      <c r="H77" s="130">
        <f t="shared" si="8"/>
        <v>0</v>
      </c>
      <c r="I77" s="130">
        <f t="shared" si="8"/>
        <v>0</v>
      </c>
      <c r="K77" s="13"/>
    </row>
    <row r="78" spans="1:11" x14ac:dyDescent="0.25">
      <c r="A78" s="22" t="s">
        <v>32</v>
      </c>
      <c r="B78" s="16"/>
      <c r="C78" s="16"/>
      <c r="D78" s="16"/>
      <c r="E78" s="16"/>
      <c r="F78" s="136">
        <f t="shared" si="8"/>
        <v>0</v>
      </c>
      <c r="G78" s="130">
        <f t="shared" si="8"/>
        <v>0</v>
      </c>
      <c r="H78" s="130">
        <f t="shared" si="8"/>
        <v>0</v>
      </c>
      <c r="I78" s="130">
        <f t="shared" si="8"/>
        <v>0</v>
      </c>
      <c r="K78" s="13"/>
    </row>
    <row r="79" spans="1:11" x14ac:dyDescent="0.25">
      <c r="A79" s="22" t="s">
        <v>33</v>
      </c>
      <c r="B79" s="16"/>
      <c r="C79" s="16"/>
      <c r="D79" s="16"/>
      <c r="E79" s="16"/>
      <c r="F79" s="136">
        <f t="shared" si="8"/>
        <v>0</v>
      </c>
      <c r="G79" s="130">
        <f t="shared" si="8"/>
        <v>0</v>
      </c>
      <c r="H79" s="130">
        <f t="shared" si="8"/>
        <v>0</v>
      </c>
      <c r="I79" s="130">
        <f t="shared" si="8"/>
        <v>0</v>
      </c>
      <c r="K79" s="13"/>
    </row>
    <row r="80" spans="1:11" x14ac:dyDescent="0.25">
      <c r="A80" s="22" t="s">
        <v>34</v>
      </c>
      <c r="B80" s="16"/>
      <c r="C80" s="16"/>
      <c r="D80" s="16"/>
      <c r="E80" s="16"/>
      <c r="F80" s="136">
        <f t="shared" si="8"/>
        <v>0</v>
      </c>
      <c r="G80" s="130">
        <f t="shared" si="8"/>
        <v>0</v>
      </c>
      <c r="H80" s="130">
        <f t="shared" si="8"/>
        <v>0</v>
      </c>
      <c r="I80" s="130">
        <f t="shared" si="8"/>
        <v>0</v>
      </c>
      <c r="K80" s="13"/>
    </row>
    <row r="81" spans="1:11" x14ac:dyDescent="0.25">
      <c r="A81" s="22" t="s">
        <v>35</v>
      </c>
      <c r="B81" s="16"/>
      <c r="C81" s="16"/>
      <c r="D81" s="16"/>
      <c r="E81" s="16"/>
      <c r="F81" s="136">
        <f t="shared" si="8"/>
        <v>0</v>
      </c>
      <c r="G81" s="130">
        <f t="shared" si="8"/>
        <v>0</v>
      </c>
      <c r="H81" s="130">
        <f t="shared" si="8"/>
        <v>0</v>
      </c>
      <c r="I81" s="130">
        <f t="shared" si="8"/>
        <v>0</v>
      </c>
      <c r="K81" s="13"/>
    </row>
    <row r="82" spans="1:11" x14ac:dyDescent="0.25">
      <c r="A82" s="22" t="s">
        <v>36</v>
      </c>
      <c r="B82" s="16">
        <v>70</v>
      </c>
      <c r="C82" s="16">
        <v>69</v>
      </c>
      <c r="D82" s="16">
        <v>60</v>
      </c>
      <c r="E82" s="16">
        <v>57</v>
      </c>
      <c r="F82" s="136">
        <f t="shared" si="8"/>
        <v>76.08695652173914</v>
      </c>
      <c r="G82" s="130">
        <f t="shared" si="8"/>
        <v>76.666666666666671</v>
      </c>
      <c r="H82" s="130">
        <f t="shared" si="8"/>
        <v>76.923076923076934</v>
      </c>
      <c r="I82" s="130">
        <f t="shared" si="8"/>
        <v>79.166666666666657</v>
      </c>
      <c r="K82" s="13"/>
    </row>
    <row r="83" spans="1:11" x14ac:dyDescent="0.25">
      <c r="A83" s="22" t="s">
        <v>37</v>
      </c>
      <c r="B83" s="16">
        <v>1</v>
      </c>
      <c r="C83" s="16">
        <v>1</v>
      </c>
      <c r="D83" s="16">
        <v>1</v>
      </c>
      <c r="E83" s="16">
        <v>1</v>
      </c>
      <c r="F83" s="136">
        <f t="shared" ref="F83:I93" si="9">+IFERROR(B83/(C21+C52),0)*100</f>
        <v>100</v>
      </c>
      <c r="G83" s="130">
        <f t="shared" si="9"/>
        <v>100</v>
      </c>
      <c r="H83" s="130">
        <f t="shared" si="9"/>
        <v>100</v>
      </c>
      <c r="I83" s="130">
        <f t="shared" si="9"/>
        <v>100</v>
      </c>
      <c r="K83" s="13"/>
    </row>
    <row r="84" spans="1:11" x14ac:dyDescent="0.25">
      <c r="A84" s="22" t="s">
        <v>38</v>
      </c>
      <c r="B84" s="16"/>
      <c r="C84" s="16"/>
      <c r="D84" s="16"/>
      <c r="E84" s="16"/>
      <c r="F84" s="136">
        <f t="shared" si="9"/>
        <v>0</v>
      </c>
      <c r="G84" s="130">
        <f t="shared" si="9"/>
        <v>0</v>
      </c>
      <c r="H84" s="130">
        <f t="shared" si="9"/>
        <v>0</v>
      </c>
      <c r="I84" s="130">
        <f t="shared" si="9"/>
        <v>0</v>
      </c>
      <c r="K84" s="13"/>
    </row>
    <row r="85" spans="1:11" x14ac:dyDescent="0.25">
      <c r="A85" s="22" t="s">
        <v>39</v>
      </c>
      <c r="B85" s="16"/>
      <c r="C85" s="16"/>
      <c r="D85" s="16"/>
      <c r="E85" s="16"/>
      <c r="F85" s="136">
        <f t="shared" si="9"/>
        <v>0</v>
      </c>
      <c r="G85" s="130">
        <f t="shared" si="9"/>
        <v>0</v>
      </c>
      <c r="H85" s="130">
        <f t="shared" si="9"/>
        <v>0</v>
      </c>
      <c r="I85" s="130">
        <f t="shared" si="9"/>
        <v>0</v>
      </c>
      <c r="K85" s="13"/>
    </row>
    <row r="86" spans="1:11" x14ac:dyDescent="0.25">
      <c r="A86" s="22" t="s">
        <v>40</v>
      </c>
      <c r="B86" s="16"/>
      <c r="C86" s="16"/>
      <c r="D86" s="16"/>
      <c r="E86" s="16"/>
      <c r="F86" s="136">
        <f t="shared" si="9"/>
        <v>0</v>
      </c>
      <c r="G86" s="130">
        <f t="shared" si="9"/>
        <v>0</v>
      </c>
      <c r="H86" s="130">
        <f t="shared" si="9"/>
        <v>0</v>
      </c>
      <c r="I86" s="130">
        <f t="shared" si="9"/>
        <v>0</v>
      </c>
      <c r="K86" s="13"/>
    </row>
    <row r="87" spans="1:11" x14ac:dyDescent="0.25">
      <c r="A87" s="22" t="s">
        <v>41</v>
      </c>
      <c r="B87" s="16"/>
      <c r="C87" s="16"/>
      <c r="D87" s="16"/>
      <c r="E87" s="16"/>
      <c r="F87" s="136">
        <f t="shared" si="9"/>
        <v>0</v>
      </c>
      <c r="G87" s="130">
        <f t="shared" si="9"/>
        <v>0</v>
      </c>
      <c r="H87" s="130">
        <f t="shared" si="9"/>
        <v>0</v>
      </c>
      <c r="I87" s="130">
        <f t="shared" si="9"/>
        <v>0</v>
      </c>
      <c r="K87" s="13"/>
    </row>
    <row r="88" spans="1:11" x14ac:dyDescent="0.25">
      <c r="A88" s="22" t="s">
        <v>42</v>
      </c>
      <c r="B88" s="16"/>
      <c r="C88" s="16"/>
      <c r="D88" s="16"/>
      <c r="E88" s="16"/>
      <c r="F88" s="136">
        <f t="shared" si="9"/>
        <v>0</v>
      </c>
      <c r="G88" s="130">
        <f t="shared" si="9"/>
        <v>0</v>
      </c>
      <c r="H88" s="130">
        <f t="shared" si="9"/>
        <v>0</v>
      </c>
      <c r="I88" s="130">
        <f t="shared" si="9"/>
        <v>0</v>
      </c>
      <c r="K88" s="13"/>
    </row>
    <row r="89" spans="1:11" x14ac:dyDescent="0.25">
      <c r="A89" s="22" t="s">
        <v>43</v>
      </c>
      <c r="B89" s="16"/>
      <c r="C89" s="16"/>
      <c r="D89" s="16"/>
      <c r="E89" s="16"/>
      <c r="F89" s="136">
        <f t="shared" si="9"/>
        <v>0</v>
      </c>
      <c r="G89" s="130">
        <f t="shared" si="9"/>
        <v>0</v>
      </c>
      <c r="H89" s="130">
        <f t="shared" si="9"/>
        <v>0</v>
      </c>
      <c r="I89" s="130">
        <f t="shared" si="9"/>
        <v>0</v>
      </c>
      <c r="K89" s="13"/>
    </row>
    <row r="90" spans="1:11" x14ac:dyDescent="0.25">
      <c r="A90" s="22" t="s">
        <v>44</v>
      </c>
      <c r="B90" s="16"/>
      <c r="C90" s="16"/>
      <c r="D90" s="16"/>
      <c r="E90" s="16"/>
      <c r="F90" s="136">
        <f t="shared" si="9"/>
        <v>0</v>
      </c>
      <c r="G90" s="130">
        <f t="shared" si="9"/>
        <v>0</v>
      </c>
      <c r="H90" s="130">
        <f t="shared" si="9"/>
        <v>0</v>
      </c>
      <c r="I90" s="130">
        <f t="shared" si="9"/>
        <v>0</v>
      </c>
      <c r="K90" s="13"/>
    </row>
    <row r="91" spans="1:11" x14ac:dyDescent="0.25">
      <c r="A91" s="22" t="s">
        <v>45</v>
      </c>
      <c r="B91" s="16">
        <v>5</v>
      </c>
      <c r="C91" s="16">
        <v>5</v>
      </c>
      <c r="D91" s="16">
        <v>4</v>
      </c>
      <c r="E91" s="16">
        <v>4</v>
      </c>
      <c r="F91" s="136">
        <f t="shared" si="9"/>
        <v>100</v>
      </c>
      <c r="G91" s="130">
        <f t="shared" si="9"/>
        <v>100</v>
      </c>
      <c r="H91" s="130">
        <f t="shared" si="9"/>
        <v>100</v>
      </c>
      <c r="I91" s="130">
        <f t="shared" si="9"/>
        <v>100</v>
      </c>
      <c r="K91" s="13"/>
    </row>
    <row r="92" spans="1:11" ht="31.5" x14ac:dyDescent="0.25">
      <c r="A92" s="44" t="s">
        <v>46</v>
      </c>
      <c r="B92" s="16">
        <v>0</v>
      </c>
      <c r="C92" s="16">
        <v>0</v>
      </c>
      <c r="D92" s="16">
        <v>0</v>
      </c>
      <c r="E92" s="16">
        <v>0</v>
      </c>
      <c r="F92" s="136">
        <f>+IFERROR(B92/(C30+C61),0)*100</f>
        <v>0</v>
      </c>
      <c r="G92" s="130">
        <f t="shared" si="9"/>
        <v>0</v>
      </c>
      <c r="H92" s="130">
        <f t="shared" si="9"/>
        <v>0</v>
      </c>
      <c r="I92" s="130">
        <f t="shared" si="9"/>
        <v>0</v>
      </c>
      <c r="K92" s="13"/>
    </row>
    <row r="93" spans="1:11" x14ac:dyDescent="0.25">
      <c r="A93" s="124" t="s">
        <v>56</v>
      </c>
      <c r="B93" s="134">
        <f>SUM(B66:B92)</f>
        <v>178</v>
      </c>
      <c r="C93" s="134">
        <f>SUM(C66:C92)</f>
        <v>170</v>
      </c>
      <c r="D93" s="134">
        <f>SUM(D66:D92)</f>
        <v>129</v>
      </c>
      <c r="E93" s="134">
        <f>SUM(E66:E92)</f>
        <v>124</v>
      </c>
      <c r="F93" s="136">
        <f t="shared" si="9"/>
        <v>67.680608365019012</v>
      </c>
      <c r="G93" s="130">
        <f t="shared" si="9"/>
        <v>67.193675889328063</v>
      </c>
      <c r="H93" s="130">
        <f t="shared" si="9"/>
        <v>71.270718232044189</v>
      </c>
      <c r="I93" s="130">
        <f t="shared" si="9"/>
        <v>72.941176470588232</v>
      </c>
      <c r="K93" s="13"/>
    </row>
    <row r="94" spans="1:11" x14ac:dyDescent="0.25">
      <c r="A94" s="8"/>
      <c r="B94" s="18"/>
      <c r="C94" s="18"/>
      <c r="D94" s="13"/>
      <c r="E94" s="18"/>
      <c r="F94" s="13"/>
      <c r="I94" s="38"/>
      <c r="K94" s="13"/>
    </row>
    <row r="95" spans="1:11" x14ac:dyDescent="0.25">
      <c r="A95" s="18"/>
      <c r="B95" s="18"/>
      <c r="C95" s="18"/>
      <c r="D95" s="18"/>
      <c r="E95" s="18"/>
      <c r="F95" s="13"/>
      <c r="K95" s="13"/>
    </row>
    <row r="96" spans="1:11" ht="17.25" customHeight="1" thickBot="1" x14ac:dyDescent="0.3">
      <c r="A96" s="393" t="s">
        <v>128</v>
      </c>
      <c r="B96" s="393"/>
      <c r="C96" s="393"/>
      <c r="D96" s="393"/>
      <c r="E96" s="393"/>
      <c r="F96" s="18"/>
      <c r="G96" s="8"/>
      <c r="H96" s="8"/>
      <c r="I96" s="8"/>
      <c r="K96" s="13"/>
    </row>
    <row r="97" spans="1:11" ht="63.75" thickBot="1" x14ac:dyDescent="0.3">
      <c r="A97" s="86" t="s">
        <v>69</v>
      </c>
      <c r="B97" s="198" t="s">
        <v>61</v>
      </c>
      <c r="C97" s="199" t="s">
        <v>62</v>
      </c>
      <c r="D97" s="199" t="s">
        <v>63</v>
      </c>
      <c r="E97" s="199" t="s">
        <v>64</v>
      </c>
      <c r="F97" s="200" t="s">
        <v>148</v>
      </c>
      <c r="G97" s="89" t="s">
        <v>149</v>
      </c>
      <c r="H97" s="89" t="s">
        <v>150</v>
      </c>
      <c r="I97" s="90" t="s">
        <v>151</v>
      </c>
      <c r="K97" s="13"/>
    </row>
    <row r="98" spans="1:11" ht="31.5" x14ac:dyDescent="0.25">
      <c r="A98" s="73" t="s">
        <v>20</v>
      </c>
      <c r="B98" s="97"/>
      <c r="C98" s="97"/>
      <c r="D98" s="97"/>
      <c r="E98" s="97"/>
      <c r="F98" s="201">
        <f t="shared" ref="F98:I113" si="10">+IFERROR(B98/(C4+C35),0)*100</f>
        <v>0</v>
      </c>
      <c r="G98" s="129">
        <f t="shared" si="10"/>
        <v>0</v>
      </c>
      <c r="H98" s="129">
        <f t="shared" si="10"/>
        <v>0</v>
      </c>
      <c r="I98" s="129">
        <f t="shared" si="10"/>
        <v>0</v>
      </c>
      <c r="K98" s="13"/>
    </row>
    <row r="99" spans="1:11" x14ac:dyDescent="0.25">
      <c r="A99" s="22" t="s">
        <v>21</v>
      </c>
      <c r="B99" s="16"/>
      <c r="C99" s="16"/>
      <c r="D99" s="16"/>
      <c r="E99" s="16"/>
      <c r="F99" s="136">
        <f t="shared" si="10"/>
        <v>0</v>
      </c>
      <c r="G99" s="130">
        <f t="shared" si="10"/>
        <v>0</v>
      </c>
      <c r="H99" s="130">
        <f t="shared" si="10"/>
        <v>0</v>
      </c>
      <c r="I99" s="130">
        <f t="shared" si="10"/>
        <v>0</v>
      </c>
      <c r="K99" s="13"/>
    </row>
    <row r="100" spans="1:11" x14ac:dyDescent="0.25">
      <c r="A100" s="22" t="s">
        <v>22</v>
      </c>
      <c r="B100" s="16"/>
      <c r="C100" s="16"/>
      <c r="D100" s="16"/>
      <c r="E100" s="16"/>
      <c r="F100" s="136">
        <f t="shared" si="10"/>
        <v>0</v>
      </c>
      <c r="G100" s="130">
        <f t="shared" si="10"/>
        <v>0</v>
      </c>
      <c r="H100" s="130">
        <f t="shared" si="10"/>
        <v>0</v>
      </c>
      <c r="I100" s="130">
        <f t="shared" si="10"/>
        <v>0</v>
      </c>
      <c r="K100" s="13"/>
    </row>
    <row r="101" spans="1:11" ht="31.5" x14ac:dyDescent="0.25">
      <c r="A101" s="22" t="s">
        <v>23</v>
      </c>
      <c r="B101" s="16">
        <v>6</v>
      </c>
      <c r="C101" s="16">
        <v>6</v>
      </c>
      <c r="D101" s="16">
        <v>6</v>
      </c>
      <c r="E101" s="16">
        <v>6</v>
      </c>
      <c r="F101" s="136">
        <f t="shared" si="10"/>
        <v>20</v>
      </c>
      <c r="G101" s="130">
        <f t="shared" si="10"/>
        <v>20.689655172413794</v>
      </c>
      <c r="H101" s="130">
        <f t="shared" si="10"/>
        <v>28.571428571428569</v>
      </c>
      <c r="I101" s="130">
        <f t="shared" si="10"/>
        <v>28.571428571428569</v>
      </c>
      <c r="K101" s="13"/>
    </row>
    <row r="102" spans="1:11" x14ac:dyDescent="0.25">
      <c r="A102" s="22" t="s">
        <v>24</v>
      </c>
      <c r="B102" s="16"/>
      <c r="C102" s="16"/>
      <c r="D102" s="16"/>
      <c r="E102" s="16"/>
      <c r="F102" s="136">
        <f t="shared" si="10"/>
        <v>0</v>
      </c>
      <c r="G102" s="130">
        <f t="shared" si="10"/>
        <v>0</v>
      </c>
      <c r="H102" s="130">
        <f t="shared" si="10"/>
        <v>0</v>
      </c>
      <c r="I102" s="130">
        <f t="shared" si="10"/>
        <v>0</v>
      </c>
      <c r="K102" s="13"/>
    </row>
    <row r="103" spans="1:11" x14ac:dyDescent="0.25">
      <c r="A103" s="22" t="s">
        <v>25</v>
      </c>
      <c r="B103" s="16"/>
      <c r="C103" s="16"/>
      <c r="D103" s="16"/>
      <c r="E103" s="16"/>
      <c r="F103" s="136">
        <f t="shared" si="10"/>
        <v>0</v>
      </c>
      <c r="G103" s="130">
        <f t="shared" si="10"/>
        <v>0</v>
      </c>
      <c r="H103" s="130">
        <f t="shared" si="10"/>
        <v>0</v>
      </c>
      <c r="I103" s="130">
        <f t="shared" si="10"/>
        <v>0</v>
      </c>
      <c r="K103" s="13"/>
    </row>
    <row r="104" spans="1:11" x14ac:dyDescent="0.25">
      <c r="A104" s="22" t="s">
        <v>26</v>
      </c>
      <c r="B104" s="16"/>
      <c r="C104" s="16"/>
      <c r="D104" s="16"/>
      <c r="E104" s="16"/>
      <c r="F104" s="136">
        <f t="shared" si="10"/>
        <v>0</v>
      </c>
      <c r="G104" s="130">
        <f t="shared" si="10"/>
        <v>0</v>
      </c>
      <c r="H104" s="130">
        <f t="shared" si="10"/>
        <v>0</v>
      </c>
      <c r="I104" s="130">
        <f t="shared" si="10"/>
        <v>0</v>
      </c>
      <c r="K104" s="13"/>
    </row>
    <row r="105" spans="1:11" x14ac:dyDescent="0.25">
      <c r="A105" s="22" t="s">
        <v>27</v>
      </c>
      <c r="B105" s="16">
        <v>2</v>
      </c>
      <c r="C105" s="16">
        <v>1</v>
      </c>
      <c r="D105" s="16">
        <v>1</v>
      </c>
      <c r="E105" s="16">
        <v>1</v>
      </c>
      <c r="F105" s="136">
        <f t="shared" si="10"/>
        <v>5.8823529411764701</v>
      </c>
      <c r="G105" s="130">
        <f t="shared" si="10"/>
        <v>3.4482758620689653</v>
      </c>
      <c r="H105" s="130">
        <f t="shared" si="10"/>
        <v>4</v>
      </c>
      <c r="I105" s="130">
        <f t="shared" si="10"/>
        <v>4.5454545454545459</v>
      </c>
      <c r="K105" s="13"/>
    </row>
    <row r="106" spans="1:11" x14ac:dyDescent="0.25">
      <c r="A106" s="22" t="s">
        <v>28</v>
      </c>
      <c r="B106" s="16"/>
      <c r="C106" s="16"/>
      <c r="D106" s="16"/>
      <c r="E106" s="16"/>
      <c r="F106" s="136">
        <f t="shared" si="10"/>
        <v>0</v>
      </c>
      <c r="G106" s="130">
        <f t="shared" si="10"/>
        <v>0</v>
      </c>
      <c r="H106" s="130">
        <f t="shared" si="10"/>
        <v>0</v>
      </c>
      <c r="I106" s="130">
        <f t="shared" si="10"/>
        <v>0</v>
      </c>
      <c r="K106" s="13"/>
    </row>
    <row r="107" spans="1:11" ht="31.5" x14ac:dyDescent="0.25">
      <c r="A107" s="22" t="s">
        <v>29</v>
      </c>
      <c r="B107" s="16"/>
      <c r="C107" s="16"/>
      <c r="D107" s="16"/>
      <c r="E107" s="16"/>
      <c r="F107" s="136">
        <f t="shared" si="10"/>
        <v>0</v>
      </c>
      <c r="G107" s="130">
        <f t="shared" si="10"/>
        <v>0</v>
      </c>
      <c r="H107" s="130">
        <f t="shared" si="10"/>
        <v>0</v>
      </c>
      <c r="I107" s="130">
        <f t="shared" si="10"/>
        <v>0</v>
      </c>
      <c r="K107" s="13"/>
    </row>
    <row r="108" spans="1:11" x14ac:dyDescent="0.25">
      <c r="A108" s="22" t="s">
        <v>30</v>
      </c>
      <c r="B108" s="16"/>
      <c r="C108" s="16"/>
      <c r="D108" s="16"/>
      <c r="E108" s="16"/>
      <c r="F108" s="136">
        <f t="shared" si="10"/>
        <v>0</v>
      </c>
      <c r="G108" s="130">
        <f t="shared" si="10"/>
        <v>0</v>
      </c>
      <c r="H108" s="130">
        <f t="shared" si="10"/>
        <v>0</v>
      </c>
      <c r="I108" s="130">
        <f t="shared" si="10"/>
        <v>0</v>
      </c>
      <c r="K108" s="13"/>
    </row>
    <row r="109" spans="1:11" ht="47.25" x14ac:dyDescent="0.25">
      <c r="A109" s="22" t="s">
        <v>31</v>
      </c>
      <c r="B109" s="16"/>
      <c r="C109" s="16"/>
      <c r="D109" s="16"/>
      <c r="E109" s="16"/>
      <c r="F109" s="136">
        <f t="shared" si="10"/>
        <v>0</v>
      </c>
      <c r="G109" s="130">
        <f t="shared" si="10"/>
        <v>0</v>
      </c>
      <c r="H109" s="130">
        <f t="shared" si="10"/>
        <v>0</v>
      </c>
      <c r="I109" s="130">
        <f t="shared" si="10"/>
        <v>0</v>
      </c>
      <c r="K109" s="13"/>
    </row>
    <row r="110" spans="1:11" x14ac:dyDescent="0.25">
      <c r="A110" s="22" t="s">
        <v>32</v>
      </c>
      <c r="B110" s="16"/>
      <c r="C110" s="16"/>
      <c r="D110" s="16"/>
      <c r="E110" s="16"/>
      <c r="F110" s="136">
        <f t="shared" si="10"/>
        <v>0</v>
      </c>
      <c r="G110" s="130">
        <f t="shared" si="10"/>
        <v>0</v>
      </c>
      <c r="H110" s="130">
        <f t="shared" si="10"/>
        <v>0</v>
      </c>
      <c r="I110" s="130">
        <f t="shared" si="10"/>
        <v>0</v>
      </c>
      <c r="K110" s="13"/>
    </row>
    <row r="111" spans="1:11" x14ac:dyDescent="0.25">
      <c r="A111" s="22" t="s">
        <v>33</v>
      </c>
      <c r="B111" s="16"/>
      <c r="C111" s="16"/>
      <c r="D111" s="16"/>
      <c r="E111" s="16"/>
      <c r="F111" s="136">
        <f t="shared" si="10"/>
        <v>0</v>
      </c>
      <c r="G111" s="130">
        <f t="shared" si="10"/>
        <v>0</v>
      </c>
      <c r="H111" s="130">
        <f t="shared" si="10"/>
        <v>0</v>
      </c>
      <c r="I111" s="130">
        <f t="shared" si="10"/>
        <v>0</v>
      </c>
      <c r="K111" s="13"/>
    </row>
    <row r="112" spans="1:11" x14ac:dyDescent="0.25">
      <c r="A112" s="22" t="s">
        <v>34</v>
      </c>
      <c r="B112" s="16"/>
      <c r="C112" s="16"/>
      <c r="D112" s="16"/>
      <c r="E112" s="16"/>
      <c r="F112" s="136">
        <f t="shared" si="10"/>
        <v>0</v>
      </c>
      <c r="G112" s="130">
        <f t="shared" si="10"/>
        <v>0</v>
      </c>
      <c r="H112" s="130">
        <f t="shared" si="10"/>
        <v>0</v>
      </c>
      <c r="I112" s="130">
        <f t="shared" si="10"/>
        <v>0</v>
      </c>
      <c r="K112" s="13"/>
    </row>
    <row r="113" spans="1:11" x14ac:dyDescent="0.25">
      <c r="A113" s="22" t="s">
        <v>35</v>
      </c>
      <c r="B113" s="16"/>
      <c r="C113" s="16"/>
      <c r="D113" s="16"/>
      <c r="E113" s="16"/>
      <c r="F113" s="136">
        <f t="shared" si="10"/>
        <v>0</v>
      </c>
      <c r="G113" s="130">
        <f t="shared" si="10"/>
        <v>0</v>
      </c>
      <c r="H113" s="130">
        <f t="shared" si="10"/>
        <v>0</v>
      </c>
      <c r="I113" s="130">
        <f t="shared" si="10"/>
        <v>0</v>
      </c>
      <c r="K113" s="13"/>
    </row>
    <row r="114" spans="1:11" x14ac:dyDescent="0.25">
      <c r="A114" s="22" t="s">
        <v>36</v>
      </c>
      <c r="B114" s="16">
        <v>7</v>
      </c>
      <c r="C114" s="16">
        <v>7</v>
      </c>
      <c r="D114" s="16">
        <v>7</v>
      </c>
      <c r="E114" s="16">
        <v>7</v>
      </c>
      <c r="F114" s="136">
        <f t="shared" ref="F114:I125" si="11">+IFERROR(B114/(C20+C51),0)*100</f>
        <v>7.608695652173914</v>
      </c>
      <c r="G114" s="130">
        <f t="shared" si="11"/>
        <v>7.7777777777777777</v>
      </c>
      <c r="H114" s="130">
        <f t="shared" si="11"/>
        <v>8.9743589743589745</v>
      </c>
      <c r="I114" s="130">
        <f t="shared" si="11"/>
        <v>9.7222222222222232</v>
      </c>
      <c r="K114" s="13"/>
    </row>
    <row r="115" spans="1:11" x14ac:dyDescent="0.25">
      <c r="A115" s="22" t="s">
        <v>37</v>
      </c>
      <c r="B115" s="16"/>
      <c r="C115" s="16"/>
      <c r="D115" s="16"/>
      <c r="E115" s="16"/>
      <c r="F115" s="136">
        <f t="shared" si="11"/>
        <v>0</v>
      </c>
      <c r="G115" s="130">
        <f t="shared" si="11"/>
        <v>0</v>
      </c>
      <c r="H115" s="130">
        <f t="shared" si="11"/>
        <v>0</v>
      </c>
      <c r="I115" s="130">
        <f t="shared" si="11"/>
        <v>0</v>
      </c>
      <c r="K115" s="13"/>
    </row>
    <row r="116" spans="1:11" x14ac:dyDescent="0.25">
      <c r="A116" s="22" t="s">
        <v>38</v>
      </c>
      <c r="B116" s="16"/>
      <c r="C116" s="16"/>
      <c r="D116" s="16"/>
      <c r="E116" s="16"/>
      <c r="F116" s="136">
        <f t="shared" si="11"/>
        <v>0</v>
      </c>
      <c r="G116" s="130">
        <f t="shared" si="11"/>
        <v>0</v>
      </c>
      <c r="H116" s="130">
        <f t="shared" si="11"/>
        <v>0</v>
      </c>
      <c r="I116" s="130">
        <f t="shared" si="11"/>
        <v>0</v>
      </c>
      <c r="K116" s="13"/>
    </row>
    <row r="117" spans="1:11" x14ac:dyDescent="0.25">
      <c r="A117" s="22" t="s">
        <v>39</v>
      </c>
      <c r="B117" s="16"/>
      <c r="C117" s="16"/>
      <c r="D117" s="16"/>
      <c r="E117" s="16"/>
      <c r="F117" s="136">
        <f t="shared" si="11"/>
        <v>0</v>
      </c>
      <c r="G117" s="130">
        <f t="shared" si="11"/>
        <v>0</v>
      </c>
      <c r="H117" s="130">
        <f t="shared" si="11"/>
        <v>0</v>
      </c>
      <c r="I117" s="130">
        <f t="shared" si="11"/>
        <v>0</v>
      </c>
      <c r="K117" s="13"/>
    </row>
    <row r="118" spans="1:11" x14ac:dyDescent="0.25">
      <c r="A118" s="22" t="s">
        <v>40</v>
      </c>
      <c r="B118" s="16"/>
      <c r="C118" s="16"/>
      <c r="D118" s="16"/>
      <c r="E118" s="16"/>
      <c r="F118" s="136">
        <f t="shared" si="11"/>
        <v>0</v>
      </c>
      <c r="G118" s="130">
        <f t="shared" si="11"/>
        <v>0</v>
      </c>
      <c r="H118" s="130">
        <f t="shared" si="11"/>
        <v>0</v>
      </c>
      <c r="I118" s="130">
        <f t="shared" si="11"/>
        <v>0</v>
      </c>
      <c r="K118" s="13"/>
    </row>
    <row r="119" spans="1:11" x14ac:dyDescent="0.25">
      <c r="A119" s="22" t="s">
        <v>41</v>
      </c>
      <c r="B119" s="16"/>
      <c r="C119" s="16"/>
      <c r="D119" s="16"/>
      <c r="E119" s="16"/>
      <c r="F119" s="136">
        <f t="shared" si="11"/>
        <v>0</v>
      </c>
      <c r="G119" s="130">
        <f t="shared" si="11"/>
        <v>0</v>
      </c>
      <c r="H119" s="130">
        <f t="shared" si="11"/>
        <v>0</v>
      </c>
      <c r="I119" s="130">
        <f t="shared" si="11"/>
        <v>0</v>
      </c>
      <c r="K119" s="13"/>
    </row>
    <row r="120" spans="1:11" x14ac:dyDescent="0.25">
      <c r="A120" s="22" t="s">
        <v>42</v>
      </c>
      <c r="B120" s="16"/>
      <c r="C120" s="16"/>
      <c r="D120" s="16"/>
      <c r="E120" s="16"/>
      <c r="F120" s="136">
        <f t="shared" si="11"/>
        <v>0</v>
      </c>
      <c r="G120" s="130">
        <f t="shared" si="11"/>
        <v>0</v>
      </c>
      <c r="H120" s="130">
        <f t="shared" si="11"/>
        <v>0</v>
      </c>
      <c r="I120" s="130">
        <f t="shared" si="11"/>
        <v>0</v>
      </c>
      <c r="K120" s="13"/>
    </row>
    <row r="121" spans="1:11" x14ac:dyDescent="0.25">
      <c r="A121" s="22" t="s">
        <v>43</v>
      </c>
      <c r="B121" s="16"/>
      <c r="C121" s="16"/>
      <c r="D121" s="16"/>
      <c r="E121" s="16"/>
      <c r="F121" s="136">
        <f t="shared" si="11"/>
        <v>0</v>
      </c>
      <c r="G121" s="130">
        <f t="shared" si="11"/>
        <v>0</v>
      </c>
      <c r="H121" s="130">
        <f t="shared" si="11"/>
        <v>0</v>
      </c>
      <c r="I121" s="130">
        <f t="shared" si="11"/>
        <v>0</v>
      </c>
      <c r="K121" s="13"/>
    </row>
    <row r="122" spans="1:11" x14ac:dyDescent="0.25">
      <c r="A122" s="22" t="s">
        <v>44</v>
      </c>
      <c r="B122" s="16"/>
      <c r="C122" s="16"/>
      <c r="D122" s="16"/>
      <c r="E122" s="16"/>
      <c r="F122" s="136">
        <f t="shared" si="11"/>
        <v>0</v>
      </c>
      <c r="G122" s="130">
        <f t="shared" si="11"/>
        <v>0</v>
      </c>
      <c r="H122" s="130">
        <f t="shared" si="11"/>
        <v>0</v>
      </c>
      <c r="I122" s="130">
        <f t="shared" si="11"/>
        <v>0</v>
      </c>
      <c r="K122" s="13"/>
    </row>
    <row r="123" spans="1:11" x14ac:dyDescent="0.25">
      <c r="A123" s="22" t="s">
        <v>45</v>
      </c>
      <c r="B123" s="16"/>
      <c r="C123" s="16"/>
      <c r="D123" s="16"/>
      <c r="E123" s="16"/>
      <c r="F123" s="136">
        <f t="shared" si="11"/>
        <v>0</v>
      </c>
      <c r="G123" s="130">
        <f t="shared" si="11"/>
        <v>0</v>
      </c>
      <c r="H123" s="130">
        <f t="shared" si="11"/>
        <v>0</v>
      </c>
      <c r="I123" s="130">
        <f t="shared" si="11"/>
        <v>0</v>
      </c>
      <c r="K123" s="13"/>
    </row>
    <row r="124" spans="1:11" ht="31.5" x14ac:dyDescent="0.25">
      <c r="A124" s="44" t="s">
        <v>46</v>
      </c>
      <c r="B124" s="16"/>
      <c r="C124" s="16"/>
      <c r="D124" s="16"/>
      <c r="E124" s="16"/>
      <c r="F124" s="136">
        <f t="shared" si="11"/>
        <v>0</v>
      </c>
      <c r="G124" s="130">
        <f t="shared" si="11"/>
        <v>0</v>
      </c>
      <c r="H124" s="130">
        <f t="shared" si="11"/>
        <v>0</v>
      </c>
      <c r="I124" s="130">
        <f t="shared" si="11"/>
        <v>0</v>
      </c>
      <c r="K124" s="13"/>
    </row>
    <row r="125" spans="1:11" x14ac:dyDescent="0.25">
      <c r="A125" s="124" t="s">
        <v>56</v>
      </c>
      <c r="B125" s="134">
        <f>SUM(B98:B124)</f>
        <v>15</v>
      </c>
      <c r="C125" s="134">
        <f>SUM(C98:C124)</f>
        <v>14</v>
      </c>
      <c r="D125" s="134">
        <f>SUM(D98:D124)</f>
        <v>14</v>
      </c>
      <c r="E125" s="134">
        <f>SUM(E98:E124)</f>
        <v>14</v>
      </c>
      <c r="F125" s="136">
        <f t="shared" si="11"/>
        <v>5.7034220532319395</v>
      </c>
      <c r="G125" s="130">
        <f t="shared" si="11"/>
        <v>5.5335968379446641</v>
      </c>
      <c r="H125" s="130">
        <f t="shared" si="11"/>
        <v>7.7348066298342539</v>
      </c>
      <c r="I125" s="130">
        <f t="shared" si="11"/>
        <v>8.235294117647058</v>
      </c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1:K1"/>
    <mergeCell ref="A33:J33"/>
    <mergeCell ref="A64:E64"/>
    <mergeCell ref="A2:J2"/>
    <mergeCell ref="A96:E96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SheetLayoutView="100" workbookViewId="0">
      <selection activeCell="C6" sqref="C6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386" t="s">
        <v>281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5.75" customHeight="1" x14ac:dyDescent="0.25">
      <c r="A2" s="396" t="s">
        <v>70</v>
      </c>
      <c r="B2" s="394" t="s">
        <v>71</v>
      </c>
      <c r="C2" s="395"/>
      <c r="D2" s="50"/>
      <c r="E2" s="93"/>
      <c r="F2" s="93"/>
      <c r="G2" s="394" t="s">
        <v>72</v>
      </c>
      <c r="H2" s="400"/>
      <c r="I2" s="368" t="s">
        <v>73</v>
      </c>
      <c r="J2" s="402" t="s">
        <v>74</v>
      </c>
    </row>
    <row r="3" spans="1:10" ht="15.75" customHeight="1" x14ac:dyDescent="0.25">
      <c r="A3" s="397"/>
      <c r="B3" s="56"/>
      <c r="C3" s="57"/>
      <c r="D3" s="41" t="s">
        <v>129</v>
      </c>
      <c r="E3" s="41"/>
      <c r="F3" s="41"/>
      <c r="G3" s="56"/>
      <c r="H3" s="58"/>
      <c r="I3" s="380"/>
      <c r="J3" s="403"/>
    </row>
    <row r="4" spans="1:10" s="4" customFormat="1" ht="94.5" x14ac:dyDescent="0.25">
      <c r="A4" s="398"/>
      <c r="B4" s="148" t="s">
        <v>2</v>
      </c>
      <c r="C4" s="148" t="s">
        <v>215</v>
      </c>
      <c r="D4" s="148" t="s">
        <v>125</v>
      </c>
      <c r="E4" s="148" t="s">
        <v>126</v>
      </c>
      <c r="F4" s="148" t="s">
        <v>122</v>
      </c>
      <c r="G4" s="148" t="s">
        <v>120</v>
      </c>
      <c r="H4" s="148" t="s">
        <v>121</v>
      </c>
      <c r="I4" s="401"/>
      <c r="J4" s="404"/>
    </row>
    <row r="5" spans="1:10" x14ac:dyDescent="0.25">
      <c r="A5" s="149" t="s">
        <v>54</v>
      </c>
      <c r="B5" s="204">
        <v>1</v>
      </c>
      <c r="C5" s="202">
        <v>604</v>
      </c>
      <c r="D5" s="202">
        <v>0</v>
      </c>
      <c r="E5" s="202">
        <v>322</v>
      </c>
      <c r="F5" s="202">
        <v>2</v>
      </c>
      <c r="G5" s="202">
        <v>12</v>
      </c>
      <c r="H5" s="202">
        <v>67</v>
      </c>
      <c r="I5" s="202">
        <v>77</v>
      </c>
      <c r="J5" s="202">
        <v>40</v>
      </c>
    </row>
    <row r="6" spans="1:10" x14ac:dyDescent="0.25">
      <c r="A6" s="144"/>
      <c r="B6" s="204">
        <v>2</v>
      </c>
      <c r="C6" s="202">
        <v>199</v>
      </c>
      <c r="D6" s="202">
        <v>0</v>
      </c>
      <c r="E6" s="202">
        <v>86</v>
      </c>
      <c r="F6" s="202">
        <v>0</v>
      </c>
      <c r="G6" s="202">
        <v>9</v>
      </c>
      <c r="H6" s="202">
        <v>55</v>
      </c>
      <c r="I6" s="202">
        <v>54</v>
      </c>
      <c r="J6" s="202">
        <v>21</v>
      </c>
    </row>
    <row r="7" spans="1:10" x14ac:dyDescent="0.25">
      <c r="A7" s="144"/>
      <c r="B7" s="204" t="s">
        <v>3</v>
      </c>
      <c r="C7" s="202">
        <v>604</v>
      </c>
      <c r="D7" s="202">
        <v>0</v>
      </c>
      <c r="E7" s="202">
        <v>44</v>
      </c>
      <c r="F7" s="202">
        <v>560</v>
      </c>
      <c r="G7" s="202">
        <v>17</v>
      </c>
      <c r="H7" s="202">
        <v>20</v>
      </c>
      <c r="I7" s="202">
        <v>23</v>
      </c>
      <c r="J7" s="202">
        <v>17</v>
      </c>
    </row>
    <row r="8" spans="1:10" x14ac:dyDescent="0.25">
      <c r="A8" s="144"/>
      <c r="B8" s="204">
        <v>3</v>
      </c>
      <c r="C8" s="202">
        <v>21</v>
      </c>
      <c r="D8" s="202">
        <v>12</v>
      </c>
      <c r="E8" s="202">
        <v>11</v>
      </c>
      <c r="F8" s="202">
        <v>7</v>
      </c>
      <c r="G8" s="202">
        <v>4</v>
      </c>
      <c r="H8" s="202">
        <v>1</v>
      </c>
      <c r="I8" s="202">
        <v>0</v>
      </c>
      <c r="J8" s="202">
        <v>5</v>
      </c>
    </row>
    <row r="9" spans="1:10" x14ac:dyDescent="0.25">
      <c r="A9" s="71" t="s">
        <v>168</v>
      </c>
      <c r="B9" s="124"/>
      <c r="C9" s="54">
        <f t="shared" ref="C9:J9" si="0">SUM(C5:C8)</f>
        <v>1428</v>
      </c>
      <c r="D9" s="54">
        <f t="shared" si="0"/>
        <v>12</v>
      </c>
      <c r="E9" s="54">
        <f t="shared" si="0"/>
        <v>463</v>
      </c>
      <c r="F9" s="54">
        <f t="shared" si="0"/>
        <v>569</v>
      </c>
      <c r="G9" s="54">
        <f t="shared" si="0"/>
        <v>42</v>
      </c>
      <c r="H9" s="54">
        <f t="shared" si="0"/>
        <v>143</v>
      </c>
      <c r="I9" s="54">
        <f t="shared" si="0"/>
        <v>154</v>
      </c>
      <c r="J9" s="54">
        <f t="shared" si="0"/>
        <v>83</v>
      </c>
    </row>
    <row r="10" spans="1:10" x14ac:dyDescent="0.25">
      <c r="A10" s="144" t="s">
        <v>55</v>
      </c>
      <c r="B10" s="55">
        <v>1</v>
      </c>
      <c r="C10" s="202">
        <v>298</v>
      </c>
      <c r="D10" s="202">
        <v>580</v>
      </c>
      <c r="E10" s="202">
        <v>10</v>
      </c>
      <c r="F10" s="202">
        <v>0</v>
      </c>
      <c r="G10" s="202">
        <v>5</v>
      </c>
      <c r="H10" s="202">
        <v>11</v>
      </c>
      <c r="I10" s="202">
        <v>12</v>
      </c>
      <c r="J10" s="202">
        <v>12</v>
      </c>
    </row>
    <row r="11" spans="1:10" x14ac:dyDescent="0.25">
      <c r="A11" s="144"/>
      <c r="B11" s="55">
        <v>2</v>
      </c>
      <c r="C11" s="202">
        <v>100</v>
      </c>
      <c r="D11" s="202">
        <v>191</v>
      </c>
      <c r="E11" s="202">
        <v>22</v>
      </c>
      <c r="F11" s="202">
        <v>0</v>
      </c>
      <c r="G11" s="202">
        <v>0</v>
      </c>
      <c r="H11" s="202">
        <v>49</v>
      </c>
      <c r="I11" s="202">
        <v>43</v>
      </c>
      <c r="J11" s="202">
        <v>10</v>
      </c>
    </row>
    <row r="12" spans="1:10" x14ac:dyDescent="0.25">
      <c r="A12" s="144"/>
      <c r="B12" s="55" t="s">
        <v>3</v>
      </c>
      <c r="C12" s="202">
        <v>0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</row>
    <row r="13" spans="1:10" x14ac:dyDescent="0.25">
      <c r="A13" s="144"/>
      <c r="B13" s="55">
        <v>3</v>
      </c>
      <c r="C13" s="2">
        <v>85</v>
      </c>
      <c r="D13" s="2">
        <v>69</v>
      </c>
      <c r="E13" s="2">
        <v>19</v>
      </c>
      <c r="F13" s="2">
        <v>13</v>
      </c>
      <c r="G13" s="2">
        <v>4</v>
      </c>
      <c r="H13" s="2">
        <v>1</v>
      </c>
      <c r="I13" s="2">
        <v>1</v>
      </c>
      <c r="J13" s="2">
        <v>5</v>
      </c>
    </row>
    <row r="14" spans="1:10" x14ac:dyDescent="0.25">
      <c r="A14" s="131" t="s">
        <v>169</v>
      </c>
      <c r="B14" s="132"/>
      <c r="C14" s="133">
        <f t="shared" ref="C14:J14" si="1">SUM(C10:C13)</f>
        <v>483</v>
      </c>
      <c r="D14" s="133">
        <f t="shared" si="1"/>
        <v>840</v>
      </c>
      <c r="E14" s="133">
        <f t="shared" si="1"/>
        <v>51</v>
      </c>
      <c r="F14" s="133">
        <f t="shared" si="1"/>
        <v>13</v>
      </c>
      <c r="G14" s="133">
        <f t="shared" si="1"/>
        <v>9</v>
      </c>
      <c r="H14" s="133">
        <f t="shared" si="1"/>
        <v>61</v>
      </c>
      <c r="I14" s="133">
        <f t="shared" si="1"/>
        <v>56</v>
      </c>
      <c r="J14" s="133">
        <f t="shared" si="1"/>
        <v>27</v>
      </c>
    </row>
    <row r="15" spans="1:10" x14ac:dyDescent="0.25">
      <c r="A15" s="182" t="s">
        <v>170</v>
      </c>
      <c r="B15" s="124">
        <v>1</v>
      </c>
      <c r="C15" s="54">
        <f>+C5+C10</f>
        <v>902</v>
      </c>
      <c r="D15" s="54">
        <f t="shared" ref="D15:J15" si="2">+D5+D10</f>
        <v>580</v>
      </c>
      <c r="E15" s="54">
        <f t="shared" si="2"/>
        <v>332</v>
      </c>
      <c r="F15" s="54">
        <f t="shared" si="2"/>
        <v>2</v>
      </c>
      <c r="G15" s="54">
        <f t="shared" si="2"/>
        <v>17</v>
      </c>
      <c r="H15" s="54">
        <f t="shared" si="2"/>
        <v>78</v>
      </c>
      <c r="I15" s="54">
        <f t="shared" si="2"/>
        <v>89</v>
      </c>
      <c r="J15" s="54">
        <f t="shared" si="2"/>
        <v>52</v>
      </c>
    </row>
    <row r="16" spans="1:10" x14ac:dyDescent="0.25">
      <c r="A16" s="183"/>
      <c r="B16" s="124">
        <v>2</v>
      </c>
      <c r="C16" s="54">
        <f t="shared" ref="C16:J18" si="3">+C6+C11</f>
        <v>299</v>
      </c>
      <c r="D16" s="54">
        <f t="shared" si="3"/>
        <v>191</v>
      </c>
      <c r="E16" s="54">
        <f t="shared" si="3"/>
        <v>108</v>
      </c>
      <c r="F16" s="54">
        <f t="shared" si="3"/>
        <v>0</v>
      </c>
      <c r="G16" s="54">
        <f t="shared" si="3"/>
        <v>9</v>
      </c>
      <c r="H16" s="54">
        <f t="shared" si="3"/>
        <v>104</v>
      </c>
      <c r="I16" s="54">
        <f t="shared" si="3"/>
        <v>97</v>
      </c>
      <c r="J16" s="54">
        <f t="shared" si="3"/>
        <v>31</v>
      </c>
    </row>
    <row r="17" spans="1:10" x14ac:dyDescent="0.25">
      <c r="A17" s="183"/>
      <c r="B17" s="124" t="s">
        <v>3</v>
      </c>
      <c r="C17" s="54">
        <f t="shared" si="3"/>
        <v>604</v>
      </c>
      <c r="D17" s="54">
        <f t="shared" si="3"/>
        <v>0</v>
      </c>
      <c r="E17" s="54">
        <f t="shared" si="3"/>
        <v>44</v>
      </c>
      <c r="F17" s="54">
        <f t="shared" si="3"/>
        <v>560</v>
      </c>
      <c r="G17" s="54">
        <f t="shared" si="3"/>
        <v>17</v>
      </c>
      <c r="H17" s="54">
        <f t="shared" si="3"/>
        <v>20</v>
      </c>
      <c r="I17" s="54">
        <f t="shared" si="3"/>
        <v>23</v>
      </c>
      <c r="J17" s="54">
        <f t="shared" si="3"/>
        <v>17</v>
      </c>
    </row>
    <row r="18" spans="1:10" x14ac:dyDescent="0.25">
      <c r="A18" s="184"/>
      <c r="B18" s="124">
        <v>3</v>
      </c>
      <c r="C18" s="54">
        <f t="shared" si="3"/>
        <v>106</v>
      </c>
      <c r="D18" s="54">
        <f t="shared" si="3"/>
        <v>81</v>
      </c>
      <c r="E18" s="54">
        <f t="shared" si="3"/>
        <v>30</v>
      </c>
      <c r="F18" s="54">
        <f t="shared" si="3"/>
        <v>20</v>
      </c>
      <c r="G18" s="54">
        <f t="shared" si="3"/>
        <v>8</v>
      </c>
      <c r="H18" s="54">
        <f t="shared" si="3"/>
        <v>2</v>
      </c>
      <c r="I18" s="54">
        <f t="shared" si="3"/>
        <v>1</v>
      </c>
      <c r="J18" s="54">
        <f t="shared" si="3"/>
        <v>10</v>
      </c>
    </row>
    <row r="19" spans="1:10" x14ac:dyDescent="0.25">
      <c r="A19" s="205" t="s">
        <v>56</v>
      </c>
      <c r="B19" s="206"/>
      <c r="C19" s="188">
        <f>+SUM(C15:C18)</f>
        <v>1911</v>
      </c>
      <c r="D19" s="188">
        <f t="shared" ref="D19:J19" si="4">+SUM(D15:D18)</f>
        <v>852</v>
      </c>
      <c r="E19" s="188">
        <f t="shared" si="4"/>
        <v>514</v>
      </c>
      <c r="F19" s="188">
        <f t="shared" si="4"/>
        <v>582</v>
      </c>
      <c r="G19" s="188">
        <f t="shared" si="4"/>
        <v>51</v>
      </c>
      <c r="H19" s="188">
        <f t="shared" si="4"/>
        <v>204</v>
      </c>
      <c r="I19" s="188">
        <f t="shared" si="4"/>
        <v>210</v>
      </c>
      <c r="J19" s="188">
        <f t="shared" si="4"/>
        <v>110</v>
      </c>
    </row>
    <row r="20" spans="1:10" x14ac:dyDescent="0.25">
      <c r="A20" s="8"/>
      <c r="B20" s="40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zoznama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adriana.sabolova</cp:lastModifiedBy>
  <cp:lastPrinted>2014-01-14T14:08:28Z</cp:lastPrinted>
  <dcterms:created xsi:type="dcterms:W3CDTF">2010-01-11T10:19:31Z</dcterms:created>
  <dcterms:modified xsi:type="dcterms:W3CDTF">2014-05-14T11:46:49Z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