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kancelarka\Správa o činnosti UPJS\za rok 2024 - Huličová\Na MŠVVaM\"/>
    </mc:Choice>
  </mc:AlternateContent>
  <xr:revisionPtr revIDLastSave="0" documentId="13_ncr:1_{3FC8D2B4-362C-4DB3-8F04-B5A210CA1806}" xr6:coauthVersionLast="47" xr6:coauthVersionMax="47" xr10:uidLastSave="{00000000-0000-0000-0000-000000000000}"/>
  <bookViews>
    <workbookView xWindow="-120" yWindow="-120" windowWidth="29040" windowHeight="17520" tabRatio="1000" firstSheet="18" activeTab="27" xr2:uid="{00000000-000D-0000-FFFF-FFFF00000000}"/>
  </bookViews>
  <sheets>
    <sheet name="titulná strana" sheetId="37" r:id="rId1"/>
    <sheet name="zoznam tabuliek" sheetId="38" r:id="rId2"/>
    <sheet name="T1 počet študentov" sheetId="41" r:id="rId3"/>
    <sheet name="T1a vývoj počtu študentov" sheetId="7" r:id="rId4"/>
    <sheet name="T2 počet absolventov" sheetId="2" r:id="rId5"/>
    <sheet name="T3a I. stupeň prijatia" sheetId="4" r:id="rId6"/>
    <sheet name="T3b II. stupeň prijatia" sheetId="5" r:id="rId7"/>
    <sheet name="T3c III. stupeň prijatia" sheetId="6" r:id="rId8"/>
    <sheet name="T4 štruktúra platiacich" sheetId="3" r:id="rId9"/>
    <sheet name="T5 úspešnosť štúdia" sheetId="36" r:id="rId10"/>
    <sheet name="T6 mobility študenti" sheetId="15" r:id="rId11"/>
    <sheet name="T7 profesori" sheetId="21" r:id="rId12"/>
    <sheet name="T8 docenti" sheetId="20" r:id="rId13"/>
    <sheet name="T9 výberové konania" sheetId="19" r:id="rId14"/>
    <sheet name="T10 kvalif. štruktúra učiteľov" sheetId="13" r:id="rId15"/>
    <sheet name="T11 mobility zam" sheetId="16" r:id="rId16"/>
    <sheet name="T12 záverečné práce" sheetId="18" r:id="rId17"/>
    <sheet name="T13 publ činnosť" sheetId="40" r:id="rId18"/>
    <sheet name="T14 umel.cinnosť" sheetId="39" r:id="rId19"/>
    <sheet name="T15 štud.program - ŠP" sheetId="22" r:id="rId20"/>
    <sheet name="T16 odňaté ŠP" sheetId="27" r:id="rId21"/>
    <sheet name="17 HI konania" sheetId="30" r:id="rId22"/>
    <sheet name="18 HI odňatie " sheetId="31" r:id="rId23"/>
    <sheet name="T19 Výskumné projekty" sheetId="34" r:id="rId24"/>
    <sheet name="T20 Ostatné (nevýsk.) projekty" sheetId="35" r:id="rId25"/>
    <sheet name="T21 umelecká činnosť" sheetId="28" r:id="rId26"/>
    <sheet name="T22 odoberanie titulov" sheetId="42" r:id="rId27"/>
    <sheet name="skratky" sheetId="29" r:id="rId28"/>
  </sheets>
  <definedNames>
    <definedName name="_xlnm.Print_Area" localSheetId="21">'17 HI konania'!$A$1:$B$27</definedName>
    <definedName name="_xlnm.Print_Area" localSheetId="22">'18 HI odňatie '!$A$1:$C$8</definedName>
    <definedName name="_xlnm.Print_Area" localSheetId="16">'T12 záverečné práce'!$A$1:$K$8</definedName>
    <definedName name="_xlnm.Print_Area" localSheetId="24">'T20 Ostatné (nevýsk.) projekty'!$A$1:$L$46</definedName>
    <definedName name="_xlnm.Print_Area" localSheetId="26">'T22 odoberanie titulov'!$A$1:$Q$11</definedName>
    <definedName name="_xlnm.Print_Area" localSheetId="5">'T3a I. stupeň prijatia'!$A$1:$J$101</definedName>
    <definedName name="_xlnm.Print_Area" localSheetId="7">'T3c III. stupeň prijatia'!$A$1:$J$125</definedName>
    <definedName name="_xlnm.Print_Area" localSheetId="13">'T9 výberové konania'!$A$1:$I$21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9" l="1" a="1"/>
  <c r="E6" i="19" s="1"/>
  <c r="E22" i="15" l="1"/>
  <c r="E24" i="15"/>
  <c r="E25" i="15"/>
  <c r="K18" i="3"/>
  <c r="J18" i="3"/>
  <c r="I18" i="3"/>
  <c r="H18" i="3"/>
  <c r="G18" i="3"/>
  <c r="F18" i="3"/>
  <c r="E18" i="3"/>
  <c r="D18" i="3"/>
  <c r="C18" i="3"/>
  <c r="K17" i="3"/>
  <c r="J17" i="3"/>
  <c r="I17" i="3"/>
  <c r="H17" i="3"/>
  <c r="G17" i="3"/>
  <c r="F17" i="3"/>
  <c r="E17" i="3"/>
  <c r="D17" i="3"/>
  <c r="C17" i="3"/>
  <c r="K16" i="3"/>
  <c r="J16" i="3"/>
  <c r="I16" i="3"/>
  <c r="I19" i="3" s="1"/>
  <c r="H16" i="3"/>
  <c r="G16" i="3"/>
  <c r="F16" i="3"/>
  <c r="E16" i="3"/>
  <c r="D16" i="3"/>
  <c r="C16" i="3"/>
  <c r="K15" i="3"/>
  <c r="K19" i="3" s="1"/>
  <c r="J15" i="3"/>
  <c r="J19" i="3" s="1"/>
  <c r="I15" i="3"/>
  <c r="H15" i="3"/>
  <c r="H19" i="3" s="1"/>
  <c r="G15" i="3"/>
  <c r="G19" i="3" s="1"/>
  <c r="F15" i="3"/>
  <c r="F19" i="3" s="1"/>
  <c r="E15" i="3"/>
  <c r="E19" i="3" s="1"/>
  <c r="D15" i="3"/>
  <c r="D19" i="3" s="1"/>
  <c r="C15" i="3"/>
  <c r="C19" i="3" s="1"/>
  <c r="K14" i="3"/>
  <c r="J14" i="3"/>
  <c r="I14" i="3"/>
  <c r="H14" i="3"/>
  <c r="G14" i="3"/>
  <c r="F14" i="3"/>
  <c r="E14" i="3"/>
  <c r="D14" i="3"/>
  <c r="C14" i="3"/>
  <c r="K9" i="3"/>
  <c r="J9" i="3"/>
  <c r="I9" i="3"/>
  <c r="H9" i="3"/>
  <c r="G9" i="3"/>
  <c r="F9" i="3"/>
  <c r="E9" i="3"/>
  <c r="D9" i="3"/>
  <c r="C9" i="3"/>
  <c r="E124" i="6" l="1"/>
  <c r="D124" i="6"/>
  <c r="C124" i="6"/>
  <c r="B124" i="6"/>
  <c r="I123" i="6"/>
  <c r="H123" i="6"/>
  <c r="G123" i="6"/>
  <c r="F123" i="6"/>
  <c r="I122" i="6"/>
  <c r="H122" i="6"/>
  <c r="G122" i="6"/>
  <c r="F122" i="6"/>
  <c r="I121" i="6"/>
  <c r="H121" i="6"/>
  <c r="G121" i="6"/>
  <c r="F121" i="6"/>
  <c r="I120" i="6"/>
  <c r="H120" i="6"/>
  <c r="G120" i="6"/>
  <c r="F120" i="6"/>
  <c r="I119" i="6"/>
  <c r="H119" i="6"/>
  <c r="G119" i="6"/>
  <c r="F119" i="6"/>
  <c r="I118" i="6"/>
  <c r="H118" i="6"/>
  <c r="G118" i="6"/>
  <c r="F118" i="6"/>
  <c r="I117" i="6"/>
  <c r="H117" i="6"/>
  <c r="G117" i="6"/>
  <c r="F117" i="6"/>
  <c r="I116" i="6"/>
  <c r="H116" i="6"/>
  <c r="G116" i="6"/>
  <c r="F116" i="6"/>
  <c r="I115" i="6"/>
  <c r="H115" i="6"/>
  <c r="G115" i="6"/>
  <c r="F115" i="6"/>
  <c r="I114" i="6"/>
  <c r="H114" i="6"/>
  <c r="G114" i="6"/>
  <c r="F114" i="6"/>
  <c r="I113" i="6"/>
  <c r="H113" i="6"/>
  <c r="G113" i="6"/>
  <c r="F113" i="6"/>
  <c r="I112" i="6"/>
  <c r="H112" i="6"/>
  <c r="G112" i="6"/>
  <c r="F112" i="6"/>
  <c r="I111" i="6"/>
  <c r="H111" i="6"/>
  <c r="G111" i="6"/>
  <c r="F111" i="6"/>
  <c r="I110" i="6"/>
  <c r="H110" i="6"/>
  <c r="G110" i="6"/>
  <c r="F110" i="6"/>
  <c r="I109" i="6"/>
  <c r="H109" i="6"/>
  <c r="G109" i="6"/>
  <c r="F109" i="6"/>
  <c r="I108" i="6"/>
  <c r="H108" i="6"/>
  <c r="G108" i="6"/>
  <c r="F108" i="6"/>
  <c r="I107" i="6"/>
  <c r="H107" i="6"/>
  <c r="G107" i="6"/>
  <c r="F107" i="6"/>
  <c r="I106" i="6"/>
  <c r="H106" i="6"/>
  <c r="G106" i="6"/>
  <c r="F106" i="6"/>
  <c r="I105" i="6"/>
  <c r="H105" i="6"/>
  <c r="G105" i="6"/>
  <c r="F105" i="6"/>
  <c r="I104" i="6"/>
  <c r="H104" i="6"/>
  <c r="G104" i="6"/>
  <c r="F104" i="6"/>
  <c r="I103" i="6"/>
  <c r="H103" i="6"/>
  <c r="G103" i="6"/>
  <c r="F103" i="6"/>
  <c r="I102" i="6"/>
  <c r="H102" i="6"/>
  <c r="G102" i="6"/>
  <c r="F102" i="6"/>
  <c r="I101" i="6"/>
  <c r="H101" i="6"/>
  <c r="G101" i="6"/>
  <c r="F101" i="6"/>
  <c r="I100" i="6"/>
  <c r="H100" i="6"/>
  <c r="G100" i="6"/>
  <c r="F100" i="6"/>
  <c r="I99" i="6"/>
  <c r="H99" i="6"/>
  <c r="G99" i="6"/>
  <c r="F99" i="6"/>
  <c r="I98" i="6"/>
  <c r="H98" i="6"/>
  <c r="G98" i="6"/>
  <c r="F98" i="6"/>
  <c r="I97" i="6"/>
  <c r="H97" i="6"/>
  <c r="G97" i="6"/>
  <c r="F97" i="6"/>
  <c r="E92" i="6"/>
  <c r="D92" i="6"/>
  <c r="C92" i="6"/>
  <c r="B92" i="6"/>
  <c r="I91" i="6"/>
  <c r="H91" i="6"/>
  <c r="G91" i="6"/>
  <c r="F91" i="6"/>
  <c r="I90" i="6"/>
  <c r="H90" i="6"/>
  <c r="G90" i="6"/>
  <c r="F90" i="6"/>
  <c r="I89" i="6"/>
  <c r="H89" i="6"/>
  <c r="G89" i="6"/>
  <c r="F89" i="6"/>
  <c r="I88" i="6"/>
  <c r="H88" i="6"/>
  <c r="G88" i="6"/>
  <c r="F88" i="6"/>
  <c r="I87" i="6"/>
  <c r="H87" i="6"/>
  <c r="G87" i="6"/>
  <c r="F87" i="6"/>
  <c r="I86" i="6"/>
  <c r="H86" i="6"/>
  <c r="G86" i="6"/>
  <c r="F86" i="6"/>
  <c r="I85" i="6"/>
  <c r="H85" i="6"/>
  <c r="G85" i="6"/>
  <c r="F85" i="6"/>
  <c r="I84" i="6"/>
  <c r="H84" i="6"/>
  <c r="G84" i="6"/>
  <c r="F84" i="6"/>
  <c r="I83" i="6"/>
  <c r="H83" i="6"/>
  <c r="G83" i="6"/>
  <c r="F83" i="6"/>
  <c r="I82" i="6"/>
  <c r="H82" i="6"/>
  <c r="G82" i="6"/>
  <c r="F82" i="6"/>
  <c r="I81" i="6"/>
  <c r="H81" i="6"/>
  <c r="G81" i="6"/>
  <c r="F81" i="6"/>
  <c r="I80" i="6"/>
  <c r="H80" i="6"/>
  <c r="G80" i="6"/>
  <c r="F80" i="6"/>
  <c r="I79" i="6"/>
  <c r="H79" i="6"/>
  <c r="G79" i="6"/>
  <c r="F79" i="6"/>
  <c r="I78" i="6"/>
  <c r="H78" i="6"/>
  <c r="G78" i="6"/>
  <c r="F78" i="6"/>
  <c r="I77" i="6"/>
  <c r="H77" i="6"/>
  <c r="G77" i="6"/>
  <c r="F77" i="6"/>
  <c r="I76" i="6"/>
  <c r="H76" i="6"/>
  <c r="G76" i="6"/>
  <c r="F76" i="6"/>
  <c r="I75" i="6"/>
  <c r="H75" i="6"/>
  <c r="G75" i="6"/>
  <c r="F75" i="6"/>
  <c r="I74" i="6"/>
  <c r="H74" i="6"/>
  <c r="G74" i="6"/>
  <c r="F74" i="6"/>
  <c r="I73" i="6"/>
  <c r="H73" i="6"/>
  <c r="G73" i="6"/>
  <c r="F73" i="6"/>
  <c r="I72" i="6"/>
  <c r="H72" i="6"/>
  <c r="G72" i="6"/>
  <c r="F72" i="6"/>
  <c r="I71" i="6"/>
  <c r="H71" i="6"/>
  <c r="G71" i="6"/>
  <c r="F71" i="6"/>
  <c r="I70" i="6"/>
  <c r="H70" i="6"/>
  <c r="G70" i="6"/>
  <c r="F70" i="6"/>
  <c r="I69" i="6"/>
  <c r="H69" i="6"/>
  <c r="G69" i="6"/>
  <c r="F69" i="6"/>
  <c r="I68" i="6"/>
  <c r="H68" i="6"/>
  <c r="G68" i="6"/>
  <c r="F68" i="6"/>
  <c r="I67" i="6"/>
  <c r="H67" i="6"/>
  <c r="G67" i="6"/>
  <c r="F67" i="6"/>
  <c r="I66" i="6"/>
  <c r="H66" i="6"/>
  <c r="G66" i="6"/>
  <c r="F66" i="6"/>
  <c r="F62" i="6"/>
  <c r="E62" i="6"/>
  <c r="D62" i="6"/>
  <c r="C62" i="6"/>
  <c r="B62" i="6"/>
  <c r="J61" i="6"/>
  <c r="I61" i="6"/>
  <c r="H61" i="6"/>
  <c r="G61" i="6"/>
  <c r="J60" i="6"/>
  <c r="I60" i="6"/>
  <c r="H60" i="6"/>
  <c r="G60" i="6"/>
  <c r="J59" i="6"/>
  <c r="I59" i="6"/>
  <c r="H59" i="6"/>
  <c r="G59" i="6"/>
  <c r="J58" i="6"/>
  <c r="I58" i="6"/>
  <c r="H58" i="6"/>
  <c r="G58" i="6"/>
  <c r="J57" i="6"/>
  <c r="I57" i="6"/>
  <c r="H57" i="6"/>
  <c r="G57" i="6"/>
  <c r="J56" i="6"/>
  <c r="I56" i="6"/>
  <c r="H56" i="6"/>
  <c r="G56" i="6"/>
  <c r="J55" i="6"/>
  <c r="I55" i="6"/>
  <c r="H55" i="6"/>
  <c r="G55" i="6"/>
  <c r="J54" i="6"/>
  <c r="I54" i="6"/>
  <c r="H54" i="6"/>
  <c r="G54" i="6"/>
  <c r="J53" i="6"/>
  <c r="I53" i="6"/>
  <c r="H53" i="6"/>
  <c r="G53" i="6"/>
  <c r="J52" i="6"/>
  <c r="I52" i="6"/>
  <c r="H52" i="6"/>
  <c r="G52" i="6"/>
  <c r="J51" i="6"/>
  <c r="I51" i="6"/>
  <c r="H51" i="6"/>
  <c r="G51" i="6"/>
  <c r="J50" i="6"/>
  <c r="I50" i="6"/>
  <c r="H50" i="6"/>
  <c r="G50" i="6"/>
  <c r="J49" i="6"/>
  <c r="I49" i="6"/>
  <c r="H49" i="6"/>
  <c r="G49" i="6"/>
  <c r="J48" i="6"/>
  <c r="I48" i="6"/>
  <c r="H48" i="6"/>
  <c r="G48" i="6"/>
  <c r="J47" i="6"/>
  <c r="I47" i="6"/>
  <c r="H47" i="6"/>
  <c r="G47" i="6"/>
  <c r="J46" i="6"/>
  <c r="I46" i="6"/>
  <c r="H46" i="6"/>
  <c r="G46" i="6"/>
  <c r="J45" i="6"/>
  <c r="I45" i="6"/>
  <c r="H45" i="6"/>
  <c r="G45" i="6"/>
  <c r="J44" i="6"/>
  <c r="I44" i="6"/>
  <c r="H44" i="6"/>
  <c r="G44" i="6"/>
  <c r="J43" i="6"/>
  <c r="I43" i="6"/>
  <c r="H43" i="6"/>
  <c r="G43" i="6"/>
  <c r="J42" i="6"/>
  <c r="I42" i="6"/>
  <c r="H42" i="6"/>
  <c r="G42" i="6"/>
  <c r="J41" i="6"/>
  <c r="I41" i="6"/>
  <c r="H41" i="6"/>
  <c r="G41" i="6"/>
  <c r="J40" i="6"/>
  <c r="I40" i="6"/>
  <c r="H40" i="6"/>
  <c r="G40" i="6"/>
  <c r="J39" i="6"/>
  <c r="I39" i="6"/>
  <c r="H39" i="6"/>
  <c r="G39" i="6"/>
  <c r="J38" i="6"/>
  <c r="I38" i="6"/>
  <c r="H38" i="6"/>
  <c r="G38" i="6"/>
  <c r="J37" i="6"/>
  <c r="I37" i="6"/>
  <c r="H37" i="6"/>
  <c r="G37" i="6"/>
  <c r="J36" i="6"/>
  <c r="I36" i="6"/>
  <c r="H36" i="6"/>
  <c r="G36" i="6"/>
  <c r="J35" i="6"/>
  <c r="I35" i="6"/>
  <c r="H35" i="6"/>
  <c r="G35" i="6"/>
  <c r="F31" i="6"/>
  <c r="E31" i="6"/>
  <c r="D31" i="6"/>
  <c r="C31" i="6"/>
  <c r="B31" i="6"/>
  <c r="J30" i="6"/>
  <c r="I30" i="6"/>
  <c r="H30" i="6"/>
  <c r="G30" i="6"/>
  <c r="J29" i="6"/>
  <c r="I29" i="6"/>
  <c r="H29" i="6"/>
  <c r="G29" i="6"/>
  <c r="J28" i="6"/>
  <c r="I28" i="6"/>
  <c r="H28" i="6"/>
  <c r="G28" i="6"/>
  <c r="J27" i="6"/>
  <c r="I27" i="6"/>
  <c r="H27" i="6"/>
  <c r="G27" i="6"/>
  <c r="J26" i="6"/>
  <c r="I26" i="6"/>
  <c r="H26" i="6"/>
  <c r="G26" i="6"/>
  <c r="J25" i="6"/>
  <c r="I25" i="6"/>
  <c r="H25" i="6"/>
  <c r="G25" i="6"/>
  <c r="J24" i="6"/>
  <c r="I24" i="6"/>
  <c r="H24" i="6"/>
  <c r="G24" i="6"/>
  <c r="J23" i="6"/>
  <c r="I23" i="6"/>
  <c r="H23" i="6"/>
  <c r="G23" i="6"/>
  <c r="J22" i="6"/>
  <c r="I22" i="6"/>
  <c r="H22" i="6"/>
  <c r="G22" i="6"/>
  <c r="J21" i="6"/>
  <c r="I21" i="6"/>
  <c r="H21" i="6"/>
  <c r="G21" i="6"/>
  <c r="J20" i="6"/>
  <c r="I20" i="6"/>
  <c r="H20" i="6"/>
  <c r="G20" i="6"/>
  <c r="J19" i="6"/>
  <c r="I19" i="6"/>
  <c r="H19" i="6"/>
  <c r="G19" i="6"/>
  <c r="J18" i="6"/>
  <c r="I18" i="6"/>
  <c r="H18" i="6"/>
  <c r="G18" i="6"/>
  <c r="J17" i="6"/>
  <c r="I17" i="6"/>
  <c r="H17" i="6"/>
  <c r="G17" i="6"/>
  <c r="J16" i="6"/>
  <c r="I16" i="6"/>
  <c r="H16" i="6"/>
  <c r="G16" i="6"/>
  <c r="J15" i="6"/>
  <c r="I15" i="6"/>
  <c r="H15" i="6"/>
  <c r="G15" i="6"/>
  <c r="J14" i="6"/>
  <c r="I14" i="6"/>
  <c r="H14" i="6"/>
  <c r="G14" i="6"/>
  <c r="J13" i="6"/>
  <c r="I13" i="6"/>
  <c r="H13" i="6"/>
  <c r="G13" i="6"/>
  <c r="J12" i="6"/>
  <c r="I12" i="6"/>
  <c r="H12" i="6"/>
  <c r="G12" i="6"/>
  <c r="J11" i="6"/>
  <c r="I11" i="6"/>
  <c r="H11" i="6"/>
  <c r="G11" i="6"/>
  <c r="J10" i="6"/>
  <c r="I10" i="6"/>
  <c r="H10" i="6"/>
  <c r="G10" i="6"/>
  <c r="J9" i="6"/>
  <c r="I9" i="6"/>
  <c r="H9" i="6"/>
  <c r="G9" i="6"/>
  <c r="J8" i="6"/>
  <c r="I8" i="6"/>
  <c r="H8" i="6"/>
  <c r="G8" i="6"/>
  <c r="J7" i="6"/>
  <c r="I7" i="6"/>
  <c r="H7" i="6"/>
  <c r="G7" i="6"/>
  <c r="J6" i="6"/>
  <c r="I6" i="6"/>
  <c r="H6" i="6"/>
  <c r="G6" i="6"/>
  <c r="J5" i="6"/>
  <c r="I5" i="6"/>
  <c r="H5" i="6"/>
  <c r="G5" i="6"/>
  <c r="J4" i="6"/>
  <c r="I4" i="6"/>
  <c r="H4" i="6"/>
  <c r="G4" i="6"/>
  <c r="E124" i="5"/>
  <c r="D124" i="5"/>
  <c r="C124" i="5"/>
  <c r="B124" i="5"/>
  <c r="I123" i="5"/>
  <c r="H123" i="5"/>
  <c r="G123" i="5"/>
  <c r="F123" i="5"/>
  <c r="I122" i="5"/>
  <c r="H122" i="5"/>
  <c r="G122" i="5"/>
  <c r="F122" i="5"/>
  <c r="I121" i="5"/>
  <c r="H121" i="5"/>
  <c r="G121" i="5"/>
  <c r="F121" i="5"/>
  <c r="I120" i="5"/>
  <c r="H120" i="5"/>
  <c r="G120" i="5"/>
  <c r="F120" i="5"/>
  <c r="I119" i="5"/>
  <c r="H119" i="5"/>
  <c r="G119" i="5"/>
  <c r="F119" i="5"/>
  <c r="I118" i="5"/>
  <c r="H118" i="5"/>
  <c r="G118" i="5"/>
  <c r="F118" i="5"/>
  <c r="I117" i="5"/>
  <c r="H117" i="5"/>
  <c r="G117" i="5"/>
  <c r="F117" i="5"/>
  <c r="I116" i="5"/>
  <c r="H116" i="5"/>
  <c r="G116" i="5"/>
  <c r="F116" i="5"/>
  <c r="I115" i="5"/>
  <c r="H115" i="5"/>
  <c r="G115" i="5"/>
  <c r="F115" i="5"/>
  <c r="I114" i="5"/>
  <c r="H114" i="5"/>
  <c r="G114" i="5"/>
  <c r="F114" i="5"/>
  <c r="I113" i="5"/>
  <c r="H113" i="5"/>
  <c r="G113" i="5"/>
  <c r="F113" i="5"/>
  <c r="I112" i="5"/>
  <c r="H112" i="5"/>
  <c r="G112" i="5"/>
  <c r="F112" i="5"/>
  <c r="I111" i="5"/>
  <c r="H111" i="5"/>
  <c r="G111" i="5"/>
  <c r="F111" i="5"/>
  <c r="I110" i="5"/>
  <c r="H110" i="5"/>
  <c r="G110" i="5"/>
  <c r="F110" i="5"/>
  <c r="I109" i="5"/>
  <c r="H109" i="5"/>
  <c r="G109" i="5"/>
  <c r="F109" i="5"/>
  <c r="I108" i="5"/>
  <c r="H108" i="5"/>
  <c r="G108" i="5"/>
  <c r="F108" i="5"/>
  <c r="I107" i="5"/>
  <c r="H107" i="5"/>
  <c r="G107" i="5"/>
  <c r="F107" i="5"/>
  <c r="I106" i="5"/>
  <c r="H106" i="5"/>
  <c r="G106" i="5"/>
  <c r="F106" i="5"/>
  <c r="I105" i="5"/>
  <c r="H105" i="5"/>
  <c r="G105" i="5"/>
  <c r="F105" i="5"/>
  <c r="I104" i="5"/>
  <c r="H104" i="5"/>
  <c r="G104" i="5"/>
  <c r="F104" i="5"/>
  <c r="I103" i="5"/>
  <c r="H103" i="5"/>
  <c r="G103" i="5"/>
  <c r="F103" i="5"/>
  <c r="I102" i="5"/>
  <c r="H102" i="5"/>
  <c r="G102" i="5"/>
  <c r="F102" i="5"/>
  <c r="I101" i="5"/>
  <c r="H101" i="5"/>
  <c r="G101" i="5"/>
  <c r="F101" i="5"/>
  <c r="I100" i="5"/>
  <c r="H100" i="5"/>
  <c r="G100" i="5"/>
  <c r="F100" i="5"/>
  <c r="I99" i="5"/>
  <c r="H99" i="5"/>
  <c r="G99" i="5"/>
  <c r="F99" i="5"/>
  <c r="I98" i="5"/>
  <c r="H98" i="5"/>
  <c r="G98" i="5"/>
  <c r="F98" i="5"/>
  <c r="I97" i="5"/>
  <c r="H97" i="5"/>
  <c r="G97" i="5"/>
  <c r="F97" i="5"/>
  <c r="E93" i="5"/>
  <c r="D93" i="5"/>
  <c r="C93" i="5"/>
  <c r="B93" i="5"/>
  <c r="I92" i="5"/>
  <c r="H92" i="5"/>
  <c r="G92" i="5"/>
  <c r="F92" i="5"/>
  <c r="I91" i="5"/>
  <c r="H91" i="5"/>
  <c r="G91" i="5"/>
  <c r="F91" i="5"/>
  <c r="I90" i="5"/>
  <c r="H90" i="5"/>
  <c r="G90" i="5"/>
  <c r="F90" i="5"/>
  <c r="I89" i="5"/>
  <c r="H89" i="5"/>
  <c r="G89" i="5"/>
  <c r="F89" i="5"/>
  <c r="I88" i="5"/>
  <c r="H88" i="5"/>
  <c r="G88" i="5"/>
  <c r="F88" i="5"/>
  <c r="I87" i="5"/>
  <c r="H87" i="5"/>
  <c r="G87" i="5"/>
  <c r="F87" i="5"/>
  <c r="I86" i="5"/>
  <c r="H86" i="5"/>
  <c r="G86" i="5"/>
  <c r="F86" i="5"/>
  <c r="I85" i="5"/>
  <c r="H85" i="5"/>
  <c r="G85" i="5"/>
  <c r="F85" i="5"/>
  <c r="I84" i="5"/>
  <c r="H84" i="5"/>
  <c r="G84" i="5"/>
  <c r="F84" i="5"/>
  <c r="I83" i="5"/>
  <c r="H83" i="5"/>
  <c r="G83" i="5"/>
  <c r="F83" i="5"/>
  <c r="I82" i="5"/>
  <c r="H82" i="5"/>
  <c r="G82" i="5"/>
  <c r="F82" i="5"/>
  <c r="I81" i="5"/>
  <c r="H81" i="5"/>
  <c r="G81" i="5"/>
  <c r="F81" i="5"/>
  <c r="I80" i="5"/>
  <c r="H80" i="5"/>
  <c r="G80" i="5"/>
  <c r="F80" i="5"/>
  <c r="I79" i="5"/>
  <c r="H79" i="5"/>
  <c r="G79" i="5"/>
  <c r="F79" i="5"/>
  <c r="I78" i="5"/>
  <c r="H78" i="5"/>
  <c r="G78" i="5"/>
  <c r="F78" i="5"/>
  <c r="I77" i="5"/>
  <c r="H77" i="5"/>
  <c r="G77" i="5"/>
  <c r="F77" i="5"/>
  <c r="I76" i="5"/>
  <c r="H76" i="5"/>
  <c r="G76" i="5"/>
  <c r="F76" i="5"/>
  <c r="I75" i="5"/>
  <c r="H75" i="5"/>
  <c r="G75" i="5"/>
  <c r="F75" i="5"/>
  <c r="I74" i="5"/>
  <c r="H74" i="5"/>
  <c r="G74" i="5"/>
  <c r="F74" i="5"/>
  <c r="I73" i="5"/>
  <c r="H73" i="5"/>
  <c r="G73" i="5"/>
  <c r="F73" i="5"/>
  <c r="I72" i="5"/>
  <c r="H72" i="5"/>
  <c r="G72" i="5"/>
  <c r="F72" i="5"/>
  <c r="I71" i="5"/>
  <c r="H71" i="5"/>
  <c r="G71" i="5"/>
  <c r="F71" i="5"/>
  <c r="I70" i="5"/>
  <c r="H70" i="5"/>
  <c r="G70" i="5"/>
  <c r="F70" i="5"/>
  <c r="I69" i="5"/>
  <c r="H69" i="5"/>
  <c r="G69" i="5"/>
  <c r="F69" i="5"/>
  <c r="I68" i="5"/>
  <c r="H68" i="5"/>
  <c r="G68" i="5"/>
  <c r="F68" i="5"/>
  <c r="I67" i="5"/>
  <c r="H67" i="5"/>
  <c r="G67" i="5"/>
  <c r="F67" i="5"/>
  <c r="I66" i="5"/>
  <c r="H66" i="5"/>
  <c r="G66" i="5"/>
  <c r="F66" i="5"/>
  <c r="F62" i="5"/>
  <c r="E62" i="5"/>
  <c r="D62" i="5"/>
  <c r="C62" i="5"/>
  <c r="B62" i="5"/>
  <c r="J61" i="5"/>
  <c r="I61" i="5"/>
  <c r="H61" i="5"/>
  <c r="G61" i="5"/>
  <c r="J60" i="5"/>
  <c r="I60" i="5"/>
  <c r="H60" i="5"/>
  <c r="G60" i="5"/>
  <c r="J59" i="5"/>
  <c r="I59" i="5"/>
  <c r="H59" i="5"/>
  <c r="G59" i="5"/>
  <c r="J58" i="5"/>
  <c r="I58" i="5"/>
  <c r="H58" i="5"/>
  <c r="G58" i="5"/>
  <c r="J57" i="5"/>
  <c r="I57" i="5"/>
  <c r="H57" i="5"/>
  <c r="G57" i="5"/>
  <c r="J56" i="5"/>
  <c r="I56" i="5"/>
  <c r="H56" i="5"/>
  <c r="G56" i="5"/>
  <c r="J55" i="5"/>
  <c r="I55" i="5"/>
  <c r="H55" i="5"/>
  <c r="G55" i="5"/>
  <c r="J54" i="5"/>
  <c r="I54" i="5"/>
  <c r="H54" i="5"/>
  <c r="G54" i="5"/>
  <c r="J53" i="5"/>
  <c r="I53" i="5"/>
  <c r="H53" i="5"/>
  <c r="G53" i="5"/>
  <c r="J52" i="5"/>
  <c r="I52" i="5"/>
  <c r="H52" i="5"/>
  <c r="G52" i="5"/>
  <c r="J51" i="5"/>
  <c r="I51" i="5"/>
  <c r="H51" i="5"/>
  <c r="G51" i="5"/>
  <c r="J50" i="5"/>
  <c r="I50" i="5"/>
  <c r="H50" i="5"/>
  <c r="G50" i="5"/>
  <c r="J49" i="5"/>
  <c r="I49" i="5"/>
  <c r="H49" i="5"/>
  <c r="G49" i="5"/>
  <c r="J48" i="5"/>
  <c r="I48" i="5"/>
  <c r="H48" i="5"/>
  <c r="G48" i="5"/>
  <c r="J47" i="5"/>
  <c r="I47" i="5"/>
  <c r="H47" i="5"/>
  <c r="G47" i="5"/>
  <c r="J46" i="5"/>
  <c r="I46" i="5"/>
  <c r="H46" i="5"/>
  <c r="G46" i="5"/>
  <c r="J45" i="5"/>
  <c r="I45" i="5"/>
  <c r="H45" i="5"/>
  <c r="G45" i="5"/>
  <c r="J44" i="5"/>
  <c r="I44" i="5"/>
  <c r="H44" i="5"/>
  <c r="G44" i="5"/>
  <c r="J43" i="5"/>
  <c r="I43" i="5"/>
  <c r="H43" i="5"/>
  <c r="G43" i="5"/>
  <c r="J42" i="5"/>
  <c r="I42" i="5"/>
  <c r="H42" i="5"/>
  <c r="G42" i="5"/>
  <c r="J41" i="5"/>
  <c r="I41" i="5"/>
  <c r="H41" i="5"/>
  <c r="G41" i="5"/>
  <c r="J40" i="5"/>
  <c r="I40" i="5"/>
  <c r="H40" i="5"/>
  <c r="G40" i="5"/>
  <c r="J39" i="5"/>
  <c r="I39" i="5"/>
  <c r="H39" i="5"/>
  <c r="G39" i="5"/>
  <c r="J38" i="5"/>
  <c r="I38" i="5"/>
  <c r="H38" i="5"/>
  <c r="G38" i="5"/>
  <c r="J37" i="5"/>
  <c r="I37" i="5"/>
  <c r="H37" i="5"/>
  <c r="G37" i="5"/>
  <c r="J36" i="5"/>
  <c r="I36" i="5"/>
  <c r="H36" i="5"/>
  <c r="G36" i="5"/>
  <c r="J35" i="5"/>
  <c r="I35" i="5"/>
  <c r="H35" i="5"/>
  <c r="G35" i="5"/>
  <c r="F31" i="5"/>
  <c r="E31" i="5"/>
  <c r="D31" i="5"/>
  <c r="C31" i="5"/>
  <c r="B31" i="5"/>
  <c r="J30" i="5"/>
  <c r="I30" i="5"/>
  <c r="H30" i="5"/>
  <c r="G30" i="5"/>
  <c r="J29" i="5"/>
  <c r="I29" i="5"/>
  <c r="H29" i="5"/>
  <c r="G29" i="5"/>
  <c r="J28" i="5"/>
  <c r="I28" i="5"/>
  <c r="H28" i="5"/>
  <c r="G28" i="5"/>
  <c r="J27" i="5"/>
  <c r="I27" i="5"/>
  <c r="H27" i="5"/>
  <c r="G27" i="5"/>
  <c r="J26" i="5"/>
  <c r="I26" i="5"/>
  <c r="H26" i="5"/>
  <c r="G26" i="5"/>
  <c r="J25" i="5"/>
  <c r="I25" i="5"/>
  <c r="H25" i="5"/>
  <c r="G25" i="5"/>
  <c r="J24" i="5"/>
  <c r="I24" i="5"/>
  <c r="H24" i="5"/>
  <c r="G24" i="5"/>
  <c r="J23" i="5"/>
  <c r="I23" i="5"/>
  <c r="H23" i="5"/>
  <c r="G23" i="5"/>
  <c r="J22" i="5"/>
  <c r="I22" i="5"/>
  <c r="H22" i="5"/>
  <c r="G22" i="5"/>
  <c r="J21" i="5"/>
  <c r="I21" i="5"/>
  <c r="H21" i="5"/>
  <c r="G21" i="5"/>
  <c r="J20" i="5"/>
  <c r="I20" i="5"/>
  <c r="H20" i="5"/>
  <c r="G20" i="5"/>
  <c r="J19" i="5"/>
  <c r="I19" i="5"/>
  <c r="H19" i="5"/>
  <c r="G19" i="5"/>
  <c r="J18" i="5"/>
  <c r="I18" i="5"/>
  <c r="H18" i="5"/>
  <c r="G18" i="5"/>
  <c r="J17" i="5"/>
  <c r="I17" i="5"/>
  <c r="H17" i="5"/>
  <c r="G17" i="5"/>
  <c r="J16" i="5"/>
  <c r="I16" i="5"/>
  <c r="H16" i="5"/>
  <c r="G16" i="5"/>
  <c r="J15" i="5"/>
  <c r="I15" i="5"/>
  <c r="H15" i="5"/>
  <c r="G15" i="5"/>
  <c r="J14" i="5"/>
  <c r="I14" i="5"/>
  <c r="H14" i="5"/>
  <c r="G14" i="5"/>
  <c r="J13" i="5"/>
  <c r="I13" i="5"/>
  <c r="H13" i="5"/>
  <c r="G13" i="5"/>
  <c r="J12" i="5"/>
  <c r="I12" i="5"/>
  <c r="H12" i="5"/>
  <c r="G12" i="5"/>
  <c r="J11" i="5"/>
  <c r="I11" i="5"/>
  <c r="H11" i="5"/>
  <c r="G11" i="5"/>
  <c r="J10" i="5"/>
  <c r="I10" i="5"/>
  <c r="H10" i="5"/>
  <c r="G10" i="5"/>
  <c r="J9" i="5"/>
  <c r="I9" i="5"/>
  <c r="H9" i="5"/>
  <c r="G9" i="5"/>
  <c r="J8" i="5"/>
  <c r="I8" i="5"/>
  <c r="H8" i="5"/>
  <c r="G8" i="5"/>
  <c r="J7" i="5"/>
  <c r="I7" i="5"/>
  <c r="H7" i="5"/>
  <c r="G7" i="5"/>
  <c r="J6" i="5"/>
  <c r="I6" i="5"/>
  <c r="H6" i="5"/>
  <c r="G6" i="5"/>
  <c r="J5" i="5"/>
  <c r="I5" i="5"/>
  <c r="H5" i="5"/>
  <c r="G5" i="5"/>
  <c r="J4" i="5"/>
  <c r="I4" i="5"/>
  <c r="H4" i="5"/>
  <c r="G4" i="5"/>
  <c r="E100" i="4"/>
  <c r="D100" i="4"/>
  <c r="H100" i="4" s="1"/>
  <c r="C100" i="4"/>
  <c r="G100" i="4" s="1"/>
  <c r="B100" i="4"/>
  <c r="I99" i="4"/>
  <c r="H99" i="4"/>
  <c r="G99" i="4"/>
  <c r="F99" i="4"/>
  <c r="I98" i="4"/>
  <c r="H98" i="4"/>
  <c r="G98" i="4"/>
  <c r="F98" i="4"/>
  <c r="I97" i="4"/>
  <c r="H97" i="4"/>
  <c r="G97" i="4"/>
  <c r="F97" i="4"/>
  <c r="I96" i="4"/>
  <c r="H96" i="4"/>
  <c r="G96" i="4"/>
  <c r="F96" i="4"/>
  <c r="I95" i="4"/>
  <c r="H95" i="4"/>
  <c r="G95" i="4"/>
  <c r="F95" i="4"/>
  <c r="I94" i="4"/>
  <c r="H94" i="4"/>
  <c r="G94" i="4"/>
  <c r="F94" i="4"/>
  <c r="I93" i="4"/>
  <c r="H93" i="4"/>
  <c r="G93" i="4"/>
  <c r="F93" i="4"/>
  <c r="I92" i="4"/>
  <c r="H92" i="4"/>
  <c r="G92" i="4"/>
  <c r="F92" i="4"/>
  <c r="I91" i="4"/>
  <c r="H91" i="4"/>
  <c r="G91" i="4"/>
  <c r="F91" i="4"/>
  <c r="I90" i="4"/>
  <c r="H90" i="4"/>
  <c r="G90" i="4"/>
  <c r="F90" i="4"/>
  <c r="I89" i="4"/>
  <c r="H89" i="4"/>
  <c r="G89" i="4"/>
  <c r="F89" i="4"/>
  <c r="I88" i="4"/>
  <c r="H88" i="4"/>
  <c r="G88" i="4"/>
  <c r="F88" i="4"/>
  <c r="I87" i="4"/>
  <c r="H87" i="4"/>
  <c r="G87" i="4"/>
  <c r="F87" i="4"/>
  <c r="I86" i="4"/>
  <c r="H86" i="4"/>
  <c r="G86" i="4"/>
  <c r="F86" i="4"/>
  <c r="I85" i="4"/>
  <c r="H85" i="4"/>
  <c r="G85" i="4"/>
  <c r="F85" i="4"/>
  <c r="I84" i="4"/>
  <c r="H84" i="4"/>
  <c r="G84" i="4"/>
  <c r="F84" i="4"/>
  <c r="I83" i="4"/>
  <c r="H83" i="4"/>
  <c r="G83" i="4"/>
  <c r="F83" i="4"/>
  <c r="I82" i="4"/>
  <c r="H82" i="4"/>
  <c r="G82" i="4"/>
  <c r="F82" i="4"/>
  <c r="I81" i="4"/>
  <c r="H81" i="4"/>
  <c r="G81" i="4"/>
  <c r="F81" i="4"/>
  <c r="I80" i="4"/>
  <c r="H80" i="4"/>
  <c r="G80" i="4"/>
  <c r="F80" i="4"/>
  <c r="I79" i="4"/>
  <c r="H79" i="4"/>
  <c r="G79" i="4"/>
  <c r="F79" i="4"/>
  <c r="I78" i="4"/>
  <c r="H78" i="4"/>
  <c r="G78" i="4"/>
  <c r="F78" i="4"/>
  <c r="I77" i="4"/>
  <c r="H77" i="4"/>
  <c r="G77" i="4"/>
  <c r="F77" i="4"/>
  <c r="I76" i="4"/>
  <c r="H76" i="4"/>
  <c r="G76" i="4"/>
  <c r="F76" i="4"/>
  <c r="I75" i="4"/>
  <c r="H75" i="4"/>
  <c r="G75" i="4"/>
  <c r="F75" i="4"/>
  <c r="I74" i="4"/>
  <c r="H74" i="4"/>
  <c r="G74" i="4"/>
  <c r="F74" i="4"/>
  <c r="I73" i="4"/>
  <c r="H73" i="4"/>
  <c r="G73" i="4"/>
  <c r="F73" i="4"/>
  <c r="F64" i="4"/>
  <c r="E64" i="4"/>
  <c r="D64" i="4"/>
  <c r="C64" i="4"/>
  <c r="B64" i="4"/>
  <c r="J63" i="4"/>
  <c r="I63" i="4"/>
  <c r="H63" i="4"/>
  <c r="G63" i="4"/>
  <c r="J62" i="4"/>
  <c r="I62" i="4"/>
  <c r="H62" i="4"/>
  <c r="G62" i="4"/>
  <c r="J61" i="4"/>
  <c r="I61" i="4"/>
  <c r="H61" i="4"/>
  <c r="G61" i="4"/>
  <c r="J60" i="4"/>
  <c r="I60" i="4"/>
  <c r="H60" i="4"/>
  <c r="G60" i="4"/>
  <c r="J59" i="4"/>
  <c r="I59" i="4"/>
  <c r="H59" i="4"/>
  <c r="G59" i="4"/>
  <c r="J58" i="4"/>
  <c r="I58" i="4"/>
  <c r="H58" i="4"/>
  <c r="G58" i="4"/>
  <c r="J57" i="4"/>
  <c r="I57" i="4"/>
  <c r="H57" i="4"/>
  <c r="G57" i="4"/>
  <c r="J56" i="4"/>
  <c r="I56" i="4"/>
  <c r="H56" i="4"/>
  <c r="G56" i="4"/>
  <c r="J55" i="4"/>
  <c r="I55" i="4"/>
  <c r="H55" i="4"/>
  <c r="G55" i="4"/>
  <c r="J54" i="4"/>
  <c r="I54" i="4"/>
  <c r="H54" i="4"/>
  <c r="G54" i="4"/>
  <c r="J53" i="4"/>
  <c r="I53" i="4"/>
  <c r="H53" i="4"/>
  <c r="G53" i="4"/>
  <c r="J52" i="4"/>
  <c r="I52" i="4"/>
  <c r="H52" i="4"/>
  <c r="G52" i="4"/>
  <c r="J51" i="4"/>
  <c r="I51" i="4"/>
  <c r="H51" i="4"/>
  <c r="G51" i="4"/>
  <c r="J50" i="4"/>
  <c r="I50" i="4"/>
  <c r="H50" i="4"/>
  <c r="G50" i="4"/>
  <c r="J49" i="4"/>
  <c r="I49" i="4"/>
  <c r="H49" i="4"/>
  <c r="G49" i="4"/>
  <c r="J48" i="4"/>
  <c r="I48" i="4"/>
  <c r="H48" i="4"/>
  <c r="G48" i="4"/>
  <c r="J47" i="4"/>
  <c r="I47" i="4"/>
  <c r="H47" i="4"/>
  <c r="G47" i="4"/>
  <c r="J46" i="4"/>
  <c r="I46" i="4"/>
  <c r="H46" i="4"/>
  <c r="G46" i="4"/>
  <c r="J45" i="4"/>
  <c r="I45" i="4"/>
  <c r="H45" i="4"/>
  <c r="G45" i="4"/>
  <c r="J44" i="4"/>
  <c r="I44" i="4"/>
  <c r="H44" i="4"/>
  <c r="G44" i="4"/>
  <c r="J43" i="4"/>
  <c r="I43" i="4"/>
  <c r="H43" i="4"/>
  <c r="G43" i="4"/>
  <c r="J42" i="4"/>
  <c r="I42" i="4"/>
  <c r="H42" i="4"/>
  <c r="G42" i="4"/>
  <c r="J41" i="4"/>
  <c r="I41" i="4"/>
  <c r="H41" i="4"/>
  <c r="G41" i="4"/>
  <c r="J40" i="4"/>
  <c r="I40" i="4"/>
  <c r="H40" i="4"/>
  <c r="G40" i="4"/>
  <c r="J39" i="4"/>
  <c r="I39" i="4"/>
  <c r="H39" i="4"/>
  <c r="G39" i="4"/>
  <c r="J38" i="4"/>
  <c r="I38" i="4"/>
  <c r="H38" i="4"/>
  <c r="G38" i="4"/>
  <c r="J37" i="4"/>
  <c r="I37" i="4"/>
  <c r="H37" i="4"/>
  <c r="G37" i="4"/>
  <c r="F33" i="4"/>
  <c r="E33" i="4"/>
  <c r="D33" i="4"/>
  <c r="C33" i="4"/>
  <c r="B33" i="4"/>
  <c r="J32" i="4"/>
  <c r="I32" i="4"/>
  <c r="H32" i="4"/>
  <c r="G32" i="4"/>
  <c r="J31" i="4"/>
  <c r="I31" i="4"/>
  <c r="H31" i="4"/>
  <c r="G31" i="4"/>
  <c r="J30" i="4"/>
  <c r="I30" i="4"/>
  <c r="H30" i="4"/>
  <c r="G30" i="4"/>
  <c r="J29" i="4"/>
  <c r="I29" i="4"/>
  <c r="H29" i="4"/>
  <c r="G29" i="4"/>
  <c r="J28" i="4"/>
  <c r="I28" i="4"/>
  <c r="H28" i="4"/>
  <c r="G28" i="4"/>
  <c r="J27" i="4"/>
  <c r="I27" i="4"/>
  <c r="H27" i="4"/>
  <c r="G27" i="4"/>
  <c r="J26" i="4"/>
  <c r="I26" i="4"/>
  <c r="H26" i="4"/>
  <c r="G26" i="4"/>
  <c r="J25" i="4"/>
  <c r="I25" i="4"/>
  <c r="H25" i="4"/>
  <c r="G25" i="4"/>
  <c r="J24" i="4"/>
  <c r="I24" i="4"/>
  <c r="H24" i="4"/>
  <c r="G24" i="4"/>
  <c r="J23" i="4"/>
  <c r="I23" i="4"/>
  <c r="H23" i="4"/>
  <c r="G23" i="4"/>
  <c r="J22" i="4"/>
  <c r="I22" i="4"/>
  <c r="H22" i="4"/>
  <c r="G22" i="4"/>
  <c r="J21" i="4"/>
  <c r="I21" i="4"/>
  <c r="H21" i="4"/>
  <c r="G21" i="4"/>
  <c r="J20" i="4"/>
  <c r="I20" i="4"/>
  <c r="H20" i="4"/>
  <c r="G20" i="4"/>
  <c r="J19" i="4"/>
  <c r="I19" i="4"/>
  <c r="H19" i="4"/>
  <c r="G19" i="4"/>
  <c r="J18" i="4"/>
  <c r="I18" i="4"/>
  <c r="H18" i="4"/>
  <c r="G18" i="4"/>
  <c r="J17" i="4"/>
  <c r="I17" i="4"/>
  <c r="H17" i="4"/>
  <c r="G17" i="4"/>
  <c r="J16" i="4"/>
  <c r="I16" i="4"/>
  <c r="H16" i="4"/>
  <c r="G16" i="4"/>
  <c r="J15" i="4"/>
  <c r="I15" i="4"/>
  <c r="H15" i="4"/>
  <c r="G15" i="4"/>
  <c r="J14" i="4"/>
  <c r="I14" i="4"/>
  <c r="H14" i="4"/>
  <c r="G14" i="4"/>
  <c r="J13" i="4"/>
  <c r="I13" i="4"/>
  <c r="H13" i="4"/>
  <c r="G13" i="4"/>
  <c r="J12" i="4"/>
  <c r="I12" i="4"/>
  <c r="H12" i="4"/>
  <c r="G12" i="4"/>
  <c r="J11" i="4"/>
  <c r="I11" i="4"/>
  <c r="H11" i="4"/>
  <c r="G11" i="4"/>
  <c r="J10" i="4"/>
  <c r="I10" i="4"/>
  <c r="H10" i="4"/>
  <c r="G10" i="4"/>
  <c r="J9" i="4"/>
  <c r="I9" i="4"/>
  <c r="H9" i="4"/>
  <c r="G9" i="4"/>
  <c r="J8" i="4"/>
  <c r="I8" i="4"/>
  <c r="H8" i="4"/>
  <c r="G8" i="4"/>
  <c r="J7" i="4"/>
  <c r="I7" i="4"/>
  <c r="H7" i="4"/>
  <c r="G7" i="4"/>
  <c r="J6" i="4"/>
  <c r="I6" i="4"/>
  <c r="H6" i="4"/>
  <c r="G6" i="4"/>
  <c r="J37" i="2"/>
  <c r="I37" i="2"/>
  <c r="H37" i="2"/>
  <c r="G37" i="2"/>
  <c r="K37" i="2" s="1"/>
  <c r="F37" i="2"/>
  <c r="E37" i="2"/>
  <c r="D37" i="2"/>
  <c r="C37" i="2"/>
  <c r="J36" i="2"/>
  <c r="I36" i="2"/>
  <c r="H36" i="2"/>
  <c r="G36" i="2"/>
  <c r="F36" i="2"/>
  <c r="E36" i="2"/>
  <c r="D36" i="2"/>
  <c r="L36" i="2" s="1"/>
  <c r="C36" i="2"/>
  <c r="K36" i="2" s="1"/>
  <c r="J35" i="2"/>
  <c r="I35" i="2"/>
  <c r="H35" i="2"/>
  <c r="G35" i="2"/>
  <c r="F35" i="2"/>
  <c r="E35" i="2"/>
  <c r="D35" i="2"/>
  <c r="L35" i="2" s="1"/>
  <c r="C35" i="2"/>
  <c r="J34" i="2"/>
  <c r="I34" i="2"/>
  <c r="H34" i="2"/>
  <c r="G34" i="2"/>
  <c r="F34" i="2"/>
  <c r="E34" i="2"/>
  <c r="D34" i="2"/>
  <c r="C34" i="2"/>
  <c r="J33" i="2"/>
  <c r="I33" i="2"/>
  <c r="H33" i="2"/>
  <c r="G33" i="2"/>
  <c r="F33" i="2"/>
  <c r="E33" i="2"/>
  <c r="D33" i="2"/>
  <c r="L33" i="2" s="1"/>
  <c r="C33" i="2"/>
  <c r="K33" i="2" s="1"/>
  <c r="L32" i="2"/>
  <c r="K32" i="2"/>
  <c r="L31" i="2"/>
  <c r="K31" i="2"/>
  <c r="L30" i="2"/>
  <c r="K30" i="2"/>
  <c r="L29" i="2"/>
  <c r="K29" i="2"/>
  <c r="J28" i="2"/>
  <c r="I28" i="2"/>
  <c r="H28" i="2"/>
  <c r="G28" i="2"/>
  <c r="F28" i="2"/>
  <c r="E28" i="2"/>
  <c r="D28" i="2"/>
  <c r="C28" i="2"/>
  <c r="K28" i="2" s="1"/>
  <c r="L27" i="2"/>
  <c r="K27" i="2"/>
  <c r="L26" i="2"/>
  <c r="K26" i="2"/>
  <c r="L25" i="2"/>
  <c r="K25" i="2"/>
  <c r="L24" i="2"/>
  <c r="K24" i="2"/>
  <c r="J23" i="2"/>
  <c r="I23" i="2"/>
  <c r="H23" i="2"/>
  <c r="G23" i="2"/>
  <c r="F23" i="2"/>
  <c r="E23" i="2"/>
  <c r="D23" i="2"/>
  <c r="L23" i="2" s="1"/>
  <c r="C23" i="2"/>
  <c r="K23" i="2" s="1"/>
  <c r="L22" i="2"/>
  <c r="K22" i="2"/>
  <c r="L21" i="2"/>
  <c r="K21" i="2"/>
  <c r="L20" i="2"/>
  <c r="K20" i="2"/>
  <c r="L19" i="2"/>
  <c r="K19" i="2"/>
  <c r="J18" i="2"/>
  <c r="I18" i="2"/>
  <c r="H18" i="2"/>
  <c r="G18" i="2"/>
  <c r="F18" i="2"/>
  <c r="E18" i="2"/>
  <c r="D18" i="2"/>
  <c r="C18" i="2"/>
  <c r="L17" i="2"/>
  <c r="K17" i="2"/>
  <c r="L16" i="2"/>
  <c r="K16" i="2"/>
  <c r="L15" i="2"/>
  <c r="K15" i="2"/>
  <c r="L14" i="2"/>
  <c r="K14" i="2"/>
  <c r="J13" i="2"/>
  <c r="I13" i="2"/>
  <c r="H13" i="2"/>
  <c r="G13" i="2"/>
  <c r="F13" i="2"/>
  <c r="E13" i="2"/>
  <c r="D13" i="2"/>
  <c r="C13" i="2"/>
  <c r="L12" i="2"/>
  <c r="K12" i="2"/>
  <c r="L11" i="2"/>
  <c r="K11" i="2"/>
  <c r="L10" i="2"/>
  <c r="K10" i="2"/>
  <c r="L9" i="2"/>
  <c r="K9" i="2"/>
  <c r="J8" i="2"/>
  <c r="J38" i="2" s="1"/>
  <c r="I8" i="2"/>
  <c r="H8" i="2"/>
  <c r="G8" i="2"/>
  <c r="G38" i="2" s="1"/>
  <c r="F8" i="2"/>
  <c r="F38" i="2" s="1"/>
  <c r="E8" i="2"/>
  <c r="E38" i="2" s="1"/>
  <c r="D8" i="2"/>
  <c r="C8" i="2"/>
  <c r="L7" i="2"/>
  <c r="K7" i="2"/>
  <c r="L6" i="2"/>
  <c r="K6" i="2"/>
  <c r="L5" i="2"/>
  <c r="K5" i="2"/>
  <c r="L4" i="2"/>
  <c r="K4" i="2"/>
  <c r="G21" i="7"/>
  <c r="F21" i="7"/>
  <c r="E21" i="7"/>
  <c r="D21" i="7"/>
  <c r="C21" i="7"/>
  <c r="B21" i="7"/>
  <c r="G20" i="7"/>
  <c r="F20" i="7"/>
  <c r="E20" i="7"/>
  <c r="D20" i="7"/>
  <c r="C20" i="7"/>
  <c r="B20" i="7"/>
  <c r="G19" i="7"/>
  <c r="F19" i="7"/>
  <c r="E19" i="7"/>
  <c r="D19" i="7"/>
  <c r="C19" i="7"/>
  <c r="B19" i="7"/>
  <c r="G18" i="7"/>
  <c r="F18" i="7"/>
  <c r="E18" i="7"/>
  <c r="D18" i="7"/>
  <c r="C18" i="7"/>
  <c r="B18" i="7"/>
  <c r="G15" i="7"/>
  <c r="F15" i="7"/>
  <c r="E15" i="7"/>
  <c r="D15" i="7"/>
  <c r="C15" i="7"/>
  <c r="B15" i="7"/>
  <c r="G8" i="7"/>
  <c r="F8" i="7"/>
  <c r="E8" i="7"/>
  <c r="D8" i="7"/>
  <c r="C8" i="7"/>
  <c r="B8" i="7"/>
  <c r="J37" i="41"/>
  <c r="I37" i="41"/>
  <c r="H37" i="41"/>
  <c r="L37" i="41" s="1"/>
  <c r="G37" i="41"/>
  <c r="K37" i="41" s="1"/>
  <c r="F37" i="41"/>
  <c r="E37" i="41"/>
  <c r="D37" i="41"/>
  <c r="C37" i="41"/>
  <c r="J36" i="41"/>
  <c r="I36" i="41"/>
  <c r="H36" i="41"/>
  <c r="G36" i="41"/>
  <c r="F36" i="41"/>
  <c r="E36" i="41"/>
  <c r="D36" i="41"/>
  <c r="L36" i="41" s="1"/>
  <c r="C36" i="41"/>
  <c r="K36" i="41" s="1"/>
  <c r="L35" i="41"/>
  <c r="K35" i="41"/>
  <c r="J35" i="41"/>
  <c r="I35" i="41"/>
  <c r="H35" i="41"/>
  <c r="G35" i="41"/>
  <c r="F35" i="41"/>
  <c r="E35" i="41"/>
  <c r="D35" i="41"/>
  <c r="C35" i="41"/>
  <c r="J34" i="41"/>
  <c r="J38" i="41" s="1"/>
  <c r="I34" i="41"/>
  <c r="I38" i="41" s="1"/>
  <c r="H34" i="41"/>
  <c r="H38" i="41" s="1"/>
  <c r="G34" i="41"/>
  <c r="G38" i="41" s="1"/>
  <c r="F34" i="41"/>
  <c r="F38" i="41" s="1"/>
  <c r="E34" i="41"/>
  <c r="E38" i="41" s="1"/>
  <c r="D34" i="41"/>
  <c r="C34" i="41"/>
  <c r="J33" i="41"/>
  <c r="I33" i="41"/>
  <c r="H33" i="41"/>
  <c r="G33" i="41"/>
  <c r="F33" i="41"/>
  <c r="E33" i="41"/>
  <c r="D33" i="41"/>
  <c r="L33" i="41" s="1"/>
  <c r="C33" i="41"/>
  <c r="K33" i="41" s="1"/>
  <c r="L32" i="41"/>
  <c r="K32" i="41"/>
  <c r="L31" i="41"/>
  <c r="K31" i="41"/>
  <c r="L30" i="41"/>
  <c r="K30" i="41"/>
  <c r="L29" i="41"/>
  <c r="K29" i="41"/>
  <c r="J28" i="41"/>
  <c r="I28" i="41"/>
  <c r="H28" i="41"/>
  <c r="G28" i="41"/>
  <c r="F28" i="41"/>
  <c r="E28" i="41"/>
  <c r="D28" i="41"/>
  <c r="L28" i="41" s="1"/>
  <c r="C28" i="41"/>
  <c r="K28" i="41" s="1"/>
  <c r="L27" i="41"/>
  <c r="K27" i="41"/>
  <c r="L26" i="41"/>
  <c r="K26" i="41"/>
  <c r="L25" i="41"/>
  <c r="K25" i="41"/>
  <c r="L24" i="41"/>
  <c r="K24" i="41"/>
  <c r="J23" i="41"/>
  <c r="I23" i="41"/>
  <c r="H23" i="41"/>
  <c r="G23" i="41"/>
  <c r="F23" i="41"/>
  <c r="E23" i="41"/>
  <c r="D23" i="41"/>
  <c r="L23" i="41" s="1"/>
  <c r="C23" i="41"/>
  <c r="K23" i="41" s="1"/>
  <c r="L22" i="41"/>
  <c r="K22" i="41"/>
  <c r="L21" i="41"/>
  <c r="K21" i="41"/>
  <c r="L20" i="41"/>
  <c r="K20" i="41"/>
  <c r="L19" i="41"/>
  <c r="K19" i="41"/>
  <c r="J18" i="41"/>
  <c r="I18" i="41"/>
  <c r="H18" i="41"/>
  <c r="G18" i="41"/>
  <c r="F18" i="41"/>
  <c r="L18" i="41" s="1"/>
  <c r="E18" i="41"/>
  <c r="K18" i="41" s="1"/>
  <c r="D18" i="41"/>
  <c r="C18" i="41"/>
  <c r="L17" i="41"/>
  <c r="K17" i="41"/>
  <c r="L16" i="41"/>
  <c r="K16" i="41"/>
  <c r="L15" i="41"/>
  <c r="K15" i="41"/>
  <c r="L14" i="41"/>
  <c r="K14" i="41"/>
  <c r="J13" i="41"/>
  <c r="I13" i="41"/>
  <c r="H13" i="41"/>
  <c r="L13" i="41" s="1"/>
  <c r="G13" i="41"/>
  <c r="K13" i="41" s="1"/>
  <c r="F13" i="41"/>
  <c r="E13" i="41"/>
  <c r="D13" i="41"/>
  <c r="C13" i="41"/>
  <c r="L12" i="41"/>
  <c r="K12" i="41"/>
  <c r="L11" i="41"/>
  <c r="K11" i="41"/>
  <c r="L10" i="41"/>
  <c r="K10" i="41"/>
  <c r="L9" i="41"/>
  <c r="K9" i="41"/>
  <c r="J8" i="41"/>
  <c r="L8" i="41" s="1"/>
  <c r="I8" i="41"/>
  <c r="K8" i="41" s="1"/>
  <c r="H8" i="41"/>
  <c r="G8" i="41"/>
  <c r="F8" i="41"/>
  <c r="E8" i="41"/>
  <c r="D8" i="41"/>
  <c r="C8" i="41"/>
  <c r="L7" i="41"/>
  <c r="K7" i="41"/>
  <c r="L6" i="41"/>
  <c r="K6" i="41"/>
  <c r="L5" i="41"/>
  <c r="K5" i="41"/>
  <c r="L4" i="41"/>
  <c r="K4" i="41"/>
  <c r="I100" i="4" l="1"/>
  <c r="G64" i="4"/>
  <c r="H64" i="4"/>
  <c r="J64" i="4"/>
  <c r="F100" i="4"/>
  <c r="J33" i="4"/>
  <c r="G33" i="4"/>
  <c r="H33" i="4"/>
  <c r="H31" i="6"/>
  <c r="J31" i="6"/>
  <c r="G31" i="6"/>
  <c r="G62" i="6"/>
  <c r="F92" i="6"/>
  <c r="F124" i="6"/>
  <c r="G92" i="6"/>
  <c r="G124" i="6"/>
  <c r="I31" i="6"/>
  <c r="H92" i="6"/>
  <c r="H124" i="6"/>
  <c r="I92" i="6"/>
  <c r="I124" i="6"/>
  <c r="H62" i="6"/>
  <c r="I62" i="6"/>
  <c r="J62" i="6"/>
  <c r="G124" i="5"/>
  <c r="J31" i="5"/>
  <c r="G31" i="5"/>
  <c r="H31" i="5"/>
  <c r="G62" i="5"/>
  <c r="F93" i="5"/>
  <c r="I31" i="5"/>
  <c r="G93" i="5"/>
  <c r="H62" i="5"/>
  <c r="H93" i="5"/>
  <c r="H124" i="5"/>
  <c r="J62" i="5"/>
  <c r="I93" i="5"/>
  <c r="I124" i="5"/>
  <c r="I62" i="5"/>
  <c r="F124" i="5"/>
  <c r="I64" i="4"/>
  <c r="I33" i="4"/>
  <c r="K34" i="2"/>
  <c r="K35" i="2"/>
  <c r="L28" i="2"/>
  <c r="L34" i="2"/>
  <c r="D38" i="2"/>
  <c r="K18" i="2"/>
  <c r="C38" i="2"/>
  <c r="K13" i="2"/>
  <c r="H38" i="2"/>
  <c r="L18" i="2"/>
  <c r="L37" i="2"/>
  <c r="K8" i="2"/>
  <c r="L13" i="2"/>
  <c r="L8" i="2"/>
  <c r="I38" i="2"/>
  <c r="K38" i="2" s="1"/>
  <c r="B22" i="7"/>
  <c r="C22" i="7"/>
  <c r="D22" i="7"/>
  <c r="E22" i="7"/>
  <c r="F22" i="7"/>
  <c r="G22" i="7"/>
  <c r="K34" i="41"/>
  <c r="C38" i="41"/>
  <c r="K38" i="41" s="1"/>
  <c r="L34" i="41"/>
  <c r="D38" i="41"/>
  <c r="L38" i="41" s="1"/>
  <c r="L38" i="2" l="1"/>
  <c r="J7" i="18" l="1"/>
  <c r="I7" i="18"/>
  <c r="G7" i="18"/>
  <c r="B21" i="19" l="1"/>
  <c r="B6" i="13" l="1"/>
  <c r="H6" i="13"/>
  <c r="B7" i="13"/>
  <c r="H7" i="13"/>
  <c r="B8" i="13"/>
  <c r="H8" i="13"/>
  <c r="B9" i="13"/>
  <c r="H9" i="13"/>
  <c r="B10" i="13"/>
  <c r="H10" i="13"/>
  <c r="B11" i="13"/>
  <c r="H11" i="13"/>
  <c r="B12" i="13"/>
  <c r="H12" i="13"/>
  <c r="B13" i="13"/>
  <c r="H13" i="13"/>
  <c r="B14" i="13"/>
  <c r="H14" i="13"/>
  <c r="H5" i="13"/>
  <c r="B5" i="13"/>
  <c r="H4" i="13"/>
  <c r="B4" i="13"/>
  <c r="B20" i="13"/>
  <c r="D15" i="13" l="1"/>
  <c r="D19" i="13" s="1"/>
  <c r="E15" i="13"/>
  <c r="E19" i="13" s="1"/>
  <c r="F15" i="13"/>
  <c r="F19" i="13" s="1"/>
  <c r="G15" i="13"/>
  <c r="I15" i="13"/>
  <c r="J15" i="13"/>
  <c r="K15" i="13"/>
  <c r="L15" i="13"/>
  <c r="M15" i="13"/>
  <c r="C7" i="18"/>
  <c r="D7" i="18"/>
  <c r="E7" i="18"/>
  <c r="G19" i="13" l="1"/>
  <c r="L19" i="13"/>
  <c r="J19" i="13"/>
  <c r="M19" i="13"/>
  <c r="K19" i="13"/>
  <c r="H15" i="13"/>
  <c r="I19" i="13"/>
  <c r="J16" i="13" l="1"/>
  <c r="L16" i="13"/>
  <c r="K16" i="13"/>
  <c r="M16" i="13"/>
  <c r="I16" i="13"/>
  <c r="H19" i="13"/>
  <c r="G22" i="16"/>
  <c r="G11" i="16"/>
  <c r="B22" i="16"/>
  <c r="B11" i="16"/>
  <c r="G22" i="15"/>
  <c r="G11" i="15"/>
  <c r="G24" i="15" s="1"/>
  <c r="G25" i="15" s="1"/>
  <c r="B22" i="15"/>
  <c r="B11" i="15"/>
  <c r="B24" i="15" s="1"/>
  <c r="B25" i="15" s="1"/>
  <c r="B24" i="16" l="1"/>
  <c r="B25" i="16" s="1"/>
  <c r="G24" i="16"/>
  <c r="G25" i="16" s="1"/>
  <c r="I6" i="19"/>
  <c r="H6" i="19"/>
  <c r="G6" i="19"/>
  <c r="F6" i="19"/>
  <c r="D11" i="16" l="1"/>
  <c r="C11" i="16"/>
  <c r="D22" i="16"/>
  <c r="E22" i="16"/>
  <c r="F22" i="16"/>
  <c r="H22" i="16"/>
  <c r="I22" i="16"/>
  <c r="J22" i="16"/>
  <c r="K22" i="16"/>
  <c r="C22" i="16"/>
  <c r="C12" i="19" l="1"/>
  <c r="B12" i="19"/>
  <c r="B6" i="19"/>
  <c r="F7" i="18"/>
  <c r="H7" i="18"/>
  <c r="K7" i="18"/>
  <c r="B7" i="18"/>
  <c r="D24" i="16"/>
  <c r="D25" i="16" s="1"/>
  <c r="E11" i="16"/>
  <c r="E24" i="16" s="1"/>
  <c r="E25" i="16" s="1"/>
  <c r="F11" i="16"/>
  <c r="F24" i="16" s="1"/>
  <c r="F25" i="16" s="1"/>
  <c r="H11" i="16"/>
  <c r="H24" i="16" s="1"/>
  <c r="H25" i="16" s="1"/>
  <c r="I11" i="16"/>
  <c r="I24" i="16" s="1"/>
  <c r="I25" i="16" s="1"/>
  <c r="J11" i="16"/>
  <c r="J24" i="16" s="1"/>
  <c r="J25" i="16" s="1"/>
  <c r="K11" i="16"/>
  <c r="K24" i="16" s="1"/>
  <c r="K25" i="16" s="1"/>
  <c r="C24" i="16"/>
  <c r="C25" i="16" s="1"/>
  <c r="C15" i="13"/>
  <c r="D22" i="15"/>
  <c r="F22" i="15"/>
  <c r="H22" i="15"/>
  <c r="I22" i="15"/>
  <c r="J22" i="15"/>
  <c r="K22" i="15"/>
  <c r="C22" i="15"/>
  <c r="D11" i="15"/>
  <c r="E11" i="15"/>
  <c r="F11" i="15"/>
  <c r="H11" i="15"/>
  <c r="I11" i="15"/>
  <c r="J11" i="15"/>
  <c r="K11" i="15"/>
  <c r="C11" i="15"/>
  <c r="B15" i="13" l="1"/>
  <c r="G16" i="13" s="1"/>
  <c r="C19" i="13"/>
  <c r="D6" i="19"/>
  <c r="C6" i="19"/>
  <c r="K24" i="15"/>
  <c r="K25" i="15" s="1"/>
  <c r="J24" i="15"/>
  <c r="J25" i="15" s="1"/>
  <c r="I24" i="15"/>
  <c r="I25" i="15" s="1"/>
  <c r="H24" i="15"/>
  <c r="H25" i="15" s="1"/>
  <c r="F24" i="15"/>
  <c r="F25" i="15" s="1"/>
  <c r="D24" i="15"/>
  <c r="D25" i="15" s="1"/>
  <c r="C24" i="15"/>
  <c r="C25" i="15" s="1"/>
  <c r="H16" i="13" l="1"/>
  <c r="H20" i="13" s="1"/>
  <c r="C16" i="13"/>
  <c r="C20" i="13" s="1"/>
  <c r="I20" i="13"/>
  <c r="L20" i="13"/>
  <c r="J20" i="13"/>
  <c r="M20" i="13"/>
  <c r="K20" i="13"/>
  <c r="E16" i="13"/>
  <c r="E20" i="13" s="1"/>
  <c r="F16" i="13"/>
  <c r="F20" i="13" s="1"/>
  <c r="G20" i="13"/>
  <c r="D16" i="13"/>
  <c r="D20" i="13" s="1"/>
  <c r="B19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Jozef Jurkovič</author>
  </authors>
  <commentList>
    <comment ref="E6" authorId="0" shapeId="0" xr:uid="{00000000-0006-0000-0D00-000001000000}">
      <text>
        <r>
          <rPr>
            <b/>
            <sz val="8"/>
            <color indexed="81"/>
            <rFont val="Tahoma"/>
            <family val="2"/>
            <charset val="238"/>
          </rPr>
          <t>Výberové konania, v ktorých sa uzatvoríl pracovný pomer na dobu neurčitú (resp. do 70 rokov veku) sa pri výpočte priemeru nezohľadnia.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<sst xmlns="http://schemas.openxmlformats.org/spreadsheetml/2006/main" count="5978" uniqueCount="1745">
  <si>
    <t>Zoznam tabuliek</t>
  </si>
  <si>
    <t>Tabuľka č. 1:</t>
  </si>
  <si>
    <t>Počet študentov vysokej školy k 31. 10. 2024</t>
  </si>
  <si>
    <t>Tabuľka č. 1a:</t>
  </si>
  <si>
    <t>Vývoj počtu študentov (stav k 31. 10. daného roka)</t>
  </si>
  <si>
    <t>Tabuľka č. 2:</t>
  </si>
  <si>
    <t>Počet študentov, ktorí riadne skončili štúdium v akademickom roku 2023/2024</t>
  </si>
  <si>
    <t>Tabuľka č. 3b:</t>
  </si>
  <si>
    <t>Prijímacie konanie na študijné programy v druhom stupni v roku 2024</t>
  </si>
  <si>
    <t>Tabuľka č. 3c:</t>
  </si>
  <si>
    <t>Prijímacie konanie na študijné programy v treťom stupni v roku 2024</t>
  </si>
  <si>
    <t>Tabuľka č. 4:</t>
  </si>
  <si>
    <t>Počet študentov uhrádzajúcich školné (ak. rok 2023/2024)</t>
  </si>
  <si>
    <t>Podiel riadne skončených štúdií na celkovom počte začatých štúdií v danom akademickom roku k 31. 12. 2024</t>
  </si>
  <si>
    <t>Tabuľka č. 7:</t>
  </si>
  <si>
    <t>Zoznam predložených návrhov na vymenovanie za profesora v roku 2024</t>
  </si>
  <si>
    <t>Tabuľka č. 8:</t>
  </si>
  <si>
    <t>Zoznam vymenovaných docentov za rok 2024</t>
  </si>
  <si>
    <t>Tabuľka č. 9:</t>
  </si>
  <si>
    <t>Výberové konania na miesta vysokoškolských učiteľov uskutočnené v roku 2024</t>
  </si>
  <si>
    <t>Tabuľka č. 10:</t>
  </si>
  <si>
    <t>Kvalifikačná štruktúra vysokoškolských učiteľov</t>
  </si>
  <si>
    <t>Tabuľka č. 13:</t>
  </si>
  <si>
    <t>Publikačná činnosť vysokej školy za rok 2024 a porovnanie s rokom 2023</t>
  </si>
  <si>
    <t>Tabuľka č. 14:</t>
  </si>
  <si>
    <t>Umelecká činnosť vysokej školy za rok 2024 a porovnanie s rokom 2023</t>
  </si>
  <si>
    <t>Tabuľka č. 15:</t>
  </si>
  <si>
    <t>Zoznam akreditovaných študijných programov k 31. 12. 2024</t>
  </si>
  <si>
    <t>Zoznam študijných programov - odňatie priznaného práva, skončenie platnosti priznaného práva alebo zrušenie študijného programu v roku 2024</t>
  </si>
  <si>
    <t>Tabuľka č. 19:</t>
  </si>
  <si>
    <t>Finančné prostriedky na výskumné projekty získané v roku 2024</t>
  </si>
  <si>
    <t>Tabuľka č. 20:</t>
  </si>
  <si>
    <t>Finančné prostriedky na ostatné (nevýskumné) projekty získané v roku 2024</t>
  </si>
  <si>
    <t>Tabuľka č. 21:</t>
  </si>
  <si>
    <t>Prehľad umeleckej činnosti vysokej školy za rok 2024</t>
  </si>
  <si>
    <t>Tabuľka č. 1: Počet študentov vysokej školy k 31. 10. 2024</t>
  </si>
  <si>
    <t>Vysoká škola</t>
  </si>
  <si>
    <t>Stupeň                        štúdia</t>
  </si>
  <si>
    <t>Denná forma</t>
  </si>
  <si>
    <t>Externá forma</t>
  </si>
  <si>
    <t>Spolu</t>
  </si>
  <si>
    <t>občania SR</t>
  </si>
  <si>
    <t>z toho ženy</t>
  </si>
  <si>
    <t>cudzinci</t>
  </si>
  <si>
    <t>spolu</t>
  </si>
  <si>
    <t>LF</t>
  </si>
  <si>
    <t>1+2</t>
  </si>
  <si>
    <t>spolu LF</t>
  </si>
  <si>
    <t>PF</t>
  </si>
  <si>
    <t>spolu PF</t>
  </si>
  <si>
    <t>PrF</t>
  </si>
  <si>
    <t>spolu PrF</t>
  </si>
  <si>
    <t>FVS</t>
  </si>
  <si>
    <t>spolu FVS</t>
  </si>
  <si>
    <t>FF</t>
  </si>
  <si>
    <t>spolu FF</t>
  </si>
  <si>
    <t>UPJŠ</t>
  </si>
  <si>
    <t>spolu UPJŠ</t>
  </si>
  <si>
    <t>spolu podľa stupňov</t>
  </si>
  <si>
    <t xml:space="preserve">spolu vysoká škola </t>
  </si>
  <si>
    <t>1+2 - študijné programy podľa § 53 ods. 3 zákona</t>
  </si>
  <si>
    <t>Tabuľka č. 1a: Vývoj počtu študentov (stav k 31.10. daného roka)</t>
  </si>
  <si>
    <t>Stupeň</t>
  </si>
  <si>
    <t>V dennej aj v externej forme spolu</t>
  </si>
  <si>
    <t>Rok</t>
  </si>
  <si>
    <t>Stupeň štúdia</t>
  </si>
  <si>
    <t>Spolu podľa stupňov</t>
  </si>
  <si>
    <t xml:space="preserve">Spolu vysoká škola </t>
  </si>
  <si>
    <t>Tabuľka č. 3a: Prijímacie konanie na študijné programy v prvom stupni a v spojenom prvom a druhom stupni v roku 2024</t>
  </si>
  <si>
    <t>Študijný odbor</t>
  </si>
  <si>
    <t>Plánovaný počet</t>
  </si>
  <si>
    <t>Počet prihlášok</t>
  </si>
  <si>
    <t>Účasť</t>
  </si>
  <si>
    <t>Prijatie</t>
  </si>
  <si>
    <t>Zápis</t>
  </si>
  <si>
    <t>Prihlášky / plán</t>
  </si>
  <si>
    <t>Prijatie / účasť</t>
  </si>
  <si>
    <t>Zápis / prijatie</t>
  </si>
  <si>
    <t>Zápis / plán</t>
  </si>
  <si>
    <t>biológia</t>
  </si>
  <si>
    <t>-</t>
  </si>
  <si>
    <t>filológia</t>
  </si>
  <si>
    <t>filozofia</t>
  </si>
  <si>
    <t>fyzika</t>
  </si>
  <si>
    <t>historické vedy</t>
  </si>
  <si>
    <t>chémia</t>
  </si>
  <si>
    <t>informatika</t>
  </si>
  <si>
    <t>matematika</t>
  </si>
  <si>
    <t>ošetrovateľstvo</t>
  </si>
  <si>
    <t>politické vedy</t>
  </si>
  <si>
    <t>právo</t>
  </si>
  <si>
    <t>psychológia</t>
  </si>
  <si>
    <t>sociálna práca</t>
  </si>
  <si>
    <t>vedy o športe</t>
  </si>
  <si>
    <t>vedy o zemi</t>
  </si>
  <si>
    <t>verejné zdravotníctvo</t>
  </si>
  <si>
    <t>všeobecné lekárstvo</t>
  </si>
  <si>
    <t>zdravotnícke vedy</t>
  </si>
  <si>
    <t>zubné lekárstvo</t>
  </si>
  <si>
    <t>Z toho počet uchádzačov, ktorí získali stredoškolské vzdelanie v zahraničí</t>
  </si>
  <si>
    <t>% z celkového počtu prihlášok</t>
  </si>
  <si>
    <t>% z celkového počtu účasti</t>
  </si>
  <si>
    <t>% z celkového počtu prijatia</t>
  </si>
  <si>
    <t>% z celkového počtu zápisov</t>
  </si>
  <si>
    <t>Tabuľla č. 3b: Prijímacie konanie na študijné programy v druhom stupni v roku 2024</t>
  </si>
  <si>
    <t>učiteľstvo a pedagogické vedy</t>
  </si>
  <si>
    <t>Z toho počet absolventov svojej vysokej školy</t>
  </si>
  <si>
    <t>Z toho počet uchádzačov, ktorí získali vzdelanie nižšieho stupňa v zahraničí</t>
  </si>
  <si>
    <t>Tabuľka č. 3c: Prijímacie konanie na študijné programy v treťom stupni v roku 2024</t>
  </si>
  <si>
    <t>farmácia</t>
  </si>
  <si>
    <t>Tabuľka č. 4: Počet študentov uhrádzajúcich školné (ak. rok 2023/2024)</t>
  </si>
  <si>
    <t>Forma štúdia</t>
  </si>
  <si>
    <t>Počet študentov</t>
  </si>
  <si>
    <t>Počet cudzincov, ktorí uhrádzajú školné</t>
  </si>
  <si>
    <t>Počty študentov</t>
  </si>
  <si>
    <t>Počet žiadostí o zníženie školného</t>
  </si>
  <si>
    <t>Počet žiadostí o odpustenie školného</t>
  </si>
  <si>
    <t>z toho počet študentov,</t>
  </si>
  <si>
    <t>stupeň</t>
  </si>
  <si>
    <t>ktorým vznikla v ak. roku 2023/2024 povinnosť uhradiť školné</t>
  </si>
  <si>
    <t>ktorým vznikla povinnosť uhradiť školné v externej forme</t>
  </si>
  <si>
    <t>ktorým vznikla povinnosť uhradiť školné za prekročenie štandardnej dĺžky štúdia</t>
  </si>
  <si>
    <t>ktorým vznikla povinnosť uhradiť školné za štúdium v študijnom programe uskutočňovanom výlučne v inom ako štátnom jazyku</t>
  </si>
  <si>
    <t>ktorým bolo školné znížené</t>
  </si>
  <si>
    <t>ktorým bolo školné odpustené</t>
  </si>
  <si>
    <t>Spolu denná forma</t>
  </si>
  <si>
    <t>Spolu externá forma</t>
  </si>
  <si>
    <t>obe formy spolu</t>
  </si>
  <si>
    <t>Tabuľka č. 5: Podiel riadne skončených štúdií na celkovom počte začatých štúdií v danom akademickom roku k 31. 12. 2024</t>
  </si>
  <si>
    <t>Akademický rok začatia štúdia</t>
  </si>
  <si>
    <t>Stupeň dosiahnutého vzdelania</t>
  </si>
  <si>
    <t>2023 / 2024</t>
  </si>
  <si>
    <t>2022 / 2023</t>
  </si>
  <si>
    <t>2021 / 2022</t>
  </si>
  <si>
    <t>2020 / 2021</t>
  </si>
  <si>
    <t>2019 / 2020</t>
  </si>
  <si>
    <t>2018 / 2019</t>
  </si>
  <si>
    <t>1</t>
  </si>
  <si>
    <t>denná</t>
  </si>
  <si>
    <t>2</t>
  </si>
  <si>
    <t>3</t>
  </si>
  <si>
    <t>externá</t>
  </si>
  <si>
    <t>mediálne a komunikačné štúdiá</t>
  </si>
  <si>
    <t>vedy o Zemi</t>
  </si>
  <si>
    <t>V roku 2023/2024</t>
  </si>
  <si>
    <t>Fakulta</t>
  </si>
  <si>
    <t>Fyzický počet vyslaných študentov</t>
  </si>
  <si>
    <t>Počet osobomesiacov vyslaných študentov</t>
  </si>
  <si>
    <t>Fyzický počet prijatých študentov</t>
  </si>
  <si>
    <t>Počet osobomesiacov, prijatých študentov</t>
  </si>
  <si>
    <t>programy ES</t>
  </si>
  <si>
    <t>NŠP</t>
  </si>
  <si>
    <t>iné (CEEPUS, NIL, ..)</t>
  </si>
  <si>
    <t>Lekárska</t>
  </si>
  <si>
    <t>Prírodovedecká</t>
  </si>
  <si>
    <t>Právnická</t>
  </si>
  <si>
    <t>Verejná správa</t>
  </si>
  <si>
    <t>Filozofická</t>
  </si>
  <si>
    <t>Rektorát</t>
  </si>
  <si>
    <t>V roku 2022/2023</t>
  </si>
  <si>
    <t>Rozdiel</t>
  </si>
  <si>
    <t xml:space="preserve">Rozdiel v % </t>
  </si>
  <si>
    <t>Tabuľka č. 7: Zoznam predložených návrhov na vymenovanie za profesora v roku 2024</t>
  </si>
  <si>
    <t>P.č.</t>
  </si>
  <si>
    <t>Meno a priezvisko</t>
  </si>
  <si>
    <t>Odbor habilitačného konania a inauguračného konania</t>
  </si>
  <si>
    <t>Dátum začiatku konania</t>
  </si>
  <si>
    <t>Dátum predloženia ministrovi</t>
  </si>
  <si>
    <t>Zamestnanec vysokej školy (áno/nie)</t>
  </si>
  <si>
    <t>doc. RNDr. Marcel Uhrin, PhD.</t>
  </si>
  <si>
    <t>áno</t>
  </si>
  <si>
    <t>doc.RNDr. Miroslava Rabajdová, PhD.</t>
  </si>
  <si>
    <t>klinická biochémia</t>
  </si>
  <si>
    <t>Inauguračné konanie</t>
  </si>
  <si>
    <t>V tom počet žiadostí mimo vysokej školy</t>
  </si>
  <si>
    <t>Počet neskončených konaní: stav k 1.1.2024</t>
  </si>
  <si>
    <t>Počet neskončených konaní: stav k 31.12.2024</t>
  </si>
  <si>
    <t>Počet riadne skončených konaní k 31.12.2024</t>
  </si>
  <si>
    <t>Počet inak skončených konaní</t>
  </si>
  <si>
    <t xml:space="preserve"> - zamietnutie</t>
  </si>
  <si>
    <t xml:space="preserve"> - stiahnutie</t>
  </si>
  <si>
    <t xml:space="preserve"> - iné (smrť, odňatie práva a pod.)</t>
  </si>
  <si>
    <t>Celkový počet predložených návrhov</t>
  </si>
  <si>
    <t>Priemerný vek uchádzačov</t>
  </si>
  <si>
    <t>Tabuľka č. 8: Zoznam vymenovaných docentov za rok 2024</t>
  </si>
  <si>
    <t>Dátum udelenia titulu</t>
  </si>
  <si>
    <t>doc. RNDr. Michal Goga, PhD.</t>
  </si>
  <si>
    <t>doc. RNDr. Beáta Čižmárová, PhD.</t>
  </si>
  <si>
    <t>doc. MUDr. Anna Birková, PhD.</t>
  </si>
  <si>
    <t>doc. Ing. Beáta Hubková, PhD.</t>
  </si>
  <si>
    <t>doc. MUDr. Peter Zavacký, PhD., MPH</t>
  </si>
  <si>
    <t>chirurgia</t>
  </si>
  <si>
    <t>doc. RNDr. Lukáš Smolko, PhD.</t>
  </si>
  <si>
    <t>doc. MUDr. Martina Vidová Uğurbaş, PhD., MPH</t>
  </si>
  <si>
    <t>doc. PharmDr. Marek Šarišský, PhD.</t>
  </si>
  <si>
    <t>farmakológia</t>
  </si>
  <si>
    <t>doc. MUDr. Pavol Pobeha, PhD.</t>
  </si>
  <si>
    <t>vnútorné choroby</t>
  </si>
  <si>
    <t>doc. MUDr. Rastislav Dudič, PhD., MHA</t>
  </si>
  <si>
    <t>gynekológia a pôrodníctvo</t>
  </si>
  <si>
    <t>doc. Mgr. Pavol Kačmár, PhD.</t>
  </si>
  <si>
    <t>sociálna psychológia a psychológia práce</t>
  </si>
  <si>
    <t>doc. Mgr. Vladimír Komanický, PhD.</t>
  </si>
  <si>
    <t>doc. MUDr. Laura Gombošová, PhD.</t>
  </si>
  <si>
    <t>doc. RNDr. Soňa Grešová, PhD.</t>
  </si>
  <si>
    <t>normálna a patologická fyziológia</t>
  </si>
  <si>
    <t>doc. PharmDr. Peter Takáč, PhD.</t>
  </si>
  <si>
    <t>nie</t>
  </si>
  <si>
    <t>doc. MUDr. Marianna Barbierik Vachalcová, PhD.</t>
  </si>
  <si>
    <t>doc. MVDr. Martina Zigová, PhD.</t>
  </si>
  <si>
    <t>Habilitačné konanie</t>
  </si>
  <si>
    <t>Celkový počet vymenovaných docentov</t>
  </si>
  <si>
    <t>Priemerný vek</t>
  </si>
  <si>
    <t>Tabuľka č. 9: Výberové konania na miesta vysokoškolských učiteľov uskutočnené v roku 2024</t>
  </si>
  <si>
    <t>Funkcia</t>
  </si>
  <si>
    <t>Počet výberových konaní</t>
  </si>
  <si>
    <t>Priemerný počet uchádzačov na obsadenie pozície</t>
  </si>
  <si>
    <t>Priemerný počet uchádzačov, ktorí v čase výberového konania neboli v pracovnom pomere s vysokou školou</t>
  </si>
  <si>
    <t>Priemerná dĺžka uzatvorenia pracovnej zmluvy na dobu určitú</t>
  </si>
  <si>
    <t>Počet zmlúv uzatvorených na dobu neurčitú</t>
  </si>
  <si>
    <t>Počet konaní bez uzatvorenia zmluvy</t>
  </si>
  <si>
    <t>Počet konaní, do ktorých sa neprihlásil žiaden uchádzač</t>
  </si>
  <si>
    <t>Počet konaní, kde bol prihlásený vš učiteľ, ktorý opätovne obsadil to isté miesto</t>
  </si>
  <si>
    <t>Profesora</t>
  </si>
  <si>
    <t>Docenta</t>
  </si>
  <si>
    <t>Ostatné</t>
  </si>
  <si>
    <t>Počet miest obsadených bez výberového konania</t>
  </si>
  <si>
    <t>Zamestnanec</t>
  </si>
  <si>
    <t>Fyzický počet</t>
  </si>
  <si>
    <t>Prepočítaný počet</t>
  </si>
  <si>
    <t>VŠ učiteľ nad 70 rokov</t>
  </si>
  <si>
    <t>Ostatní</t>
  </si>
  <si>
    <t>Počet obsadených funkčných miest docenta a profesora osobami bez príslušného vedecko-pedagogického titulu alebo bez umelecko-pedagogického titulu podľa § 77 ods. 2 zákona</t>
  </si>
  <si>
    <t>Funkčné miesto</t>
  </si>
  <si>
    <t>Počet</t>
  </si>
  <si>
    <t>Docent</t>
  </si>
  <si>
    <t>Profesor</t>
  </si>
  <si>
    <t>Tabuľka č. 10: Kvalifikačná štruktúra vysokoškolských učiteľov</t>
  </si>
  <si>
    <t>Evidenčný prepočítaný počet vysokoškolských učiteľov k 31. 10. 2024</t>
  </si>
  <si>
    <t>Profesori, docenti s DrSc.</t>
  </si>
  <si>
    <t>Docenti, bez DrSc.</t>
  </si>
  <si>
    <t>Ostatní učitelia s DrSc.</t>
  </si>
  <si>
    <t>Ostatní učitelia s PhD, CSc.</t>
  </si>
  <si>
    <t>Ostatní učitelia bez vedeckej hodnosti</t>
  </si>
  <si>
    <t> </t>
  </si>
  <si>
    <t>Verejnej správy</t>
  </si>
  <si>
    <t>RaUP</t>
  </si>
  <si>
    <t>Podiel v %</t>
  </si>
  <si>
    <t>Spolu v roku 2023</t>
  </si>
  <si>
    <t>Podiel v % 2023</t>
  </si>
  <si>
    <t>Rozdiel 2023 - 2022</t>
  </si>
  <si>
    <t>Rozdiel v % 2023 - 2022</t>
  </si>
  <si>
    <t>Pozn.: Percentuálny podiel  v jednotlivých kategóriách žien je z celkového počtu žien</t>
  </si>
  <si>
    <t>Tabuľka č. 11: Prehľad akademických mobilít - zamestnanci v akademickom roku 2023/2024 a porovnanie s akademickým rokom 2022/2023</t>
  </si>
  <si>
    <t>Fyzický počet vyslaných zamestnancov</t>
  </si>
  <si>
    <t>Počet osobodní vyslaných zamestnancov</t>
  </si>
  <si>
    <t>Fyzický počet prijatých zamestnancov</t>
  </si>
  <si>
    <t>Počet osobodní, prijatých zamestnancov</t>
  </si>
  <si>
    <t>rozdiel</t>
  </si>
  <si>
    <t xml:space="preserve">rozdiel v % </t>
  </si>
  <si>
    <t>Tabuľka č. 12: Informácie o záverečných prácach a rigoróznych prácach predložených na obhajobu v roku 2024</t>
  </si>
  <si>
    <t>Záverečná práca</t>
  </si>
  <si>
    <t>Počet predložených záverečných prác</t>
  </si>
  <si>
    <t>z toho počet prác predložených ženami</t>
  </si>
  <si>
    <t>Počet obhájených prác</t>
  </si>
  <si>
    <t>Fyzický počet vedúcich záverečných prác</t>
  </si>
  <si>
    <t>Fyzický počet vedúcich záverečných prác bez PhD.</t>
  </si>
  <si>
    <t>Fyzický počet vedúcich záverečných prác (odborníci z praxe)</t>
  </si>
  <si>
    <t>Bakalárska</t>
  </si>
  <si>
    <t>Diplomová</t>
  </si>
  <si>
    <t xml:space="preserve">Dizertačná </t>
  </si>
  <si>
    <t>Rigorózna</t>
  </si>
  <si>
    <t>Tabuľka č. 13: Publikačná činnosť vysokej školy za rok 2024 a za rok 2023</t>
  </si>
  <si>
    <t>Rok vykazovania 2024 (1.2.2024-31.1.2024)</t>
  </si>
  <si>
    <t>Kategória
fakulta</t>
  </si>
  <si>
    <t>V1</t>
  </si>
  <si>
    <t>V2</t>
  </si>
  <si>
    <t>V3</t>
  </si>
  <si>
    <t>O1</t>
  </si>
  <si>
    <t>O2</t>
  </si>
  <si>
    <t>O3</t>
  </si>
  <si>
    <t>P1</t>
  </si>
  <si>
    <t>P2</t>
  </si>
  <si>
    <t>U1</t>
  </si>
  <si>
    <t>U2</t>
  </si>
  <si>
    <t>U3</t>
  </si>
  <si>
    <t>D1</t>
  </si>
  <si>
    <t>I1</t>
  </si>
  <si>
    <t>I2</t>
  </si>
  <si>
    <t>I3</t>
  </si>
  <si>
    <t>Fakulta verejnej správy</t>
  </si>
  <si>
    <t>Filozofická fakulta</t>
  </si>
  <si>
    <t>Lekárska fakulta</t>
  </si>
  <si>
    <t>Právnická fakulta</t>
  </si>
  <si>
    <t>Prírodovedecká fakulta</t>
  </si>
  <si>
    <t>Celouniverzitné pracoviská</t>
  </si>
  <si>
    <t>Spolu UPJŠ * vylúčené duplicity</t>
  </si>
  <si>
    <t>Rok vykazovania 2023 (1.2.2023-31.1.2024)</t>
  </si>
  <si>
    <t>Spolu UPJŠ* vylúčené duplicity</t>
  </si>
  <si>
    <t>Poznámka</t>
  </si>
  <si>
    <t>Údaje v tabuľke boli generované z CREPC2 podľa dvoch rôznych kľúčov. </t>
  </si>
  <si>
    <t>V riadkoch sú údaje podľa výstupu časovej uzávierky 2024_1 (2023_1) za každé pracovisko samostatne.  Tento výstup hovorí o počte publikačných výstupov s danou kategóriou za konkrétne pracovisko/fakultu. Niektoré záznamy sú spoločné aj pre dve a viac pracovísk/fakúlt a pri ich mechanickom sčítaní v stĺpcoch by vznikli duplicity</t>
  </si>
  <si>
    <t xml:space="preserve">Súčet v stĺpcoch hovorí o počte reálnych výstupov s danou kategóriou za univerzitu ako celok, nie za jednotlivé pracoviská osobitne. </t>
  </si>
  <si>
    <t>Napríklad: Záznam s kategóriou V2 môže mať autorov z dvoch a viac pracovísk, avšak ide o jeden záznam v CREPC2 s kat. V2 a vykazujúcim pracoviskom napr. LF</t>
  </si>
  <si>
    <t>Tabuľka č. 14: Umelecká činnosť vysokej školy za rok 2024 a porovnanie s rokom 2023</t>
  </si>
  <si>
    <t>Kategória fakulta</t>
  </si>
  <si>
    <t>E**</t>
  </si>
  <si>
    <t>Z**</t>
  </si>
  <si>
    <t>S**</t>
  </si>
  <si>
    <t>I**</t>
  </si>
  <si>
    <t>Tabuľka č. 15: Zoznam akreditovaných študijných programov k 31. 12. 2024</t>
  </si>
  <si>
    <t>1. stupeň</t>
  </si>
  <si>
    <t>Študijný program</t>
  </si>
  <si>
    <t>Forma</t>
  </si>
  <si>
    <t>Jazyky</t>
  </si>
  <si>
    <t>Skratka titulu</t>
  </si>
  <si>
    <t>fyzioterapia</t>
  </si>
  <si>
    <t>SK</t>
  </si>
  <si>
    <t>Bc.</t>
  </si>
  <si>
    <t>laboratórne vyšetrovacie metódy v zdravotníctve</t>
  </si>
  <si>
    <t>informatika - matematika</t>
  </si>
  <si>
    <t>analýza dát a umelá inteligencia</t>
  </si>
  <si>
    <t xml:space="preserve">SK, EN </t>
  </si>
  <si>
    <t>aplikovaná informatika</t>
  </si>
  <si>
    <t>biofyzika</t>
  </si>
  <si>
    <t>biológia - vedy o Zemi</t>
  </si>
  <si>
    <t>biológia - geografia</t>
  </si>
  <si>
    <t>biológia - chémia</t>
  </si>
  <si>
    <t>biológia - informatika</t>
  </si>
  <si>
    <t xml:space="preserve">biológia - psychológia </t>
  </si>
  <si>
    <t>biológia - psychológia</t>
  </si>
  <si>
    <t>ekonomická a finančná matematika</t>
  </si>
  <si>
    <t>biológia - fyzika</t>
  </si>
  <si>
    <t>fyzika - biológia</t>
  </si>
  <si>
    <t>fyzika - vedy o Zemi</t>
  </si>
  <si>
    <t>fyzika - geografia</t>
  </si>
  <si>
    <t>fyzika - chémia</t>
  </si>
  <si>
    <t>fyzika - informatika</t>
  </si>
  <si>
    <t>filozofia - vedy o Zemi</t>
  </si>
  <si>
    <t>geografia - filozofia</t>
  </si>
  <si>
    <t>geografia a geoinformatika</t>
  </si>
  <si>
    <t>informatika - vedy o Zemi</t>
  </si>
  <si>
    <t>geografia - informatika</t>
  </si>
  <si>
    <t>psychológia - vedy o Zemi</t>
  </si>
  <si>
    <t>geografia - psychológia</t>
  </si>
  <si>
    <t xml:space="preserve"> chémia - vedy o Zemi</t>
  </si>
  <si>
    <t>chémia - geografia</t>
  </si>
  <si>
    <t>chémia - informatika</t>
  </si>
  <si>
    <t>biológia - matematika</t>
  </si>
  <si>
    <t>matematika - biológia</t>
  </si>
  <si>
    <t>fyzika - matematika</t>
  </si>
  <si>
    <t>matematika - fyzika</t>
  </si>
  <si>
    <t>matematika - vedy o Zemi</t>
  </si>
  <si>
    <t>matematika - geografia</t>
  </si>
  <si>
    <t>chémia - matematika</t>
  </si>
  <si>
    <t>matematika - chémia</t>
  </si>
  <si>
    <t>matematika - informatika</t>
  </si>
  <si>
    <t>matematika - psychológia</t>
  </si>
  <si>
    <t xml:space="preserve">PrF </t>
  </si>
  <si>
    <t>EN, FR, SK</t>
  </si>
  <si>
    <t xml:space="preserve">denná </t>
  </si>
  <si>
    <t>európska verejná správa</t>
  </si>
  <si>
    <t>DE, EN</t>
  </si>
  <si>
    <t>informačné systémy vo verejnej správe</t>
  </si>
  <si>
    <t>EN, SK</t>
  </si>
  <si>
    <t>verejná správa</t>
  </si>
  <si>
    <t>anglický jazyk pre európske inštitúcie a ekonomiku</t>
  </si>
  <si>
    <t>britské a americké štúdiá</t>
  </si>
  <si>
    <t>EN</t>
  </si>
  <si>
    <t>britské a americké štúdiá - nemecký jazyk a literatúra</t>
  </si>
  <si>
    <t>latinský jazyk a literatúra - britské a americké štúdiá</t>
  </si>
  <si>
    <t>latinský jazyk a literatúra - nemecký jazyk a literatúra</t>
  </si>
  <si>
    <t>latinský jazyk a literatúra - slovenský jazyk a literatúra</t>
  </si>
  <si>
    <t>slovenský jazyk a literatúra – britské a americké štúdiá</t>
  </si>
  <si>
    <t>slovenský jazyk a literatúra - nemecký jazyk a literatúra</t>
  </si>
  <si>
    <t>slovakisticko-mediálne štúdiá</t>
  </si>
  <si>
    <t xml:space="preserve">filológia - biológia </t>
  </si>
  <si>
    <t>britské a americké štúdiá - biológia</t>
  </si>
  <si>
    <t>slovenský jazyk a literatúra - biológia</t>
  </si>
  <si>
    <t>filológia - filozofia</t>
  </si>
  <si>
    <t>britské a americké štúdiá - filozofia</t>
  </si>
  <si>
    <t>latinský jazyk a literatúra - filozofia</t>
  </si>
  <si>
    <t>filológia -filozofia</t>
  </si>
  <si>
    <t>nemecký jazyk a literatúra - filozofia</t>
  </si>
  <si>
    <t>slovenský jazyk a literatúra - filozofia</t>
  </si>
  <si>
    <t>filológia - historické vedy</t>
  </si>
  <si>
    <t>história - britské a americké štúdiá</t>
  </si>
  <si>
    <t>história - slovenský jazyk a literatúra</t>
  </si>
  <si>
    <t>filozofia - historické vedy</t>
  </si>
  <si>
    <t>história - filozofia</t>
  </si>
  <si>
    <t>história - nemecký jazyk a literatúra</t>
  </si>
  <si>
    <t>latinský jazyk a literatúra - história</t>
  </si>
  <si>
    <t>filológia - informatika</t>
  </si>
  <si>
    <t>slovenský jazyk a literatúra - informatika</t>
  </si>
  <si>
    <t>nemecký jazyk a literatúra - informatika</t>
  </si>
  <si>
    <t>britské a americké štúdiá - informatika</t>
  </si>
  <si>
    <t>filológia - matematika</t>
  </si>
  <si>
    <t>slovenský jazyk a literatúra - matematika</t>
  </si>
  <si>
    <t>britské a americké štúdiá - matematika</t>
  </si>
  <si>
    <t>filológia - psychológia</t>
  </si>
  <si>
    <t>slovenský jazyk a literatúra - psychológia</t>
  </si>
  <si>
    <t>britské a americké štúdiá - psychológia</t>
  </si>
  <si>
    <t>nemecký jazyk a literatúra - psychológia</t>
  </si>
  <si>
    <t>filológia - vedy o Zemi</t>
  </si>
  <si>
    <t>slovenský jazyk a literatúra - geografia</t>
  </si>
  <si>
    <t>britské a americké štúdiá - geografia</t>
  </si>
  <si>
    <t>nemecký jazyk a literatúra - geografia</t>
  </si>
  <si>
    <t>filozofia - psychológia</t>
  </si>
  <si>
    <t>história</t>
  </si>
  <si>
    <t>historické vedy - psychológia</t>
  </si>
  <si>
    <t>história - psychológia</t>
  </si>
  <si>
    <t>historické vedy - vedy o Zemi</t>
  </si>
  <si>
    <t>história - geografia</t>
  </si>
  <si>
    <t>politológia</t>
  </si>
  <si>
    <t xml:space="preserve">ÚTVŠ </t>
  </si>
  <si>
    <t xml:space="preserve">šport a rekreácia </t>
  </si>
  <si>
    <t>2. stupeň</t>
  </si>
  <si>
    <t xml:space="preserve"> zdravotnícke vedy</t>
  </si>
  <si>
    <t>Mgr.</t>
  </si>
  <si>
    <t xml:space="preserve">PF </t>
  </si>
  <si>
    <t>botanika a fyziológia rastlín</t>
  </si>
  <si>
    <t>zoológia a fyziológia živočíchov</t>
  </si>
  <si>
    <t>genetika a molekulárna cytológia</t>
  </si>
  <si>
    <t>fyzika kondenzovaných látok</t>
  </si>
  <si>
    <t>analytická chémia</t>
  </si>
  <si>
    <t>anorganická chémia</t>
  </si>
  <si>
    <t>biochémia</t>
  </si>
  <si>
    <t>fyzikálna chémia</t>
  </si>
  <si>
    <t>organická chémia</t>
  </si>
  <si>
    <t xml:space="preserve"> informatika</t>
  </si>
  <si>
    <t>manažérska matematika</t>
  </si>
  <si>
    <t>učiteľstvo biológie (v kombinácii)</t>
  </si>
  <si>
    <t>učiteľstvo fyziky (v kombinácii)</t>
  </si>
  <si>
    <t>učiteľstvo geografie (v kombinácii)</t>
  </si>
  <si>
    <t>ućiteľstvo chémie (v kombinácii)</t>
  </si>
  <si>
    <t>učiteľstvo informatiky (v kombinácii)</t>
  </si>
  <si>
    <t>učiteľstvo matematiky (v kombinácii)</t>
  </si>
  <si>
    <t xml:space="preserve">externá </t>
  </si>
  <si>
    <t>sociálna práca s konverzným ročníkom</t>
  </si>
  <si>
    <t>učiteľstvo anglického jazyka a literatúry (v kombinácii)</t>
  </si>
  <si>
    <t>učiteľstvo etickej výchovy (v kombinácii)</t>
  </si>
  <si>
    <t>učiteľstvo psychológie (v kombinácii)</t>
  </si>
  <si>
    <t>učiteľstvo histórie (v kombinácii)</t>
  </si>
  <si>
    <t>učiteľstvo latinského jazyka a literatúry (v kombinácii)</t>
  </si>
  <si>
    <t>učiteľstvo nemeckého jazyka a literatúry  (v kombinácii)</t>
  </si>
  <si>
    <t>učiteľstvo slovenského jazyka a literatúry (v kombinácii)</t>
  </si>
  <si>
    <t>učiteľstvo výchovy k občianstvu (v kombinácii)</t>
  </si>
  <si>
    <t>Spojený 1. a 2. stupeň</t>
  </si>
  <si>
    <t>MUDr.</t>
  </si>
  <si>
    <t>MDDr.</t>
  </si>
  <si>
    <t>3. stupeň</t>
  </si>
  <si>
    <t>lekárska farmakológia</t>
  </si>
  <si>
    <t>SK, EN</t>
  </si>
  <si>
    <t>PhD.</t>
  </si>
  <si>
    <t>anatómia, histológia a embryológia</t>
  </si>
  <si>
    <t>P</t>
  </si>
  <si>
    <t>epidemiológia</t>
  </si>
  <si>
    <t>SK,</t>
  </si>
  <si>
    <t>neurológia</t>
  </si>
  <si>
    <t>normálna a patologická fyziológia</t>
  </si>
  <si>
    <t xml:space="preserve"> všeobecné lekárstvo</t>
  </si>
  <si>
    <t>fyziológia rastlín</t>
  </si>
  <si>
    <t>molekulárna cytológia a genetika</t>
  </si>
  <si>
    <t xml:space="preserve">denná, externá </t>
  </si>
  <si>
    <t>progresívne materiály</t>
  </si>
  <si>
    <t>teória vyučovania fyziky</t>
  </si>
  <si>
    <t xml:space="preserve">denná  </t>
  </si>
  <si>
    <t>aplikovaná matematika</t>
  </si>
  <si>
    <t>diskrétna matematika</t>
  </si>
  <si>
    <t>teória vyučovania matematiky</t>
  </si>
  <si>
    <t>geoinformatika a diaľkový prieskum Zeme</t>
  </si>
  <si>
    <t>medzinárodné právo</t>
  </si>
  <si>
    <t>občianske právo</t>
  </si>
  <si>
    <t>obchodné a finančné právo</t>
  </si>
  <si>
    <t>teória a dejiny štátu a práva</t>
  </si>
  <si>
    <t>trestné právo</t>
  </si>
  <si>
    <t xml:space="preserve">politické vedy </t>
  </si>
  <si>
    <t>literárna veda</t>
  </si>
  <si>
    <t>dejiny filozofie</t>
  </si>
  <si>
    <t>slovenské dejiny</t>
  </si>
  <si>
    <t>integratívna sociálna práca</t>
  </si>
  <si>
    <t>Tabuľka č. 16: Zoznam študijných programov - odňatie priznaného práva, skončenie platnosti priznaného práva alebo zrušenie študijného programu v roku 2024</t>
  </si>
  <si>
    <t>Dátum odňatia práva, skončenia platnosti práva alebo zrušenia študijného programu</t>
  </si>
  <si>
    <t>Tabuľka č. 17: Zoznam udelených akreditácií  habilitačného konania a inauguračného konania k 31.12.2024</t>
  </si>
  <si>
    <t xml:space="preserve">Odbor habilitačného konania a inauguračného konania </t>
  </si>
  <si>
    <t>teória a dejiny štátu a práva</t>
  </si>
  <si>
    <t>neslovanské jazyky a literatúra</t>
  </si>
  <si>
    <t>slovesnké dejiny</t>
  </si>
  <si>
    <t>Tabuľka č. 18: Zoznam odňatých akreditácií habilitačného konania a inauguračného konania v roku 2024</t>
  </si>
  <si>
    <t xml:space="preserve">Dátum odňatia </t>
  </si>
  <si>
    <t>žiadne</t>
  </si>
  <si>
    <t>Tabuľka č. 19: Finančné prostriedky na výskumné projekty získané v roku 2024</t>
  </si>
  <si>
    <t>P. č.</t>
  </si>
  <si>
    <t>Poskytovateľ finančých prostriedkov (grantová agentúra, objednávateľ)</t>
  </si>
  <si>
    <t>Grant (G)/objednávka (O)</t>
  </si>
  <si>
    <t>Domáce (D)/zahraničné (Z)</t>
  </si>
  <si>
    <t>Číslo/
identifikácia projektu</t>
  </si>
  <si>
    <t xml:space="preserve">Priezvisko, meno 
a tituly zodpovedného riešiteľa projektu </t>
  </si>
  <si>
    <t xml:space="preserve">Názov projektu </t>
  </si>
  <si>
    <t>Obdobie riešenia projektu (od - do)</t>
  </si>
  <si>
    <t>Objem dotácie/finančných prostriedkov prijatých VŠ 
na jej účet 
v období od 1.1. do 31.12.
v eur
v kategórii BV</t>
  </si>
  <si>
    <t>Objem dotácie/finančných prostriedkov prijatých VŠ 
na jej účet 
v období od 1.1. do 31.12.
v eur
v kategórii KV</t>
  </si>
  <si>
    <t>Poznámky
a doplňujúce informácie</t>
  </si>
  <si>
    <t>FF UPJŠ</t>
  </si>
  <si>
    <t>APVV</t>
  </si>
  <si>
    <t>G</t>
  </si>
  <si>
    <t>D</t>
  </si>
  <si>
    <t>SK-AT-23-0022</t>
  </si>
  <si>
    <t>prof. Mgr. Renáta Panocová, PhD.</t>
  </si>
  <si>
    <t>Pojmy, kompozitá a kolokácie v nemčine a slovenčine</t>
  </si>
  <si>
    <t>1.7.2024 - 30.6.2026</t>
  </si>
  <si>
    <t>APVV-19-0003</t>
  </si>
  <si>
    <t>prof. PaedDr. Lívia Körtvélyessy, PhD.</t>
  </si>
  <si>
    <t>Onomatopoja - čo sa skrýva v mene?</t>
  </si>
  <si>
    <t>1.7.2020 - 30.6.2024</t>
  </si>
  <si>
    <t>APVV-19-0244</t>
  </si>
  <si>
    <t>prof. PhDr. Ján Gbúr, CSc.</t>
  </si>
  <si>
    <t>Metodologické postupy v literárnovednom výskume s presahom do mediálneho prostredia</t>
  </si>
  <si>
    <t>APVV-19-0284</t>
  </si>
  <si>
    <t>doc. Ing. Mgr. Jozef Bavoľár, PhD.</t>
  </si>
  <si>
    <t>Faktory výberu a dosahovania dlhodobých cieľov u mladých ľudí v období prechodu do dospelosti</t>
  </si>
  <si>
    <t>APVV-19-0358</t>
  </si>
  <si>
    <t>Mgr. Zuzana Tokárová, PhD.</t>
  </si>
  <si>
    <t>Dejiny Hlinkovej slovenskej ľudovej strany v domácich a európskych demnziách (1905 - 1945)</t>
  </si>
  <si>
    <t>APVV-20-0179</t>
  </si>
  <si>
    <t xml:space="preserve">prof. PhDr. Marián Andričík, PhD. </t>
  </si>
  <si>
    <t>Interaktívny hypertextový lexikón literárnej vedy s korpusom kľúčových literárnovedných textov</t>
  </si>
  <si>
    <t>1.7.2021 - 30.6.2025</t>
  </si>
  <si>
    <t>APVV-20-0319</t>
  </si>
  <si>
    <t>Behaviorálne aspekty ocvid-19: Mapovanie správania súvisiaceho s pandémiou a jej psychologické , sociálne a ekonomické dôsledky</t>
  </si>
  <si>
    <t>1.7.2021 - 30.6.2024</t>
  </si>
  <si>
    <t>APVV-20-0334</t>
  </si>
  <si>
    <t>Dr. h. c. prof. PhDr. Marcela Gbúrová, CSc.</t>
  </si>
  <si>
    <t>Nie je to pravda, ale mohla by byť: Konšpiračné teórie a hoaxy v modernom vývoji Slovenska v európskom kontexte</t>
  </si>
  <si>
    <t>APVV-20-0583</t>
  </si>
  <si>
    <t>prof. PhDr. Eugen Andreanský, PhD.</t>
  </si>
  <si>
    <t>Možné svety a modality: súčasné filozofické prístupy</t>
  </si>
  <si>
    <t>APVV-21-0198</t>
  </si>
  <si>
    <t>Mgr. Ivana Kupková, PhD.</t>
  </si>
  <si>
    <t>Preklad a aspekty recepcie spoločenskovedných a humanitnovedných textov ako kultúrny a literárny transfer v 20. storočí</t>
  </si>
  <si>
    <t>1.7.2022 - 30.6.2026</t>
  </si>
  <si>
    <t>APVV-21-0485</t>
  </si>
  <si>
    <t xml:space="preserve">prof. Dr. Jörg Meier   </t>
  </si>
  <si>
    <t>Verba volant scripta manent. Slová uletia, zapísané zostáva. Karpathen Post - ako zdroj regionálnych dejín, jazyka a kultúry na Spiši na prelome 19. a 20. storočia</t>
  </si>
  <si>
    <t>1.7.2022 - 31.12.2025</t>
  </si>
  <si>
    <t>APVV-22-0261</t>
  </si>
  <si>
    <t>Ing. Eva Kiktová, PhD.</t>
  </si>
  <si>
    <t>Úloha podporných nástrojov pre skorú diagnostiku a terapiu u detí s poruchami sluchu a reči</t>
  </si>
  <si>
    <t>1.7.2023 - 30.6.2027</t>
  </si>
  <si>
    <t>APVV-22-0301</t>
  </si>
  <si>
    <t>prof. PaedDr. Martin Pekár, PhD.</t>
  </si>
  <si>
    <t>Dejiny umenia v Slovenskom štáte a v nacistickej Európe. Inštitúcie a recepcia medzi centrom a perifériou</t>
  </si>
  <si>
    <t>APVV-22-0458</t>
  </si>
  <si>
    <t>Analýza stavu slovenských vedeckých výstupov a záverečných prác v spoločenských vedách</t>
  </si>
  <si>
    <t>1.7.2023 - 30.6.2026</t>
  </si>
  <si>
    <t>APVV-23-0027</t>
  </si>
  <si>
    <t>prof. PhDr. Pavel Stekauer, DrSc.</t>
  </si>
  <si>
    <t>Onomatopoje na priesečníku psychológie, fyziológie a psycholingvistiky</t>
  </si>
  <si>
    <t>1.7.2024 - 30.6.2028</t>
  </si>
  <si>
    <t>APVV-23-0500</t>
  </si>
  <si>
    <t>doc. Mgr. Mária Bačíková, PhD.</t>
  </si>
  <si>
    <t>Hlbšie porozumenie well-beingu učiteľov: Zmiešané metódy výskumu well-beingu učiteľov, zahrňujúc vzťah učiteľ-rodič</t>
  </si>
  <si>
    <t>1.9.2024 - 30.6.2028</t>
  </si>
  <si>
    <t>APVV-23-0548</t>
  </si>
  <si>
    <t>Keď ciele spaľujú: Systematické overenie roly dosahovania cieľov v rámci pracovnej angažovanosti a rozvoja symptómov vyhorenia</t>
  </si>
  <si>
    <t>KEGA</t>
  </si>
  <si>
    <t>013UPJŠ-4/2023</t>
  </si>
  <si>
    <t>doc. PaedDr. Renáta Orosová, PhD.</t>
  </si>
  <si>
    <t>Implementácia simulačných stratégií rozvíjajúcich reflexívne kompetencie študentov učiteľstva do prezenčnej a dištančnej formy praktickej profesijnej prípravy</t>
  </si>
  <si>
    <t>1.1.2023 - 31.12.2025</t>
  </si>
  <si>
    <t>018UPJŠ-4/2024</t>
  </si>
  <si>
    <t>doc. PhDr. Katarína Šiňanská, PhD.</t>
  </si>
  <si>
    <t>PhotoVoice ako inovatívna metóda advokácie sociálnych potrieb ľudí so sluchovým postihnutím</t>
  </si>
  <si>
    <t>1.1.2024 - 31.12.2025</t>
  </si>
  <si>
    <t>VEGA</t>
  </si>
  <si>
    <t>1/0025/22</t>
  </si>
  <si>
    <t>Mgr. Daniel Vojtek, PhD.</t>
  </si>
  <si>
    <t>Slovotvorná a morfematická štruktúra slovenského slova III. (kvalitatívne a kvantitatívne aspekty)</t>
  </si>
  <si>
    <t>1.1.2022 - 31.12.2025</t>
  </si>
  <si>
    <t>1/0109/21</t>
  </si>
  <si>
    <t>doc. Mgr. Erika Brodňanská, PhD.</t>
  </si>
  <si>
    <t>Poemata de se ipso Gregora z Nazianzu</t>
  </si>
  <si>
    <t>1.1.2021 - 31.12.2024</t>
  </si>
  <si>
    <t>1/0109/22</t>
  </si>
  <si>
    <t>Stratégie prežitia holokaustu a mestské elitu II</t>
  </si>
  <si>
    <t>1/0145/23</t>
  </si>
  <si>
    <t>doc. Mgr. Monika Hricová, PhD.</t>
  </si>
  <si>
    <t>Ak sa dosahovanie cieľa z oblasti zdravia stáva problematické - čo potom? Prekonávanie akčnej krízy ako kritickej fázy pri dosahovaní cieľa</t>
  </si>
  <si>
    <t>1.1.2023 - 31.12.2026</t>
  </si>
  <si>
    <t>1/0226/24</t>
  </si>
  <si>
    <t>Synchrónne a diachrónne aspekty gramatickej terminológie na konfrontačnom základe (lexikografický, lexikologický a komparatívny výskum)</t>
  </si>
  <si>
    <t>1.1.2024 - 31.12.2027</t>
  </si>
  <si>
    <t>1/0240/24</t>
  </si>
  <si>
    <t>Mgr. Drahoslav Magdoško, PhD., univerzitný docent</t>
  </si>
  <si>
    <t>Pôvod a sociálne siete mestských elít v Uhorsku na konci stredoveku</t>
  </si>
  <si>
    <t>1/0255/22</t>
  </si>
  <si>
    <t xml:space="preserve">prof. PhDr. František Šimon, CSc. </t>
  </si>
  <si>
    <t>Medicus poeta. Novolatinská literatúra lekárskych autorov spätých so Slovenskom</t>
  </si>
  <si>
    <t>1.1.2022 - 31.12.2024</t>
  </si>
  <si>
    <t>1/0682/22</t>
  </si>
  <si>
    <t>PhDr. Lukáš Šutor, PhD.</t>
  </si>
  <si>
    <t>Komparatívna analýza a interpretácia vybraných typov ľudovej rozprávky západných Slovanov v kultúrno-antropologických kontextoch</t>
  </si>
  <si>
    <t>1/0853/21</t>
  </si>
  <si>
    <t>doc. PhDr. Beáta Ráczová, PhD.</t>
  </si>
  <si>
    <t>Špecifiká prechodu do dospelosti v kontexte cieľov a vybraných  osobnostných premenných a ich dopad na subjektívnu pohodu mladých dospelých.</t>
  </si>
  <si>
    <t>2/0173/24</t>
  </si>
  <si>
    <t>doc. Mgr. Vladimír Lichner, PhD.</t>
  </si>
  <si>
    <t>Učenie sa z intímnych vzťahov u mladých dospelých na Slovensku: úloha typov vzťahu a kognitívnej rigidity</t>
  </si>
  <si>
    <t>2/0174/24</t>
  </si>
  <si>
    <t>DAV a davisti. Politické myslenie davistov v medzivojnovom období</t>
  </si>
  <si>
    <t>MZV SR (Zmluva o spolupráci)</t>
  </si>
  <si>
    <t>O</t>
  </si>
  <si>
    <t>MZV - Česko-nemecká a Slovensko-nemecká komisia historikov</t>
  </si>
  <si>
    <t>Dohoda o vzájomnej spolupráci</t>
  </si>
  <si>
    <t>25.5.2022 - 31.3.2023</t>
  </si>
  <si>
    <t>Východoslovenský historicko-výskumný inštitút, o.z. (Zmluva o spolupráci)</t>
  </si>
  <si>
    <t>Zmluva o spolupráci pri vydávaní časopisu Mesto a dejiny- FF 30/2019</t>
  </si>
  <si>
    <t>prof. PaeDr. Martin Pekár, PhD.</t>
  </si>
  <si>
    <t>Vydávanie vedeckého recenzovaného časopisu Mesto a dejiny</t>
  </si>
  <si>
    <t>20.3.2019 -  na dobu neurčitú</t>
  </si>
  <si>
    <t>Výskumná agentúra (POO)</t>
  </si>
  <si>
    <t>09I03-03-V04-00400, IaRGEBiGitDA</t>
  </si>
  <si>
    <t>Mgr. Ján Hreško, Ph.D.</t>
  </si>
  <si>
    <t>Interpretácia a skupinové čítanie veľkých európskych kníh v digitálnej dobe</t>
  </si>
  <si>
    <t>1.9.2024 - 31.8.2026</t>
  </si>
  <si>
    <t>FVS UPJŠ</t>
  </si>
  <si>
    <t>1/0055/22</t>
  </si>
  <si>
    <t>doc. Ing. Anna Čepelová, PhD.</t>
  </si>
  <si>
    <t>Význam smart technológií v procese zmierňovania ekonomických a sociálno psychologických dopadov pandémie COVID -19 na kvalitu života občanov.</t>
  </si>
  <si>
    <t>1/0487/24</t>
  </si>
  <si>
    <t>prof. Dr., DSc. Ivan Halász, Ph.D.</t>
  </si>
  <si>
    <t>Posilňovanie ústavného povedomia a autority ústavy v stredoeurópskom kontexte</t>
  </si>
  <si>
    <t>1.1.2024 - 31.12.2026</t>
  </si>
  <si>
    <t>1/0505/23</t>
  </si>
  <si>
    <t>doc. JUDr. Martin Vernarský, PhD.</t>
  </si>
  <si>
    <t>Možnosti využitia prostriedkov alternatívneho riešenia sporov (ADR) vo verejnej správe</t>
  </si>
  <si>
    <t>1/0734/22</t>
  </si>
  <si>
    <t>doc. Ing. Silvia Ručinská, PhD., univerzitná profesorka</t>
  </si>
  <si>
    <t>Zdieľanými verejnými službami k integrovanej samospráve</t>
  </si>
  <si>
    <t>1/0764/24</t>
  </si>
  <si>
    <t>doc. Mgr. Iveta Jeleňová, PhD.</t>
  </si>
  <si>
    <t>Environmentálne postoje, pro-environmentálne správanie a jeho podpora</t>
  </si>
  <si>
    <t>2/0089/23</t>
  </si>
  <si>
    <t>Žena a svet práce. Zmeny vo vzdelávaní a zamestnanosti žien na Slovensku v rokoch 1918 - 1960</t>
  </si>
  <si>
    <t>LF UPJŠ</t>
  </si>
  <si>
    <t>SK-AT-23-0005</t>
  </si>
  <si>
    <t>Ing. Denisa Harvanová, PhD.</t>
  </si>
  <si>
    <t>Extracelulárne vezikuly: sľubná bezbunková terapia na reparáciu chrupavky</t>
  </si>
  <si>
    <t>APVV-19-0476</t>
  </si>
  <si>
    <t>doc. RNDr. Ján Sabo, CSc., univerzitný profesor</t>
  </si>
  <si>
    <t>Inovatívna stratégia k diagnostike a terapii karcinómu prsníka na základe zmien proteómu cirkulujúcich leukocytov</t>
  </si>
  <si>
    <t>1.7.2020 - 28.6.2024</t>
  </si>
  <si>
    <t>APVV-19-0493</t>
  </si>
  <si>
    <t>Mgr. Daniela Fiľakovská, PhD. (2020-22 doc. Mgr. Zuzana Dankulincová, PhD.)</t>
  </si>
  <si>
    <t>Výskum raného detstva v marginalizovaných rómskych komunitách: kontextuálne faktory psychomotorického vývinu detí počas prvých 1000 dní.</t>
  </si>
  <si>
    <t>APVV-21-0069</t>
  </si>
  <si>
    <t>RNDr. Martin Bona, PhD.</t>
  </si>
  <si>
    <t>Sekretóm krvných elementov v úlohe zdroja bioaktívnych faktorov sprostredkujúcich neuroprotekciu</t>
  </si>
  <si>
    <t>APVV-21-0079</t>
  </si>
  <si>
    <t>doc. Mgr. Zuzana Dankulincová, PhD.</t>
  </si>
  <si>
    <t>Dospievajúci s emocionálnymi a behaviorálnymi problémami a ich rodiny v systéme poskytovanej starostlivosti</t>
  </si>
  <si>
    <t>APVV-22-0006</t>
  </si>
  <si>
    <t>prof. MVDr. Ján Mojžiš, DrSc.</t>
  </si>
  <si>
    <t>Hodnotenie biokompatibility lipofosfonoxínov novej generácie na liečbu infekcie rán</t>
  </si>
  <si>
    <t>APVV-22-0078</t>
  </si>
  <si>
    <t>Mgr. Jaroslava Kopčáková, PhD. (od 11/2024 Mgr. Daniela Husárová, PhD., PhD.)</t>
  </si>
  <si>
    <t>Duševné zdravie u dospievajúcich v kontexte súčasných spoločenských výziev</t>
  </si>
  <si>
    <t>APVV-22-0101</t>
  </si>
  <si>
    <t>prof. MUDr. Ľubomír Legáth, PhD.</t>
  </si>
  <si>
    <t xml:space="preserve">Štúdium toxicity jednotlivých frakcií hadích jedov na vybraných laboratórnych in vitro biomodeloch </t>
  </si>
  <si>
    <t>APVV-22-0279</t>
  </si>
  <si>
    <t>prof. MUDr. Matej Škorvánek, PhD.</t>
  </si>
  <si>
    <t>Biomarkery prodromálnych a genetických foriem Parkinsonovej choroby</t>
  </si>
  <si>
    <t>APVV-22-0357</t>
  </si>
  <si>
    <t>doc. RNDr. Miroslava Rabajdová, PhD., univer. prof.</t>
  </si>
  <si>
    <t>Neinvazívna diagnostika na báze ncRNA</t>
  </si>
  <si>
    <t>1.7.2023 - 1.6.2027</t>
  </si>
  <si>
    <t>APVV-23-0031</t>
  </si>
  <si>
    <t>RNDr. Izabela Bertková, PhD.</t>
  </si>
  <si>
    <t>Transplantácia fekálnej mikrobioty a jej potenciálne využitie pri nešpecifických zápalových ochoreniach čriev v humánnej a veterinárnej medicíne</t>
  </si>
  <si>
    <t>APVV-23-0354</t>
  </si>
  <si>
    <t>Personalizovaný prístup k selekcii a aplikácii efektívných probiotík a synbiotík v manažmente obezity</t>
  </si>
  <si>
    <t>APVV-23-0488</t>
  </si>
  <si>
    <t>Ing. Viera Lovayová, PhD.</t>
  </si>
  <si>
    <t>Antagonistický účinok bioaktívnych látok na klinicky významné antibiotiko-rezistentné a biofilm tvoriace koaguláza negatívne stafylokoky</t>
  </si>
  <si>
    <t>1.7.2024 - 30.6.2027</t>
  </si>
  <si>
    <t>APVV-23-0594</t>
  </si>
  <si>
    <t>prof. MUDr. Jana Kaťuchová, PhD., MBA</t>
  </si>
  <si>
    <t>Sledovanie účinku mechanickej perfúzie kombinovanej s antibiotikami na obličkový štep od septického darcu</t>
  </si>
  <si>
    <t>COST action</t>
  </si>
  <si>
    <t>Z</t>
  </si>
  <si>
    <t>CA19113</t>
  </si>
  <si>
    <t>prof. Mgr. Andrea Madarasová Gecková, PhD.</t>
  </si>
  <si>
    <t>The European Researchers' Network Working on Second Victims</t>
  </si>
  <si>
    <t>15.9.2020 - 14.9.2024</t>
  </si>
  <si>
    <t>CA19133</t>
  </si>
  <si>
    <t>MUDr. Dagmar Breznoščáková, Ph.D.</t>
  </si>
  <si>
    <t>Fostering and Strengthening Approaches to Reducing Coercion in European Mental Health Services</t>
  </si>
  <si>
    <t>22.10.2020 - 21.10.2024</t>
  </si>
  <si>
    <t>CA21123</t>
  </si>
  <si>
    <t>prof. PhDr. Lucia Dimunová, PhD.</t>
  </si>
  <si>
    <t>CUPID OC-2021-1-25290</t>
  </si>
  <si>
    <t>25.10.2022 - 24.10.2026</t>
  </si>
  <si>
    <t>CA22119</t>
  </si>
  <si>
    <t>doc. RNDr. Peter Solár, PhD.</t>
  </si>
  <si>
    <t>Haemoglobinopathies in European Liaison of Medicine and Science (HELIOS)</t>
  </si>
  <si>
    <t>20.9.2023 - 19.9.2027</t>
  </si>
  <si>
    <t xml:space="preserve">Európska komisia (Erasmus+) </t>
  </si>
  <si>
    <t>622594-EPP-1-2020-1-SK-SPO-SCP_PARIPRE</t>
  </si>
  <si>
    <t xml:space="preserve">Mgr. Jaroslava Kopčáková, PhD. </t>
  </si>
  <si>
    <t>Physical activity-related injuries prevention in adolescents</t>
  </si>
  <si>
    <t>1.1.2021 - 31.12.2023</t>
  </si>
  <si>
    <t>Európska komisia (H2020)</t>
  </si>
  <si>
    <t>101015736, EU RESPONSE</t>
  </si>
  <si>
    <t xml:space="preserve">prof. MVDr. Monika Halánová, PhD. </t>
  </si>
  <si>
    <t>European Research and Preparedness Network for Pandemics and Emerging Infectious Diseases</t>
  </si>
  <si>
    <t>1.7.2020 - 30.6.2026</t>
  </si>
  <si>
    <t>945263, IMMERSE</t>
  </si>
  <si>
    <t>Mgr. Iveta Rajničová Nagyová, PhD., FABMR</t>
  </si>
  <si>
    <t xml:space="preserve">IMMERSE: Implementácia digitálneho mobilného mentálneho zdravia v trasách klinickej starostlivosti </t>
  </si>
  <si>
    <t>1.4.2021 - 31.3.2025</t>
  </si>
  <si>
    <t>964353, RIVER-EU</t>
  </si>
  <si>
    <t xml:space="preserve">Dr.h.c. prof. MUDr. Pavol Jarčuška, PhD. </t>
  </si>
  <si>
    <t>Reducing Inequalities in Vaccine uptake in the European Region - Engaging Underserved communities</t>
  </si>
  <si>
    <t>1.6.2021 - 31.5.2026</t>
  </si>
  <si>
    <t>Európska komisia (HEU)</t>
  </si>
  <si>
    <t>101046133, ISIDORe</t>
  </si>
  <si>
    <t>MVDr. Simona Sonderlichová, PhD.</t>
  </si>
  <si>
    <t>INTEGRATED SERVICES FOR INFECTIOUS DISEASES OUTBREAK RESEARCH</t>
  </si>
  <si>
    <t>1.2.2022 - 31.1.2025</t>
  </si>
  <si>
    <t>101057726, eCREAM</t>
  </si>
  <si>
    <t>prof. MUDr. Peter Mitro, DrSc.</t>
  </si>
  <si>
    <t>enabling Clinical Research in Emergency and Acute care Medicine through automated data extraction</t>
  </si>
  <si>
    <t>1.9.2022 - 31.8.2027</t>
  </si>
  <si>
    <t>101095426, ERA4Health</t>
  </si>
  <si>
    <t>ERA4Health Partnership - Fostering a European Research Area for Health</t>
  </si>
  <si>
    <t>1.11.2022 - 30.10.2029</t>
  </si>
  <si>
    <t>MH SR (POO)</t>
  </si>
  <si>
    <t>09I05-03-V03-00012, AI Tutor</t>
  </si>
  <si>
    <t xml:space="preserve">doc. Ing. Jaroslav Majerník, PhD. </t>
  </si>
  <si>
    <t>AI Tutor: AI-Enhanced Medical Learning in XR</t>
  </si>
  <si>
    <t>1.9.2024 - 28.2.2026</t>
  </si>
  <si>
    <t>001UPJŠ-4/2024</t>
  </si>
  <si>
    <t>prof. MUDr. Kvetoslava Rimárová, CSc.</t>
  </si>
  <si>
    <t>E-learningové multimediálne centrum pre sledovanie vplyvov environmentálnych faktorov na humánne zdravie pre študentov medicínskych a zdravotníckych odborov</t>
  </si>
  <si>
    <t>003UPJŠ-4/2023</t>
  </si>
  <si>
    <t>Inovácia výučbového procesu v lekárskych a nelekárskych študijných programoch s využitím medicínskych simulačných nástrojov a virtuálnej reality</t>
  </si>
  <si>
    <t>003UPJŠ-4/2024</t>
  </si>
  <si>
    <t>prof. Mgr. MUDr. Erik Dorko, PhD., MPH, MBA</t>
  </si>
  <si>
    <t>Aktualizácia a inovácia študijného programu verejné zdravotníctvo v oblasti prevencie chronických neprenosných ochorení</t>
  </si>
  <si>
    <t>006UPJŠ-4/2024</t>
  </si>
  <si>
    <t>doc. MUDr. Adriana Boleková, PhD.</t>
  </si>
  <si>
    <t>Anatómia ľudského tela v reálnych obrazoch – fotografický atlas, 1. časť</t>
  </si>
  <si>
    <t>008UPJŠ-4/2024</t>
  </si>
  <si>
    <t>doc. MVDr. Štefan Tóth, PhD.</t>
  </si>
  <si>
    <t>Modernizácia pedagogického procesu a implementácia inovatívnych metód pri výučbe histológie pre bakalárske odbory</t>
  </si>
  <si>
    <t>009UPJŠ-4/2024</t>
  </si>
  <si>
    <t>MUDr. Dorota Sopková, PhD., MBA</t>
  </si>
  <si>
    <t>Inovácia výučby súdneho lekárstva prostredníctvom elektronického atlasu pitevných nálezov</t>
  </si>
  <si>
    <t>011UPJŠ-4/2023</t>
  </si>
  <si>
    <t xml:space="preserve">doc. MUDr. Miriam Kozárová, PhD., MPH </t>
  </si>
  <si>
    <t>Využitie simulátorovej medicíny vo výučbe vnútorného lekárstva</t>
  </si>
  <si>
    <t>012UPJŠ-4/2023</t>
  </si>
  <si>
    <t>prof. MUDr. Alexander Ostró, CSc., MBA / doc. MUDr. Silvia Toporcerová, PhD., MBA (od 1.7.2024)</t>
  </si>
  <si>
    <t>Podpora vzdelávania v odbore reprodukčná medicína a embryotechnológie</t>
  </si>
  <si>
    <t>014UPJŠ-4/2023</t>
  </si>
  <si>
    <t>doc. RNDr. Marek Stupák, PhD.</t>
  </si>
  <si>
    <t>Základy chémie pre zahraničných študentov. Biomedicínske aspekty a aplikácie</t>
  </si>
  <si>
    <t>016UPJŠ-4/2022</t>
  </si>
  <si>
    <t>doc. MUDr. Veronika Vargová, PhD.</t>
  </si>
  <si>
    <t>Kontrola fyzikálnych zručností študentov medicíny pomocou ultrasonografie</t>
  </si>
  <si>
    <t>017UPJŠ-4/2023</t>
  </si>
  <si>
    <t>MUDr. Anna Birková, PhD.</t>
  </si>
  <si>
    <t>KAZUPORTÁL pre podporu a inováciu výučby lekárskej biochémie</t>
  </si>
  <si>
    <t>024SPU-4/2023</t>
  </si>
  <si>
    <t>Embryotechnologický výskum pre účely asistovanej reprodukcie</t>
  </si>
  <si>
    <t>024UPJŠ-4/2024</t>
  </si>
  <si>
    <t>Zavedenie praktických kurzov biomedicínskeho výskumu pre doktorandov a integrácia vedeckých pracovníkov do nových výučbových prístupov „PraktikMed"</t>
  </si>
  <si>
    <t>040UK-4/2022</t>
  </si>
  <si>
    <t>Obsahová inovácia a digitalizácia povinného predmetu lekárska biofyzika a súvisiacich povinne voliteľných predmetov</t>
  </si>
  <si>
    <t>1/0050/24</t>
  </si>
  <si>
    <t>prof. MUDr. Ivan Tkáč, PhD.</t>
  </si>
  <si>
    <t>Sledovanie vybraných génových variantov vo vzťahu k účinku agonistov GLP-1 receptorov na zníženie HbA1c a telesnej hmotnosti pri diabete 2. typu</t>
  </si>
  <si>
    <t>1/0097/24</t>
  </si>
  <si>
    <t>MUDr. Zuzana Katreniaková, PhD.</t>
  </si>
  <si>
    <t>Digitálna zdravotná gramotnosť starších dospelých ako nástroj podpory aktívneho starnutia</t>
  </si>
  <si>
    <t>1/0146/24</t>
  </si>
  <si>
    <t>RNDr. Jana Bzdiľová, PhD.</t>
  </si>
  <si>
    <t>Potenciálne využitie cirkulujúcich extracelulárnych vezikúl v diagnostike osteoartritídy</t>
  </si>
  <si>
    <t>1/0262/24</t>
  </si>
  <si>
    <t>MUDr. Tomáš Vasilenko, PhD.</t>
  </si>
  <si>
    <t>Vplyv nových generácií lipofosfonoxínov na liečbu infikovaných rán</t>
  </si>
  <si>
    <t>1/0359/21</t>
  </si>
  <si>
    <t>MVDr. Elena Hatalová, PhD.</t>
  </si>
  <si>
    <t>Mapovanie epidemiologickej a epizootologickej distribúcie a výskytu vybraných zoonotických intestinálnych patogénov pomocou molekulových metód</t>
  </si>
  <si>
    <t>1/0393/22</t>
  </si>
  <si>
    <t>doc. MUDr. Pavol Joppa, PhD.</t>
  </si>
  <si>
    <t>Terapeutické ovplyvnenie respiračnej insuficiencie vysokoprietokovou oxynogenoterapiou a neinvazívnou ventiláciou: hemodynamické efekty a vplyv na parametre srdcového výdaja.</t>
  </si>
  <si>
    <t>1/0419/24</t>
  </si>
  <si>
    <t>MUDr. Jaroslav Rosenberger, PhD.</t>
  </si>
  <si>
    <t>Skúmanie subjektívnej perspektívy a skúseností pacientov s chronickým ochorením obličiek v kontexte kvality života a psychologickej adaptácie na ochorenie</t>
  </si>
  <si>
    <t>1/0435/23</t>
  </si>
  <si>
    <t>prof. Ing. Mária Mareková, CSc.</t>
  </si>
  <si>
    <t>Štúdium úlohy nekódujúcich RNA a zloženia metabolómu pri endometrióze a karcinóme endometria</t>
  </si>
  <si>
    <t>1/0436/24</t>
  </si>
  <si>
    <t>RNDr. Matúš Čoma, PhD.</t>
  </si>
  <si>
    <t>Zvýšenie chemosenzitivity duktálneho adenokarcinómu pankreasu zacielením na s nádorom asociované fibroblasty</t>
  </si>
  <si>
    <t>1/0439/24</t>
  </si>
  <si>
    <t>doc. MUDr. Eva Feketeová, PhD.</t>
  </si>
  <si>
    <t>Prediktory kognitívneho deficitu u pacientov s cievnou mozgovou príhodou</t>
  </si>
  <si>
    <t>1/0446/22</t>
  </si>
  <si>
    <t>doc. MUDr. Martina Čižmáriková, PhD.</t>
  </si>
  <si>
    <t>Štúdium chalkónov v kontexte ich pôsobenia na membránové transportéry zodpovedné za liekovú rezistenciu.</t>
  </si>
  <si>
    <t>1/0455/22</t>
  </si>
  <si>
    <t>RNDr. Peter Gál, DrSc., MBA</t>
  </si>
  <si>
    <t>Vývoj aktívneho krytia rán na báze antibakteriálneho ( LPPO) hydrogélu obsahujúceho rastlinný extrakt stimulujúci hojenie rán.</t>
  </si>
  <si>
    <t>1/0481/23</t>
  </si>
  <si>
    <t xml:space="preserve">prof. MUDr. Jarmila Szilasiová, PhD. </t>
  </si>
  <si>
    <t>Asociácie krvných molekulárnych biomarkerov s aktivitou ochorenia a atrofiou mozgu u pacientov s roztrúsenou sklerózou</t>
  </si>
  <si>
    <t>1/0498/23</t>
  </si>
  <si>
    <t>RNDr. Martin Kello, PhD.</t>
  </si>
  <si>
    <t>Modulácia nádorového mikroprostredia rakoviny prsníka sekundárnymi metabolitmi lišajníkov: in vitro štúdia</t>
  </si>
  <si>
    <t>1/0500/23</t>
  </si>
  <si>
    <t>Erytropoetínový receptor a jeho význam v signalizácii nádorovej bunky</t>
  </si>
  <si>
    <t>1/0513/21</t>
  </si>
  <si>
    <t>prof. MUDr. Ladislav Mirossay, DrSc.</t>
  </si>
  <si>
    <t>Klinická relevantnosť expresie PD receptorov „programovanej smrti“ v mikroprostredí karcinómov mliečnej žlazy.</t>
  </si>
  <si>
    <t>1/0534/23</t>
  </si>
  <si>
    <t>doc. MUDr. Gabriel Koľvek, PhD.</t>
  </si>
  <si>
    <t>Cielený genetický skríning u pacientov s Alportovým fenotypom</t>
  </si>
  <si>
    <t>1/0539/21</t>
  </si>
  <si>
    <t>Fibroblasty a nádorové mikroprostredie: bunkové interakcie a ich farmakologické ovplyvnenie.</t>
  </si>
  <si>
    <t>1/0593/21</t>
  </si>
  <si>
    <t xml:space="preserve">Mgr. Daniela Fiľakovská, PhD. </t>
  </si>
  <si>
    <t>Raný vývin detí v kontexte marginalizovaných rómskych komunít: faktory ohrozujúce zdravie a zdravý vývin</t>
  </si>
  <si>
    <t>1/0608/23</t>
  </si>
  <si>
    <t>Mgr. Pavol Mikula, PhD.</t>
  </si>
  <si>
    <t>Manažment 'neviditeľných symptómov' a ich asociácia s adherenciou k liečbe u ľudí so sclerosis multiplex</t>
  </si>
  <si>
    <t>1/0609/24</t>
  </si>
  <si>
    <t>doc. MUDr. Slavomír Perečinský,  PhD.</t>
  </si>
  <si>
    <t>Identifikácia klinických, genetických a biochemických markerov vzniku a progresie hypersenzitívnej pneumonitídy</t>
  </si>
  <si>
    <t>1/0617/22</t>
  </si>
  <si>
    <t xml:space="preserve">doc. PharmDr. Marek Šarišský, PhD. </t>
  </si>
  <si>
    <t>SLAMF receptory u chronickej lymfocytovej leukémie - potenciálne ciele protinádorovej liečby.</t>
  </si>
  <si>
    <t>1/0686/24</t>
  </si>
  <si>
    <t>prof. MUDr. Marek Lacko, PhD.</t>
  </si>
  <si>
    <t>Analýza účinnosti intraartikulárnej aplikácie autológnej plazmy bohatej na trombocyty pri pokročilej gonartróze</t>
  </si>
  <si>
    <t>1/0700/23</t>
  </si>
  <si>
    <t>doc. MUDr. Štefan Tóth, PhD., MPH</t>
  </si>
  <si>
    <t>Využitie rozšírenej analýzy biochemických dát, symptomatológie a údajov z nositeľných zariadení pri optimalizácii a personalizácii manažmentu pacientov s chronickým srdcovým zlyhávaním</t>
  </si>
  <si>
    <t>1/0712/22</t>
  </si>
  <si>
    <t>Nové biomarkery prodromálnej Parkinsonovej choroby - longitudinálny projekt.</t>
  </si>
  <si>
    <t>1/0723/21</t>
  </si>
  <si>
    <t>Sledovanie vplyvu oklúzie strednej mozgovej tepny s použitím konektomických údajov</t>
  </si>
  <si>
    <t>1/0733/22</t>
  </si>
  <si>
    <t>Autoimunitné mechanizmy ortostatickej intolerancie</t>
  </si>
  <si>
    <t>1/0747/24</t>
  </si>
  <si>
    <t>Účinok kyseliny hyalurónovej na receptivitu endometria v IVF procese</t>
  </si>
  <si>
    <t>1/0748/22</t>
  </si>
  <si>
    <t>Mgr. Vladimíra Timková, PhD.</t>
  </si>
  <si>
    <t>Behaviorálne inovácie v manažmente nadváhy a obezity u dospelej populácie.</t>
  </si>
  <si>
    <t>UMCG (Zmluva o spolupráci)</t>
  </si>
  <si>
    <t>UPJŠ - 36/2021</t>
  </si>
  <si>
    <t>Dohoda o spolupráci v rámci Výskumného programu "Zraniteľné skupiny" medzi UPJŠ a UMCG</t>
  </si>
  <si>
    <t>Úrad vlády Slovenskej republiky (POO)</t>
  </si>
  <si>
    <t>09I03-03-V03-00007, PURE-MD</t>
  </si>
  <si>
    <t>Podpora excelentnosti vo výskume nedostatočne zastúpených populácií a včasná identifikácia extrapyramidových ochorení</t>
  </si>
  <si>
    <t>1.1.2024 - 30.6.2026</t>
  </si>
  <si>
    <t>UVLF (Zmluva o spolupráci)</t>
  </si>
  <si>
    <t>57/2023/UVLF</t>
  </si>
  <si>
    <t>Využitie umelej inteligencie v personalizovanej diagnostike karcinómu prostaty</t>
  </si>
  <si>
    <t>21.4.2023 - na dobu neurčitú</t>
  </si>
  <si>
    <t>Výskumná agentúra (OPII)</t>
  </si>
  <si>
    <t>313011ASX1, IPMVDCov</t>
  </si>
  <si>
    <t>prof. MUDr. Viliam Donič, CSc.</t>
  </si>
  <si>
    <t>Návrh a implementácia pokročilých metód ventilačnej liečby a diagnostiky vírusových pneumónii vrátane Covid-19 s možnosťou ich rýchleho osvojenia</t>
  </si>
  <si>
    <t>1.2.2020 - 30.6.2023</t>
  </si>
  <si>
    <t>313011AUB1, AKARDIO COVID-19</t>
  </si>
  <si>
    <t>prof. MUDr. Ján Fedačko, PhD.</t>
  </si>
  <si>
    <t>Analýza kardiovaskulárnej a imunologickej odpovede pacientov po prekonaní COVID-19 so zameraním na výskum nových diagnostických markerov a terapeutických prostriedkov</t>
  </si>
  <si>
    <t>3.3.2021 - 30.6.2023</t>
  </si>
  <si>
    <t>09I03-03-V04-00074, FIPDAC</t>
  </si>
  <si>
    <t>Odhalenie vplyvu heterogenity s nádorom asociovaných fibroblastov na
chemosenzitivitu duktálneho adenokarcinómu pankreasu</t>
  </si>
  <si>
    <t>16.7.2024 - 30.6.2026</t>
  </si>
  <si>
    <t>09I03-03-V04-00075, LIWI</t>
  </si>
  <si>
    <t>RNDr. Peter Gál, DrSc.</t>
  </si>
  <si>
    <t>Odhalenie biokompatibility lipofosfonoxínov pre manažment infekcií rán: Smerom k novej generácii terapeutík</t>
  </si>
  <si>
    <t>09I03-03-V04-00398, 3D FABFI</t>
  </si>
  <si>
    <t>RNDr. Zuzana Badovská, PhD. (Klepcová)</t>
  </si>
  <si>
    <t>Neinvazívna 3D fluorescenčná analýza biologických tekutín žien v procese IVF</t>
  </si>
  <si>
    <t>09I03-03-V06-00014, Kap. booster ku APVV-22-0279</t>
  </si>
  <si>
    <t>1.12.2024 - 30.9.2025</t>
  </si>
  <si>
    <t>09I03-03-V06-00015, Kap. booster ku APVV-22-0357</t>
  </si>
  <si>
    <t>doc. RNDr. Miroslava Rabajdová, PhD., univerzitná profesorka</t>
  </si>
  <si>
    <t>09I05-03-V02-00078</t>
  </si>
  <si>
    <t>doc. Ing. Katarína Dubayová, PhD.</t>
  </si>
  <si>
    <t>Digitalizácia biomedicínskych laboratórnych analýz</t>
  </si>
  <si>
    <t>1.4.2024 - 31.3.2026</t>
  </si>
  <si>
    <t>PF UPJŠ</t>
  </si>
  <si>
    <t>SK-AT-23-0001</t>
  </si>
  <si>
    <t>RNDr. Zuzana Jurašeková, PhD., univerzitný docent</t>
  </si>
  <si>
    <t>Návrh modulárnych protinádorových nanočastíc na skúmanie morfomolekulárnej reakcie buniek a organoidov pochádzajúcich od pacienta na funkčné liečivá</t>
  </si>
  <si>
    <t>SK-AT-23-0002</t>
  </si>
  <si>
    <t>doc. Ing. Norbert Kopčo, PhD., univerzitný profesor</t>
  </si>
  <si>
    <t>Virtualizácia a modelovanie v priestorovom počúvaní</t>
  </si>
  <si>
    <t>SK-FR-22-0006</t>
  </si>
  <si>
    <t>Mgr. Tomáš Samuely, PhD., univerzitný docent</t>
  </si>
  <si>
    <t>Topologická supravodivosť v silne dopovaných misfitoch</t>
  </si>
  <si>
    <t>1.7.2023 - 30.6.2025</t>
  </si>
  <si>
    <t>SK-FR-22-0011</t>
  </si>
  <si>
    <t>doc. RNDr. Jozef Strečka, PhD.</t>
  </si>
  <si>
    <t>Teplotné fázové prechody dvojrozmerných frustrovaných kvantových magnetov v magnetickom poli</t>
  </si>
  <si>
    <t>SK-SRB-23-0033</t>
  </si>
  <si>
    <t>RNDr. Martin Gmitra, PhD.</t>
  </si>
  <si>
    <t>Proximálne indukovaný magnetizmus vo van der Waalsovských heteroštruktúrach z grafénu a altermanetu</t>
  </si>
  <si>
    <t>1.4.2024 - 31.12.2025</t>
  </si>
  <si>
    <t>SK-CZ-RD-21-0068</t>
  </si>
  <si>
    <t>doc. RNDr. Miroslav Almáši, PhD.</t>
  </si>
  <si>
    <t>Monolitické, hierarchicky porézne MOF-uhlíkové kompozity pre environmentálne aplikácie</t>
  </si>
  <si>
    <t>1.7.2022 - 30.6.2025</t>
  </si>
  <si>
    <t>SK-CZ-RD-21-0114</t>
  </si>
  <si>
    <t>Vplyv termoelektrických efektov na spinovo-orbitálne torzie v 2D van der Waalsovských materiáloch</t>
  </si>
  <si>
    <t>APVV-19-0153</t>
  </si>
  <si>
    <t>doc. RNDr. Roman Soták, PhD.</t>
  </si>
  <si>
    <t>Vnorené grafy - zafarbenia a štruktúra</t>
  </si>
  <si>
    <t>APVV-19-0279</t>
  </si>
  <si>
    <t>doc. RNDr. Juraj Ševc, PhD.</t>
  </si>
  <si>
    <t>Regulácia postnatálnej neurogenézy v čuchovom systéme potkana prostredníctvom neurotransmiterov za fyziologických a patologických podmienok</t>
  </si>
  <si>
    <t>APVV-19-0440</t>
  </si>
  <si>
    <t>RNDr. Igor Majláth, PhD.</t>
  </si>
  <si>
    <t>Vynárajúce sa zoonotické patogény prenášané opomínanými druhmi článkonožcov na Slovensku</t>
  </si>
  <si>
    <t>APVV-19-0580</t>
  </si>
  <si>
    <t>doc. Mgr. Gregor Bánó, PhD.</t>
  </si>
  <si>
    <t>Vývoj technológie na detekciu sub-nanomolových koncentrácií glyfosátu a dioxanu v životnom prostredí a potravinách</t>
  </si>
  <si>
    <t>APVV-20-0068</t>
  </si>
  <si>
    <t>prof. RNDr. Pavol Sovák, CSc.</t>
  </si>
  <si>
    <t>Vývoj nových bioresorbovateľných zliatin pre vnútrotelové implantáty</t>
  </si>
  <si>
    <t>APVV-20-0072</t>
  </si>
  <si>
    <t>prof. RNDr. Peter Kollár, DrSc.</t>
  </si>
  <si>
    <t>Funkčné vlastnosti kompaktovaných kompozitov na báze magnetických častic s povrchovo modifikovanými vlastnosťami.</t>
  </si>
  <si>
    <t>APVV-20-0111</t>
  </si>
  <si>
    <t>doc. RNDr. Andrea Straková Fedorková, PhD.</t>
  </si>
  <si>
    <t>Pokročilé lítiové batérie s dlhou životnosťou</t>
  </si>
  <si>
    <t>APVV-20-0138</t>
  </si>
  <si>
    <t>Vývoj nových 3D materiálov pre post Li-iónové batérie s vysokou energetickou hustotou</t>
  </si>
  <si>
    <t>1.7.2021 - 31.12.2024</t>
  </si>
  <si>
    <t>APVV-20-0148</t>
  </si>
  <si>
    <t>doc. Mgr. Štefan Parimucha, PhD.</t>
  </si>
  <si>
    <t>Od interagujúcich hviezd k exoplanétam</t>
  </si>
  <si>
    <t>APVV-20-0150</t>
  </si>
  <si>
    <t>Perspektívne elektrónové spinové systémy pre budúce kvantové technológie</t>
  </si>
  <si>
    <t>APVV-20-0278</t>
  </si>
  <si>
    <t>prof. RNDr. Renáta Oriňaková, DrSc.</t>
  </si>
  <si>
    <t>Degradovateľné kovové biomateriály s riadeným uvoľňovaním liečiv</t>
  </si>
  <si>
    <t>APVV-20-0299</t>
  </si>
  <si>
    <t>Elektrokatalyzátory pre efektívnu produkciu vodíka pre budúce elektrolyzéry a palivové články</t>
  </si>
  <si>
    <t>APVV-20-0324</t>
  </si>
  <si>
    <t>prof. Ing. Martin Orendáč, DrSc.</t>
  </si>
  <si>
    <t>Príprava progresívnych nízkorozmerných magnetických materiálov pre senzory a spintroniku</t>
  </si>
  <si>
    <t>1.8.2021 - 30.6.2025</t>
  </si>
  <si>
    <t>APVV-20-0425</t>
  </si>
  <si>
    <t>Topologicky netriviálne magnetické a supravodivé nanoštruktúry</t>
  </si>
  <si>
    <t>APVV-20-0512</t>
  </si>
  <si>
    <t xml:space="preserve">doc. RNDr. Adriana Zeleňáková, DrSc. </t>
  </si>
  <si>
    <t>Pokročilé superparamagnetické nanočastice pre biomedicínske aplikácie</t>
  </si>
  <si>
    <t>APVV-20-0528</t>
  </si>
  <si>
    <t>Mgr. Vladimír Komanický, PhD., univerzitný docent</t>
  </si>
  <si>
    <t>Nové polovodiče a katalyzátory pre produkciu zeleného vodíka</t>
  </si>
  <si>
    <t>APVV-21-0216</t>
  </si>
  <si>
    <t>doc. RNDr. Martina Hančová, PhD.</t>
  </si>
  <si>
    <t>Pokročilé matematické a štatistické metódy pre meranie a metrológiu</t>
  </si>
  <si>
    <t>APVV-21-0333</t>
  </si>
  <si>
    <t>Pružné mikroštruktúry a mikroroboty pre biomedicínske 'lab-onchip' aplikácie</t>
  </si>
  <si>
    <t>APVV-21-0369</t>
  </si>
  <si>
    <t>prof. RNDr. Ivan Žežula, CSc.</t>
  </si>
  <si>
    <t>Optimálne rozhodovacie a riadiace metódy v komplexných dátových štruktúrach</t>
  </si>
  <si>
    <t>APVV-21-0379</t>
  </si>
  <si>
    <t>prof. RNDr. Ľubomír Kováč, CSc.</t>
  </si>
  <si>
    <t>Funkčné charakteristiky terestrických článkonožcov na epigeicko-hypogeickom gradiente jaskynných vchodov</t>
  </si>
  <si>
    <t>APVV-21-0418</t>
  </si>
  <si>
    <t>doc. RNDr. Ján Füzer, PhD.</t>
  </si>
  <si>
    <t>Vývoj inovatívnych spôsobov spracovania a spájania elektrotechnických ocelí pre vysokoúčinné aplikácie v e-mobilite</t>
  </si>
  <si>
    <t>APVV-22-0024</t>
  </si>
  <si>
    <t>doc. Mgr. Michal Gallay, PhD.</t>
  </si>
  <si>
    <t>Fyzikálna geomorfometria pre fyzickogeografický výskum</t>
  </si>
  <si>
    <t>APVV-22-0172</t>
  </si>
  <si>
    <t>doc. RNDr. Erik Čižmár, PhD.</t>
  </si>
  <si>
    <t>Vplyv redukovanej rozmernosti na spinovo-fonónovú interakciu</t>
  </si>
  <si>
    <t>APVV-22-0515</t>
  </si>
  <si>
    <t>doc. RNDr. Marián Kireš, PhD.</t>
  </si>
  <si>
    <t>Fyzikálne vzdelávanie metódou zmiešanej výučby v prostredí vzdelávacieho laboratória budúcnosti</t>
  </si>
  <si>
    <t>APVV-23-0006</t>
  </si>
  <si>
    <t>Fotoprepínatelné jednojónové magnety a spin crossover komplexy pre depozíciu na povrchy</t>
  </si>
  <si>
    <t>APVV-23-0049</t>
  </si>
  <si>
    <t>Vývoj pokročilých elektrokatalytických materiálov pre vodíkovú ekonomiku</t>
  </si>
  <si>
    <t>APVV-23-0054</t>
  </si>
  <si>
    <t>Virtuálna realita a umelá inteligencia v sluchovom vnímaní</t>
  </si>
  <si>
    <t>APVV-23-0097</t>
  </si>
  <si>
    <t>prof. RNDr. Vladimír Zeleňák, DrSc.</t>
  </si>
  <si>
    <t>Multifunkčné kompozitné nanočastice na báze mezopórovitej siliky
pre biomedicínske aplikácie</t>
  </si>
  <si>
    <t>APVV-23-0137</t>
  </si>
  <si>
    <t>doc. RNDr. JUDr. Pavol Sokol, PhD. et PhD.</t>
  </si>
  <si>
    <t>Právne a technické aspekty situačného povedomia o kybernetickej bezpečnosti</t>
  </si>
  <si>
    <t>APVV-23-0191</t>
  </si>
  <si>
    <t>Farebnosť a štruktúra planárnych, vnorených a planárno-príbuzných grafov</t>
  </si>
  <si>
    <t>APVV-23-0208</t>
  </si>
  <si>
    <t>RNDr. Andrea Rendošová, PhD.</t>
  </si>
  <si>
    <t>Skrytý život: odhaľovanie princípov diverzity a rozšírenia bezstavovcov v epikrase</t>
  </si>
  <si>
    <t>APVV-23-0210</t>
  </si>
  <si>
    <t>prof. Mgr. Jaroslav Hofierka, PhD.</t>
  </si>
  <si>
    <t>Prehrievanie mesta: dôsledky, zmierňovanie a percepcia</t>
  </si>
  <si>
    <t>APVV-23-0265</t>
  </si>
  <si>
    <t>Mgr. Ján Šašak, PhD.</t>
  </si>
  <si>
    <t>3D technológie a metódy strojového učenia pre environmentálny monitoring a hodnotenie kvalitatívneho stavu riek</t>
  </si>
  <si>
    <t>APVV-23-0274</t>
  </si>
  <si>
    <t>Glymfatický systém a jeho využitie vo farmakoterapii ochorení CNS</t>
  </si>
  <si>
    <t>APVV-23-0320</t>
  </si>
  <si>
    <t>RNDr. Viktória Majláthová, PhD., univer. docent</t>
  </si>
  <si>
    <t>Kliešť Dermacentor reticulatus a Slovensko - časopriestorové zmeny na začiatku milénia a ekologické a epidemiologické súvislosti</t>
  </si>
  <si>
    <t>APVV-23-0624</t>
  </si>
  <si>
    <t>Nízkorozmerné supravodivé aparáty</t>
  </si>
  <si>
    <t>1.9.2024 - 31.12.2027</t>
  </si>
  <si>
    <t xml:space="preserve">APVV </t>
  </si>
  <si>
    <t>APVV-20-0045</t>
  </si>
  <si>
    <t>RNDr. Jaroslav Šupina, PhD.</t>
  </si>
  <si>
    <t>Topologické štruktúry a priestory funkcií</t>
  </si>
  <si>
    <t>CA18202</t>
  </si>
  <si>
    <t>prof. RNDr. Zuzana Vargová, Ph.D.</t>
  </si>
  <si>
    <t>Network for Equilibria and Chemical Thermodynamics Advanced Research</t>
  </si>
  <si>
    <t>2.10.2019 - 1.4.2024</t>
  </si>
  <si>
    <t>CA18237</t>
  </si>
  <si>
    <t>EUdaphobase - Európska databáza údajov o pôdnej biológii pre ochranu pôdy</t>
  </si>
  <si>
    <t>10.9.2019 - 9.3.2024</t>
  </si>
  <si>
    <t>DIGITAL EUROPE PROGRAMME</t>
  </si>
  <si>
    <t>skQCI, 101128073</t>
  </si>
  <si>
    <t xml:space="preserve">prof. RNDr. Gabriel Semanišin, PhD.  </t>
  </si>
  <si>
    <t>Slovak Quantum Communication Infrastructure</t>
  </si>
  <si>
    <t>1.10.2023 - 30.9.2026</t>
  </si>
  <si>
    <t>2020-1-DE01-KA203-005677</t>
  </si>
  <si>
    <t>doc. RNDr. Ingrid Semanišinová, PhD.</t>
  </si>
  <si>
    <t>Enhancing functional thinking from primary to upper secondary school</t>
  </si>
  <si>
    <t>1.9.2021 - 31.8.2023</t>
  </si>
  <si>
    <t>101046448, MHzTOMOSCOPY</t>
  </si>
  <si>
    <t>doc. RNDr. Jozef Uličný, CSc.</t>
  </si>
  <si>
    <t>MHz rate mulTiple prOjection X-ray MicrOSCOPY</t>
  </si>
  <si>
    <t>1.6.2022 - 30.11.2025</t>
  </si>
  <si>
    <t>101081515, P4F</t>
  </si>
  <si>
    <t>prof. RNDr. Juraj Černák, DrSc.</t>
  </si>
  <si>
    <t>Physics For Future</t>
  </si>
  <si>
    <t>1.9.2023 - 31.8.2028</t>
  </si>
  <si>
    <t>European Space Agency</t>
  </si>
  <si>
    <t>ESA Contract No. 4000143311/23/I-DT</t>
  </si>
  <si>
    <t>URBANA: Development and Verification of Urban Analytics</t>
  </si>
  <si>
    <t>2024 - 2025</t>
  </si>
  <si>
    <t>INO – HUB Energy j.s.a. (Zmluvný výskum)</t>
  </si>
  <si>
    <t>Zmluvný výskum Inohub Energy</t>
  </si>
  <si>
    <t>22.2.2024 - 31.12.2024</t>
  </si>
  <si>
    <t>MFAaT Hungary / MIRRI SR</t>
  </si>
  <si>
    <t>HUSKROUA/1702/8.1/0065, GeoSES</t>
  </si>
  <si>
    <t>doc. RNDr. Ján Kaňuk, PhD.</t>
  </si>
  <si>
    <t>Extension of the operational "Space Emergency System" towards monitoring of dangerous natural and man-made geo-processes in the HU-SK-RO-UA cross-border region, GeoSES</t>
  </si>
  <si>
    <t>1.12.2019 - 31.12.2022</t>
  </si>
  <si>
    <t>Ministerstvo hospodárstva a konkurencieschopnosti v Španielsku</t>
  </si>
  <si>
    <t>PID2021-122353OB-I00</t>
  </si>
  <si>
    <t>doc. RNDr. Peter Paľove-Balang, PhD.</t>
  </si>
  <si>
    <t>Systémová signalizácia v symbióze strukovín a rizóbií a vo výžive dusíkom. Dôsledky pre produktivitu rastlín.</t>
  </si>
  <si>
    <t>1.3.2022 - 30.3.2025</t>
  </si>
  <si>
    <t>MŠVVaM SR (ALICE CERN)</t>
  </si>
  <si>
    <t xml:space="preserve">ALICE CERN, č. 0407/2022 </t>
  </si>
  <si>
    <t>doc. RNDr. Marek Bombara, PhD.</t>
  </si>
  <si>
    <t>Experiment
ALICE na LHC v CERN: Štúdium silno interagujúcej hmoty v extrémnych
podmienkach</t>
  </si>
  <si>
    <t>1.1.2022 - 31.12.2026</t>
  </si>
  <si>
    <t>001UPJŠ-4/2023</t>
  </si>
  <si>
    <t>RNDr. Ivana Sotáková, Ph.D.</t>
  </si>
  <si>
    <t>Implementácia formatívneho hodnotenia do výučby na základnej škole so zameraním na digitálnu formu</t>
  </si>
  <si>
    <t>002UPJŠ-4/2024</t>
  </si>
  <si>
    <t>Inovatívne metódy vo výučbe a modernizácia študijných materiálov orientovaných na priemysel v oblasti elektrochémie – výroba a uskladnenie elektrickej energie</t>
  </si>
  <si>
    <t>004KU-4/2022</t>
  </si>
  <si>
    <t>prof. RNDr. Jozef Doboš, CSc.</t>
  </si>
  <si>
    <t>Osobnosti slovenskej matematiky II - životné vzory pre budúce generácie</t>
  </si>
  <si>
    <t>007UPJŠ-4/2024</t>
  </si>
  <si>
    <t>Príprava a tvorba nového bakalárskeho študijného programu biochémia na UCHV PF UPJŠ v Košiciach</t>
  </si>
  <si>
    <t>008TTU-4/2023</t>
  </si>
  <si>
    <t>PaedDr. Andrea Lešková, PhD.</t>
  </si>
  <si>
    <t>Modernizácia a zatraktívnenie výučby evolúcie v sekundárnom vzdelávaní</t>
  </si>
  <si>
    <t>008UPJŠ-4/2023</t>
  </si>
  <si>
    <t>doc. RNDr. Mária Vilková, PhD.</t>
  </si>
  <si>
    <t>Inovácia vzdelávania predmetov NMR spektroskopie v študijnom odbore chémia</t>
  </si>
  <si>
    <t>009UPJŠ-4/2023</t>
  </si>
  <si>
    <t>Inovácia a aktualizácia predmetu biológia kryptogamov. Tvorba dvojjazyčných vysokoškolských textov pre skriptá a pracovný zošit</t>
  </si>
  <si>
    <t>010UPJŠ-4/2024</t>
  </si>
  <si>
    <t xml:space="preserve">PaedDr. Ján Guniš, PhD., univerzitný docent </t>
  </si>
  <si>
    <t>Využitie umelej inteligencie vo vyučovaní školskej informatiky na stredných školách</t>
  </si>
  <si>
    <t>012UPJŠ-4/2024</t>
  </si>
  <si>
    <t>doc. RNDr. Adela Kravčáková, PhD.</t>
  </si>
  <si>
    <t>Podpora a prepájanie formálneho a neformálneho vzdelávania s popularizáciou v časticovej fyzike</t>
  </si>
  <si>
    <t>013UPJŠ-4/2024</t>
  </si>
  <si>
    <t>doc. RNDr. Juraj Kuchár, PhD.</t>
  </si>
  <si>
    <t>Inovácia a internacionalizácia vybraných predmetov študijného programu anorganická chémia</t>
  </si>
  <si>
    <t>015UPJŠ-4/2024</t>
  </si>
  <si>
    <t xml:space="preserve">doc. RNDr. Katarína Bruňáková, PhD. </t>
  </si>
  <si>
    <t>Moderné trendy v genetickom vzdelávaní: implementácia OMICs prístupov</t>
  </si>
  <si>
    <t>1/0003/23</t>
  </si>
  <si>
    <t>prof. RNDr. Peter Fedoročko, CSc.</t>
  </si>
  <si>
    <t>Zmeny regulácie expresie a aktivity transportného proteínu BCRP vo vzťahu k proangiogénnemu a metastatickému potenciálu nádorových buniek</t>
  </si>
  <si>
    <t>1/0016/24</t>
  </si>
  <si>
    <t>Štúdium elementárnych magnetizačných procesov práškových kompaktovaných a kompozitných materiáloch</t>
  </si>
  <si>
    <t>1/0037/22</t>
  </si>
  <si>
    <t>prof. RNDr. Mária Kožurková, CSc.</t>
  </si>
  <si>
    <t>Vývoj a výskum nových farmakofórov na báze akridínu a kumarínu s antimikrobiálnymi a protinádorovými účinkami</t>
  </si>
  <si>
    <t>1/0085/23</t>
  </si>
  <si>
    <t>Modelovanie mestských ostrovov tepla pomocou geopriestorových nástrojov</t>
  </si>
  <si>
    <t>1/0095/21</t>
  </si>
  <si>
    <t>Aplikácia inovatívnych nanokatalyzátorov a DFT simulácií pre efektívnu výrobu vodíka</t>
  </si>
  <si>
    <t>1/0126/23</t>
  </si>
  <si>
    <t>doc. RNDr. Ivan Potočňák, PhD.</t>
  </si>
  <si>
    <t>Antiproliferatívne komplexy s objemnými N- a O-donorovými aromatickými ligandami</t>
  </si>
  <si>
    <t>1/0132/22</t>
  </si>
  <si>
    <t>doc. RNDr. Alžbeta Orendáčová, DrSc.</t>
  </si>
  <si>
    <t>Vzájomné pôsobenie mriežkových vibrácií a lokalizovaných elektrónových podsystémov v kvantových magnetoch s rôznou mierou spin-orbitálnej interakcie</t>
  </si>
  <si>
    <t>1/0132/24</t>
  </si>
  <si>
    <t>Nekonvenčné metódy zvyšovania energetickej efektivity magneticky mäkkých kompozitov</t>
  </si>
  <si>
    <t>1/0152/22</t>
  </si>
  <si>
    <t>doc. RNDr. Miroslav Ploščica, CSc.</t>
  </si>
  <si>
    <t>Usporiadané algebraické štruktúry</t>
  </si>
  <si>
    <t>1/0168/22</t>
  </si>
  <si>
    <t>doc. Ing. Katarína Bónová, PhD.</t>
  </si>
  <si>
    <t>Paleogeografické a geodynamické interpretácie detritických minerálov z vybraných oblastí Západných Karpát: prípadová štúdia identifikácie charakteru transportných podmienok a zdrojových oblastí v krasových a nekrasových územiach</t>
  </si>
  <si>
    <t>1/0177/23</t>
  </si>
  <si>
    <t>prof. Dr. Yaroslav Bazeľ, DrSc.</t>
  </si>
  <si>
    <t>Vývoj a zavedenie inovatívnych analytických postupov použitím optickej sondy a alternatívnych ekologicky prijateľných rozpúšťadiel</t>
  </si>
  <si>
    <t>1/0187/23</t>
  </si>
  <si>
    <t>doc. RNDr. Katarína Štroffeková PhD.</t>
  </si>
  <si>
    <t>Účinky fotobiomodulácie v 2D a 3D bunkovom modeli Parkinsonovej choroby</t>
  </si>
  <si>
    <t>1/0189/22</t>
  </si>
  <si>
    <t>Koordinačné zlúčeniny ako nanomagnety</t>
  </si>
  <si>
    <t>1/0220/21</t>
  </si>
  <si>
    <t>prof. Mgr. Vasiľ Andruch, DSc.</t>
  </si>
  <si>
    <t>Využitie alternatívnych rozpúšťadiel a prístupov na vývoj environmentálne priateľských postupov pre analytickú chémiu a organickú syntéz</t>
  </si>
  <si>
    <t>1/0268/24</t>
  </si>
  <si>
    <t>Nové antimikrobiálne peptidy a heterocykly iónov kovov s biokompatibilnou štruktúrou pre liečbu infekcií a nádorov</t>
  </si>
  <si>
    <t>1/0278/23</t>
  </si>
  <si>
    <t>doc. RNDr. Miroslava Martinková, PhD.</t>
  </si>
  <si>
    <t>Syntéza a in vitro biologický profil nových stereoizomérnych diaminoanalógov naturálneho D-ribo-fytosfingozínu</t>
  </si>
  <si>
    <t>1/0347/23</t>
  </si>
  <si>
    <t>doc. RNDr. Viktor Víglaský, PhD.</t>
  </si>
  <si>
    <t>Nekanonické štruktúrne motívy DNA ako základ biosenzorických nanokonjugátov</t>
  </si>
  <si>
    <t>1/0350/22</t>
  </si>
  <si>
    <t>Výpočtové hodnotenie plasticity v priestorovom počúvaní</t>
  </si>
  <si>
    <t>1/0438/22</t>
  </si>
  <si>
    <t>Funkčný význam jaskynných vchodov ako tranzientnej zóny pre terestrické spoločenstvá článkonožcov (Arthropoda)</t>
  </si>
  <si>
    <t>1/0452/24</t>
  </si>
  <si>
    <t>Flavonoidy a izoflavonoidy z hľadiska interakcie rastlín z čeľade Fabaceae s prostredím, a ich bioaktivity</t>
  </si>
  <si>
    <t>1/0535/21</t>
  </si>
  <si>
    <t>prof. RNDr. Michal Hnatič, DrSc.</t>
  </si>
  <si>
    <t>Stochastická dynamika a turbulencia: Výpočet relevantných  parametrov a anomálnych indexov vo vyšších radoch poruchovej teórie</t>
  </si>
  <si>
    <t>1/0546/22</t>
  </si>
  <si>
    <t>RNDr. Linda Petijová, PhD.</t>
  </si>
  <si>
    <t>Biosyntetické génové klastre antrachinónov: existuje analógia medzi endofytmi a ich hostiteľmi?</t>
  </si>
  <si>
    <t>1/0574/21</t>
  </si>
  <si>
    <t>Zafarbenia grafov vzhľadom na lokálne podmienky</t>
  </si>
  <si>
    <t>1/0585/24</t>
  </si>
  <si>
    <t xml:space="preserve">doc. RNDr. Daniel Klein, PhD. </t>
  </si>
  <si>
    <t>Metódy pre efektívnu analýzu a modelovanie ekonomických a medicínskych dát s komplexnými štruktúrami</t>
  </si>
  <si>
    <t>1/0638/24</t>
  </si>
  <si>
    <t>RNDr. Jozef Bednarčík PhD., univer. docent</t>
  </si>
  <si>
    <t>Štúdium kinetiky transformácie pri podmienkach termodynamickej nerovnováhy</t>
  </si>
  <si>
    <t>1/0645/22</t>
  </si>
  <si>
    <t>doc. RNDr. Ondrej Krídlo, PhD.</t>
  </si>
  <si>
    <t>Návrh nových metód v oblasti formálnej konceptovej analýzy a ich aplikovanie</t>
  </si>
  <si>
    <t>1/0657/22</t>
  </si>
  <si>
    <t>prof. RNDr. Ondrej Hutník, PhD.</t>
  </si>
  <si>
    <t>Zovšeobecnené agregačné operátory: teória a aplikácie</t>
  </si>
  <si>
    <t>1/0695/23</t>
  </si>
  <si>
    <t>prof. RNDr. Milan Žukovič, PhD.</t>
  </si>
  <si>
    <t>Nekonvenčné magnetické a topologické fázy a fázové prechody v spinových systémoch</t>
  </si>
  <si>
    <t>1/0708/23</t>
  </si>
  <si>
    <t xml:space="preserve">Mgr. Vladislav Kolarčik, PhD., univerzitný docent  </t>
  </si>
  <si>
    <t>Biosystematické a mikroevolučné procesy v rode Sorbus podrod Aria</t>
  </si>
  <si>
    <t>1/0768/24</t>
  </si>
  <si>
    <t>doc. Mgr. Ladislav Novotný, PhD.</t>
  </si>
  <si>
    <t>Multimierkové hodnotenie priestorovej variability sociálno-ekonomickej stratifikácie obyvateľstva</t>
  </si>
  <si>
    <t>1/0779/21</t>
  </si>
  <si>
    <t>doc. RNDr. Peter Pristaš, CSc., univerzitný profesor</t>
  </si>
  <si>
    <t>Aktinobaktérie a aktinomycéty z extrémnych prostredí ako zdroj biodiverzity pre moderné biotechnológie</t>
  </si>
  <si>
    <t>1/0780/24</t>
  </si>
  <si>
    <t>Kombinácia lidarových a hyperspektrálnych dát s metódami strojového učenia pre zlepšenie klasifikácie krajinnej pokrývky</t>
  </si>
  <si>
    <t>1/0829/21</t>
  </si>
  <si>
    <t>Experimentálne štúdium magnetických nanočastíc pre biomedicínske aplikácie.</t>
  </si>
  <si>
    <t>1/0865/21</t>
  </si>
  <si>
    <t>Nanopórovité materiály pre uskladnenie vodíka a jeho zlúčenín</t>
  </si>
  <si>
    <t>2/0108/21</t>
  </si>
  <si>
    <t>RNDr. Matej Dudáš, PhD.</t>
  </si>
  <si>
    <t>Diverzita bioty miest v karpatsko-panónskej oblasti</t>
  </si>
  <si>
    <t>NATO</t>
  </si>
  <si>
    <t>G6106</t>
  </si>
  <si>
    <t>RNDr. Ivana Šišoláková, PhD., univer. docent</t>
  </si>
  <si>
    <t>Prenosné elektrochemické senzory modifikované nanomateriálmi pre biomedicínsku a enviromentalnu analýzu</t>
  </si>
  <si>
    <t>11.1.2024 - 11.1.2027</t>
  </si>
  <si>
    <t>G6131</t>
  </si>
  <si>
    <t xml:space="preserve">Ferromagnetic Insulator Systems with Improved Magneto-transport Properties for Spintronic Devices </t>
  </si>
  <si>
    <t>20.11.2023 - 19.11.2026</t>
  </si>
  <si>
    <t>SKEBA (Zmluva o spolupráci)</t>
  </si>
  <si>
    <t>Zmluvná spolupráca SKEBA STU</t>
  </si>
  <si>
    <t>1.7.2024 - 31.12.2024</t>
  </si>
  <si>
    <t>TEHO (Zmluva o dielo)</t>
  </si>
  <si>
    <t>TEHO, Zmluva o poskytovaní služieb č. 8/2024</t>
  </si>
  <si>
    <t>RNDr. Ján Elečko, PhD.</t>
  </si>
  <si>
    <t>TEHO - Syntéza nových typov antioxidantov</t>
  </si>
  <si>
    <t>5.2.2024 - 31.12.2025</t>
  </si>
  <si>
    <t>Umbra Solutions (Zmluvný výskum)</t>
  </si>
  <si>
    <t>Poskytnutie služby, faktúra č. 3240001597</t>
  </si>
  <si>
    <t>Zameranie skutkového stavu objektu pomocou laserového skenovania</t>
  </si>
  <si>
    <t>2.7.2024 - 10.7.2024</t>
  </si>
  <si>
    <t>Disig, a.s. (Zmluva o spolupráci)</t>
  </si>
  <si>
    <t>Projekt Disig (Rámcová zmluva o spolupráci - PF 2/2023)</t>
  </si>
  <si>
    <t>Projekt - výskum a aplikácie strojového učenia v rámci identifikácie relevantných záznamov v SIEM systémoch (https://www.crz.gov.sk/data/att/3848443.pdf)</t>
  </si>
  <si>
    <t>13.1.2023 - na dobu neurčitú</t>
  </si>
  <si>
    <t>ESET, spol. s. r. o. (Zmluva o spolupráci)</t>
  </si>
  <si>
    <t>Projekt ESET (Rámcová zmluva o spolupráci PF64/2023)</t>
  </si>
  <si>
    <t>Projekt - výskum v oblasti integrácie dátovej analýzy a strojového učenia do činností SOC tímov (https://www.crz.gov.sk/data/att/3848443.pdf)</t>
  </si>
  <si>
    <t>1.7.2023 - 31.8.2024</t>
  </si>
  <si>
    <t>Instyle. AI s.r.o (Zmluva o spolupráci)</t>
  </si>
  <si>
    <t>Projekt Fashion AI (Rámcová zmluva o spolupráci PF 90/2020)</t>
  </si>
  <si>
    <t>Mgr. Gabriela Vozáriková</t>
  </si>
  <si>
    <t>projekt Fashion AI</t>
  </si>
  <si>
    <t>1.11.2020 - na dobu neurčitú</t>
  </si>
  <si>
    <t>JUHAPHARM, s.r.o.  (Zmluva o spolupráci)</t>
  </si>
  <si>
    <t>Rámcová zmluva o spolupráci č. UPJŠ - 319/2023 + Dodatok č.1 (JUHAPHARM)</t>
  </si>
  <si>
    <t>Spolupráca v oblastiach výskumu definovaných v zmluve</t>
  </si>
  <si>
    <t>1.7.2023 - 30.9.2024</t>
  </si>
  <si>
    <t>KSK (Zmluva o spolupráci)</t>
  </si>
  <si>
    <t>06433/2024/ORRUPaSI (397/21/2024/153)</t>
  </si>
  <si>
    <t>Zmluva o spolupráci vo výskume a vývoji</t>
  </si>
  <si>
    <t>16.5.2024 - 30.6.2024</t>
  </si>
  <si>
    <t>VSD, a.s (Zmluva o spolupráci)</t>
  </si>
  <si>
    <t>Rámcová dohoda o spolupráci (UPJŠ - 651/2023)</t>
  </si>
  <si>
    <t>RNDr. Peter Ľuptáčik, PhD.</t>
  </si>
  <si>
    <t>Spolupráci v oblasti vedeckého výskumu - vplyv manažmentu agátových porastov pod vedením vysokého napatia na pôdnu faunu</t>
  </si>
  <si>
    <t>16.11.2023 - na dobu neurčitú</t>
  </si>
  <si>
    <t>Visegrad Fund</t>
  </si>
  <si>
    <t>22310096, Visegrad Grants</t>
  </si>
  <si>
    <t>RNDr. Radka Gorejová, PhD.</t>
  </si>
  <si>
    <t xml:space="preserve">Biodegradable metal development and surface functionalization - V4 network </t>
  </si>
  <si>
    <t>20.5.2023 - 30.9.2024</t>
  </si>
  <si>
    <t>22420290, Visegrad Grants</t>
  </si>
  <si>
    <t>Changing role of SEcondary Cities in the POLYcentric development of Visegrad Countries</t>
  </si>
  <si>
    <t>1.11.2024 - 30.4.2026</t>
  </si>
  <si>
    <t>09I01-03-V04-00069, FPTomo</t>
  </si>
  <si>
    <t>Časticový prístup pre rekonštrukciu XMPH dynamík</t>
  </si>
  <si>
    <t>1.9.2024 - 30.6.2026</t>
  </si>
  <si>
    <t>09I03-03-V01-00011</t>
  </si>
  <si>
    <t>Yana Markus - kontaktná osoba doc. Mgr. Štefan Parimucha, PhD.</t>
  </si>
  <si>
    <t>Štipendiá pre excelentných výskumníkov ohrozených vojnovým konfliktom na Ukrajine</t>
  </si>
  <si>
    <t>1.9.2022 - 30.6.2026</t>
  </si>
  <si>
    <t>09I03-03-V01-00043</t>
  </si>
  <si>
    <t>Serhii Zaruba, PhD. - kontaktné osoby prof. Dr. Yaroslav Bazeľ, DrSc., prof. Mgr. Vasiľ Andruch, DSc.</t>
  </si>
  <si>
    <t>8.12.2022 - 7.12.2025</t>
  </si>
  <si>
    <t>09I03-03-V01-00049</t>
  </si>
  <si>
    <t xml:space="preserve"> doc. Vasyl Cherlinka, DrSc. - kontaktná osoba doc. Mgr. Michal Gallay, PhD.</t>
  </si>
  <si>
    <t>19.9.2022 - 18.9.2025</t>
  </si>
  <si>
    <t>09I03-03-V01-00096</t>
  </si>
  <si>
    <t>doc. Vitaliy Bilanych, PhD. - kontaktná osoba Mgr. Vladimír Komanický, PhD.</t>
  </si>
  <si>
    <t>27.3.2023 - 26.3.2026</t>
  </si>
  <si>
    <t>09I03-03-V01-00106</t>
  </si>
  <si>
    <t xml:space="preserve">prof. Andrii Vyshnikin, PhD. - kontaktné osoby prof. Dr. Yaroslav Bazeľ, DrSc., prof. Mgr. Vasiľ Andruch DSc. </t>
  </si>
  <si>
    <t>18.1.2023 - 17.1.2026</t>
  </si>
  <si>
    <t>09I03-03-V01-00119</t>
  </si>
  <si>
    <t>doc. Albert Kotvytskiy ,PhD. - kontaktná osoba doc. Mgr. Štefan Parimucha, PhD.</t>
  </si>
  <si>
    <t>1.2.2023 - 31.1.2026</t>
  </si>
  <si>
    <t>09I03-03-V01-00126</t>
  </si>
  <si>
    <t>Klavdiia Kotvytska, PhD. - kontaktná osoba doc. RNDr. Zuzana Ješková, PhD.</t>
  </si>
  <si>
    <t>14.2.2023 - 13.2.2024</t>
  </si>
  <si>
    <t>09I03-03-V03-00034, MASS-PRAM</t>
  </si>
  <si>
    <t>Multimodálny prístup pri štúdiu korelácii medzi štruktúrou a vlastnosťami progresívnych materiálov / Multimodal Approach to Study Structure-Property Relationships in Advanced Materials</t>
  </si>
  <si>
    <t>09I03-03-V04-00008, ENERGISE</t>
  </si>
  <si>
    <t>RNDr. Samuel Dobák, PhD.</t>
  </si>
  <si>
    <t>Zvyšovanie energetickej efektivity magneticky mäkkých materiálov: nové pohľady na magnetizačné procesy</t>
  </si>
  <si>
    <t>09I03-03-V04-00010, ZETA</t>
  </si>
  <si>
    <t>Zinc - Ceramic Materials for Biodegradable Bone Substitutes</t>
  </si>
  <si>
    <t>09I03-03-V04-00086, HERAQUAS</t>
  </si>
  <si>
    <t>RNDr. Natália Podrojková, PhD.</t>
  </si>
  <si>
    <t>Výskum a vývoj v oblasti vodíka aplikáciou kvantovo-chemických atomistických simulácií</t>
  </si>
  <si>
    <t>09I03-03-V04-00176, HERCULES</t>
  </si>
  <si>
    <t>RNDr. Lenka Krešáková, PhD.</t>
  </si>
  <si>
    <t>Hybridné materiály zložené z vrstevnatých hlinitokremičitanov a molekulových
magnetov</t>
  </si>
  <si>
    <t>09I03-03-V04-00177, NANOTERM</t>
  </si>
  <si>
    <t>RNDr. Ľuboš Nagy ,PhD.</t>
  </si>
  <si>
    <t>Magnetické nanosystémy ako hypertermické činidlá pre magnetickú časticovú hypertermiu</t>
  </si>
  <si>
    <t>1.8.2024 - 31.7.2026</t>
  </si>
  <si>
    <t>09I03-03-V04-00179, MAGTUNE</t>
  </si>
  <si>
    <t>Dr. Serhii Vorobiov, PhD.</t>
  </si>
  <si>
    <t>Vývoj a výskum nízkorozmerných magnetických materiálov pre magnetické chladenie</t>
  </si>
  <si>
    <t>09I03-03-V04-00180, EUWIN</t>
  </si>
  <si>
    <t>RNDr. Ivana Šišoláková, PhD.</t>
  </si>
  <si>
    <t>Efektívne využitie druhotného odpadu pre aplikáciu v elektrochemických senzoroch</t>
  </si>
  <si>
    <t>09I03-03-V04-00262, DLEB</t>
  </si>
  <si>
    <t>Maksim Gabdeev, PhD.</t>
  </si>
  <si>
    <t>Štúdium zatmenia dvojhviezd pomocou hlbokého učenia</t>
  </si>
  <si>
    <t>1.10.2024 - 31.8.2026</t>
  </si>
  <si>
    <t>09I03-03-V04-00264, HEAhydroStor</t>
  </si>
  <si>
    <t>Mgr. Maksym Lisnichuk, PhD.</t>
  </si>
  <si>
    <t>Výskum štruktúry vysokoentropických zliatin používaných na skladovanie vodíka</t>
  </si>
  <si>
    <t>1.8.2024 - 30.6.2026</t>
  </si>
  <si>
    <t>09I03-03-V04-00318, 2DSOTTHERM</t>
  </si>
  <si>
    <t>Maedeh Rassekh, PhD.</t>
  </si>
  <si>
    <t>Spinovo-orbitálny moment stáčania a termoelektrické javy v 2D van der Waalsovských materiáloch</t>
  </si>
  <si>
    <t>09I03-03-V04-00385, HERCAT</t>
  </si>
  <si>
    <t>RNDr. Renáta Bodnárová, PhD.</t>
  </si>
  <si>
    <t>Vývoj a charakterizácia nových elektrokatalyzátorov pre reakciu vývoja vodíka v alkalickom prostredí</t>
  </si>
  <si>
    <t>09I03-03-V04-00722, MELODY</t>
  </si>
  <si>
    <t>Mgr. Eva Beňová, PhD.</t>
  </si>
  <si>
    <t>Mezopórovité nanočastice siliky ako nosiče liečiv</t>
  </si>
  <si>
    <t>09I03-03-V06-00012, Kap. booster ku APVV-22-0172</t>
  </si>
  <si>
    <t>09I03-03-V06-00043, Kap. booster ku APVV-22-0515</t>
  </si>
  <si>
    <t>Fyzikálne vzdelávanie metódou zmiešanej výučby v prostredí vzdelávacieho
laboratória budúcnosti</t>
  </si>
  <si>
    <t>PrF UPJŠ</t>
  </si>
  <si>
    <t>APVV-19-0419</t>
  </si>
  <si>
    <t>doc. JUDr. Erik Štenpien, PhD.</t>
  </si>
  <si>
    <t>100 rokov Trianonskej zmluvy</t>
  </si>
  <si>
    <t>APVV-19-0424</t>
  </si>
  <si>
    <t>prof. JUDr. Ján Husár, CSc.</t>
  </si>
  <si>
    <t>Inovatívna obchodná spoločnosť: vnútrokorporátne premeny, digitálne výzvy a nástup umelej inteligencie</t>
  </si>
  <si>
    <t>APVV-20-0076</t>
  </si>
  <si>
    <t>doc. JUDr. Radomír Jakab, PhD.</t>
  </si>
  <si>
    <t>Odpady a stavby - modelovanie efektívnosti alternatívnych možností spolupráce správnych orgánov</t>
  </si>
  <si>
    <t>APVV-20-0576</t>
  </si>
  <si>
    <t>prof. JUDr. Ján Klučka, CSc.</t>
  </si>
  <si>
    <t>Zelené ambície pre udržateľný rozvoj (Európska zelená dohoda v kontexte medzinárodného a vnútroštátneho práva)</t>
  </si>
  <si>
    <t>1.8.2021 - 31.12.2024</t>
  </si>
  <si>
    <t>APVV-23-0158</t>
  </si>
  <si>
    <t>doc. JUDr. Karin Cakoci, PhD.</t>
  </si>
  <si>
    <t>Reforma colnej únie v dobe elektronického obchodu v SR</t>
  </si>
  <si>
    <t>APVV-23-0331</t>
  </si>
  <si>
    <t>Integrácia únie kapitálových trhov: zmena korporačného financovania a záchrana obchodných spoločností vo finančných ťažkostiach</t>
  </si>
  <si>
    <t>1/0187/22</t>
  </si>
  <si>
    <t>Extrateritoriálne účinky cudzích správnych rozhodnutí v podmienkach Európskej únie</t>
  </si>
  <si>
    <t>1/0214/21</t>
  </si>
  <si>
    <t>JUDr. Anna Vartašová, PhD.</t>
  </si>
  <si>
    <t>Daň z nehnuteľnosti - právny stav a potenciál</t>
  </si>
  <si>
    <t>1/0259/22</t>
  </si>
  <si>
    <t>doc. JUDr. Ing. Jaroslav Dolný, PhD.</t>
  </si>
  <si>
    <t>Nové prístupy k riešeniu finančných ťažkostí podnikateľa</t>
  </si>
  <si>
    <t>1/0291/23</t>
  </si>
  <si>
    <t>doc. JUDr. Jana Žuľová, PhD.</t>
  </si>
  <si>
    <t>Legislatívne výzvy pre pracovné právo pri tvorbe diverzných a inkluzívnych pracovísk</t>
  </si>
  <si>
    <t>1/0333/23</t>
  </si>
  <si>
    <t>prof. JUDr. Sergej Romža, PhD.</t>
  </si>
  <si>
    <t>Eliminácia rasizmu, xenofóbie a ostatných foriem intolerancie prostriedkami trestného práva</t>
  </si>
  <si>
    <t>1/0431/23</t>
  </si>
  <si>
    <t>doc. JUDr. Renáta Bačárová, PhD., LL.M.</t>
  </si>
  <si>
    <t>Konkurencia záujmov spotrebiteľov a obchodníkov pri dodávaní digitálneho obsahu a digitálnych služieb na jednotnom digitálnom trhu s dôrazom na právne a ekonomické aspekty</t>
  </si>
  <si>
    <t>1/0474/24</t>
  </si>
  <si>
    <t>prof. JUDr. Ladislav Orosz, CSc.</t>
  </si>
  <si>
    <t>Audit slovenskej volebnej a referendovej legislatívy</t>
  </si>
  <si>
    <t>1/0498/24</t>
  </si>
  <si>
    <t>doc. JUDr. Simona Ferenčíková, PhD.</t>
  </si>
  <si>
    <t xml:space="preserve">Tvorba a nástroje trestnej politiky </t>
  </si>
  <si>
    <t>09I03-03-V04-00183, PrIPaIPEÚ:HNN</t>
  </si>
  <si>
    <t>JUDr. Dominika Cukerová, PhD.</t>
  </si>
  <si>
    <t>Predinsolvenčné a insolvenčné procesy v práve EÚ: Harmonizácia nových nástrojov</t>
  </si>
  <si>
    <t>09I03-03-V04-00261, COIN</t>
  </si>
  <si>
    <t>Dott. Marco Mazzocca, Ph.D.</t>
  </si>
  <si>
    <t>Vznik kolektívnej intencionality v participatívnych rozhodovacích procesoch súdov</t>
  </si>
  <si>
    <t>15.8.2024 - 31.7.2026</t>
  </si>
  <si>
    <t>TIP UPJŠ</t>
  </si>
  <si>
    <t>SK-FR-22-0016</t>
  </si>
  <si>
    <t>RNDr. Kornel Richter, PhD.</t>
  </si>
  <si>
    <t>Experimántale pozorovanie doménových stien a spinových vĺn v ohybných magnetických drôtoch</t>
  </si>
  <si>
    <t>APVV-20-0340</t>
  </si>
  <si>
    <t>prof. RNDr. Erik Sedlák, DrSc.</t>
  </si>
  <si>
    <t>Vývoj účinných geneticky kódovaných fotosenzibilizátorov</t>
  </si>
  <si>
    <t>APVV-21-0319</t>
  </si>
  <si>
    <t>doc. RNDr. Martin Kundrát, Ph.D.</t>
  </si>
  <si>
    <t>Evolúcia bioty a podnebia v oblasti južného Turgajského prielivu: refúgium endemitov alebo paleoprostredie selektívnej výmeny fauny medzi Áziou a Európou v období kriedy ?</t>
  </si>
  <si>
    <t>1.7.2022 - 31.8.2025</t>
  </si>
  <si>
    <t>APVV-23-0013</t>
  </si>
  <si>
    <t>Programovateľné samo-usporiadanie hybridných DNA-proteín nanosystémov pre kontrolovateľné viazanie a uvoľnovanie biologicky aktívnych látok</t>
  </si>
  <si>
    <t>952333, CasProt</t>
  </si>
  <si>
    <t>prof. RNDr. Erik Sedlák, DrSc. (pôvodne prof. RNDr. Pavol Miškovský, DrSc.)</t>
  </si>
  <si>
    <t>Fostering high scientific quality in protein research in Eastern Slovakia, CasProt</t>
  </si>
  <si>
    <t>1.10.2020 - 30.9.2023</t>
  </si>
  <si>
    <t>004UPJŠ-4/2024</t>
  </si>
  <si>
    <t>RNDr. Michal Nemergut, PhD.</t>
  </si>
  <si>
    <t>Špecializované laboratórium pre výučbu a rozvoj proteínovej kryštalografie v prostredí virtuálnej reality</t>
  </si>
  <si>
    <t>1/0024/22</t>
  </si>
  <si>
    <t>doc. RNDr. Gabriel Žoldák, DrSc.</t>
  </si>
  <si>
    <t>Vývoj a optimalizácia bakteriálneho expresného systému patologických foriem ľudského ľahkého reťazca imunoglobulínu IgG</t>
  </si>
  <si>
    <t>1/0028/22</t>
  </si>
  <si>
    <t>RNDr. Marián Fabián, CSc.</t>
  </si>
  <si>
    <t>Termodynamika katalytických intermediátov respiračných cytochróm c oxidáz</t>
  </si>
  <si>
    <t>1/0074/22</t>
  </si>
  <si>
    <t>Modifikácia katalytických vlastností haloalkánových dehalogenáz metódami evolúcie proteínov</t>
  </si>
  <si>
    <t>1/0075/22</t>
  </si>
  <si>
    <t>Vznik a ranná evolúcia rastových stratégií a letových schopností vtáčích dinosaurov</t>
  </si>
  <si>
    <t>1/0180/23</t>
  </si>
  <si>
    <t>prof. RNDr. Rastislav Varga, DrSc.</t>
  </si>
  <si>
    <t>Funkčné nano- a mikrodrôty s význačnými vlastnosťami</t>
  </si>
  <si>
    <t>2/0034/22</t>
  </si>
  <si>
    <t>Štúdium a modifikácia vlastností pavúčieho proteínu nadprodukovaného v Escherichia coli</t>
  </si>
  <si>
    <t>SAFTRA photonics (Zmluva o spolupráci)</t>
  </si>
  <si>
    <t>Rámcová zmluva o spolupráci (UPJŠ - 253/2020)
SAFTRA photonics</t>
  </si>
  <si>
    <t>prof. RNDr. Erik Sedlák, DrSc./prof. Mgr. Daniel Jancura, PhD.</t>
  </si>
  <si>
    <t>Spolupráca v oblasti výskumu: Vývij špecifických aplikácií na rýchlu a selektívnu detekciu stopových množstiev organických molekúl v životnom prostredí</t>
  </si>
  <si>
    <t>1.4.2020 - na dobu neurčitú</t>
  </si>
  <si>
    <t>GRIP Assembly (Zmluva o spolupráci)</t>
  </si>
  <si>
    <t>Rámcová zmluva o spolupráci (UPJŠ - 252/2020)
GRIP Assembly</t>
  </si>
  <si>
    <t>SAFTRA-BioMAI (Zmluva o spolupráci)</t>
  </si>
  <si>
    <t>Rámcová zmluva o spolupráci (UPJŠ - 260/2022)
SAFTRA-BioMai, s.r.o.</t>
  </si>
  <si>
    <t>RNDr. Andrej Miroššay, PhD./ doc. RNDr. Miroslava Rabajdová, PhD., univerzitná profesorka</t>
  </si>
  <si>
    <t>19.5.2022 - na dobu neurčitú</t>
  </si>
  <si>
    <t>22230257, Strategic Grants</t>
  </si>
  <si>
    <t>Hémové proteíny v akcii: Nové poznatky o jeho biológii z experimentu a teórie</t>
  </si>
  <si>
    <t>22.1.2023 - 30.6.2024</t>
  </si>
  <si>
    <t>09I01-03-V04-00041, ExCasProt</t>
  </si>
  <si>
    <t>Mgr. Mária Tomková, PhD.</t>
  </si>
  <si>
    <t>Podpora rozvoja biotechnologického výskumu proteínov na východnom Slovensku</t>
  </si>
  <si>
    <t>1.2.2024 - 30.6.2026</t>
  </si>
  <si>
    <t>09I03-03-V04-00007, BCOrgFluorIDA</t>
  </si>
  <si>
    <t>RNDr. Veronika Huntošová, PhD.</t>
  </si>
  <si>
    <t>Organoid rakoviny prsníka na čipe na fluorescenčné časovo-rozlíšené zobrazovanie autofágie a apoptózy indukovanej cielenou liečbou navrhnutým proteínom opakovania ankyrínu</t>
  </si>
  <si>
    <t>09I03-03-V04-00112, RatioZyme</t>
  </si>
  <si>
    <t>RNDr. Ivana Timková, PhD.</t>
  </si>
  <si>
    <t>Racionálny návrh stabilnej a katalyticky účinnej haloalkánovej dehalogenázy DhaA</t>
  </si>
  <si>
    <t>09I03-03-V04-00116, Hsp70-SBD</t>
  </si>
  <si>
    <t>Štúdium štruktúrnych vlastností a terapeutického potenciálu substrát viažucej domény šaperónu Hsp70 na liečbu amyloidózy</t>
  </si>
  <si>
    <t>ÚTVŠ</t>
  </si>
  <si>
    <t>1/0234/22</t>
  </si>
  <si>
    <t>prof. PaedDr. Ján Junger, CSc.</t>
  </si>
  <si>
    <t>Vplyv pandémie Covid 19 na pripravenosť a reakciu organizmu vysokoškolákov na telesnú záťaž.</t>
  </si>
  <si>
    <t>22420149, Visegrad Grants</t>
  </si>
  <si>
    <t>Physical activity patterns of high school and university students in V4 countries-comparative study</t>
  </si>
  <si>
    <t>1.10.2024 - 31.3.2026</t>
  </si>
  <si>
    <t>09I01-03-V02-00034</t>
  </si>
  <si>
    <t xml:space="preserve">Ing. Ivan Pezlar, DBA, MBA </t>
  </si>
  <si>
    <t>Podpora prípravy projektov v programe Horizont Európa - UPJŠ_1</t>
  </si>
  <si>
    <t>1.2.2020 - 30.11.2025</t>
  </si>
  <si>
    <t>spolupracujúce pracoviská:  FF, LF, PF, PrF</t>
  </si>
  <si>
    <t>09I01-03-V02-00115</t>
  </si>
  <si>
    <t>Podpora prípravy projektov v Horizonte Európa - UPJŠ 2</t>
  </si>
  <si>
    <t>spolupracujúce pracoviská: PF</t>
  </si>
  <si>
    <t>09I03-03-V05-00008, ESG UPJŠ</t>
  </si>
  <si>
    <t>Early Stage Granty - UPJŠ v Košiciach</t>
  </si>
  <si>
    <t>1.5.2024 - 30.4.2026</t>
  </si>
  <si>
    <t>002UPJŠ-4/2023</t>
  </si>
  <si>
    <t>prof. et doc. PhDr. Magdaléna Hagovská, PhD., MPH</t>
  </si>
  <si>
    <t>Nový edukačný model pre univerzitné študentky o vplyve nadváhy na dysfunkciu urogenitálneho systému</t>
  </si>
  <si>
    <t>spolupracujúce pracoviská: LF, ÚTVŠ</t>
  </si>
  <si>
    <t>014UPJŠ-4/2024</t>
  </si>
  <si>
    <t>prof. MVDr. Tatiana Kimáková, PhD.</t>
  </si>
  <si>
    <t>Sledovanie vybraných rizikových faktorov ovplyvňujúcich životný štýl vysokoškolských študentov</t>
  </si>
  <si>
    <t>PrF UPJŠ / PF UPJŠ</t>
  </si>
  <si>
    <t>APVV-21-0336</t>
  </si>
  <si>
    <t>prof. JUDr. Gabriela Dobrovičová, CSc.</t>
  </si>
  <si>
    <t>Analýza súdnych rozhodnutí metódami umelej inteligencie</t>
  </si>
  <si>
    <t>APVV-21-0468</t>
  </si>
  <si>
    <t>doc. Mgr. Jozef Kiseľák, PhD.</t>
  </si>
  <si>
    <t>Dolovanie, agregovanie a modelovanie údajov s prvkami neurčitosti</t>
  </si>
  <si>
    <t>APVV-22-0587</t>
  </si>
  <si>
    <t>Behaviorálne inovácie v manažmente chronických chorôb</t>
  </si>
  <si>
    <t>TIP UPJŠ / PF UPJŠ</t>
  </si>
  <si>
    <t>APVV-23-0212</t>
  </si>
  <si>
    <t>Objasnenie molekulárnych mechanizmov agregácie ľahkého reťazca IgG pri onkohematologických ochoreniach: od sérových proteínov po kinetické stabilizátory</t>
  </si>
  <si>
    <t>prechod zodpoveného riešiteľa z TIP na PF</t>
  </si>
  <si>
    <t>MŠVVaM SR (POO)</t>
  </si>
  <si>
    <t>09I02-03-V02-00008, Matching súkr. sub.</t>
  </si>
  <si>
    <t>PF - prof. RNDr. Gabriel Semanišin, PhD. , doc. Mgr. Vladimír Komanický, Ph.D., 
LF - doc. RNDr. Miroslava Rabajdová, PhD., univerzitná profesorka
TIP - prof. RNDr. Erik Sedlák, DrSc.</t>
  </si>
  <si>
    <t>Matching granty ku zdrojom získaným od súkromného sektora v rámci výskumnej spolupráce - UPJŠ</t>
  </si>
  <si>
    <t>1.12.2024 - 31.3.2026</t>
  </si>
  <si>
    <t>spolupracujúce pracoviská:  LF, PF, TIP</t>
  </si>
  <si>
    <t>09I03-03-V03-00008, ProteoForce</t>
  </si>
  <si>
    <t>Založenie prvého špičkového laboratória laserovej optickej pinzety na Slovensku na analýzu molekulárnych síl u klinicky relevantných klientov Hsp70</t>
  </si>
  <si>
    <t>101083466, EDCASS (50% HEU)</t>
  </si>
  <si>
    <t>EDIH CASSOVIUM - European Digital Innovation Hub  (slov. Európske centrum digitálnych inovácií)</t>
  </si>
  <si>
    <t>1.11.2022 - 31.10.2025</t>
  </si>
  <si>
    <t>spolupracujúce pracoviská: Rektorát, PF, PrF, FF, FVS</t>
  </si>
  <si>
    <t>101123121, EURIDICE (50% DIGITAL, 50% in kind)</t>
  </si>
  <si>
    <t>EURopean Inclusive education for Digital society, social Innovation and global CitizEnship</t>
  </si>
  <si>
    <t>spolupracujúce pracoviská: Rektorát, FF, FVS</t>
  </si>
  <si>
    <t>CIaKT</t>
  </si>
  <si>
    <t>101128073, SOCCER (50% DIGITAL)</t>
  </si>
  <si>
    <t xml:space="preserve">Developing and deploying SOC capabilities for the academic sector - a teamwork </t>
  </si>
  <si>
    <t>spolupracujúce pracoviská: CIaKT, PF, PrF</t>
  </si>
  <si>
    <t>101135737, AI-BOOST</t>
  </si>
  <si>
    <t>Artificial intelligence for better opportunities and scientific progress towards trustworthy and human-centric digital environment</t>
  </si>
  <si>
    <t>1.9.2023 - 28.2.2027</t>
  </si>
  <si>
    <t>spolupracujúce pracoviská: PF, PrF</t>
  </si>
  <si>
    <t>MIRRI SR (POO)</t>
  </si>
  <si>
    <t>17I03-04-V01-00001, EDCASS  (50% MIRRI)</t>
  </si>
  <si>
    <t>17I04-04-V01-00006, SOCCER (50% MIRRI)</t>
  </si>
  <si>
    <t>1.10.2023 - 30.6.2026</t>
  </si>
  <si>
    <t>313011AUW6, BioPickmol</t>
  </si>
  <si>
    <t>Vývoj nanosenzorických fotonických systémov na rýchlu detekciu vírusov využitím metód riadenej evolúcie proteínovýchplatforiem: prípad SARS-CoV-2</t>
  </si>
  <si>
    <t>1.1.2021 - 30.6.2023</t>
  </si>
  <si>
    <t>spolupracujúce pracoviská: TIP, PF, Rektorát</t>
  </si>
  <si>
    <t>313011AUW7, NANOVIR</t>
  </si>
  <si>
    <t>doc. RNDr. Adriana Zeleňáková, DrSc.  (garantka projektu)</t>
  </si>
  <si>
    <t>Nanočastice pre riešenie diagnosticko-terapeutických problémov s COVID-19 (NANOVIR)</t>
  </si>
  <si>
    <t>spolupracujúce pracoviská: PF, CCVaPP</t>
  </si>
  <si>
    <t>313011V334, iCoTS</t>
  </si>
  <si>
    <t>Inovatívne riešenia pohonných, energetických a bezpečnostných komponentov dopravných prostriedkov, iCoTS</t>
  </si>
  <si>
    <t>1.9.2019 - 30.6.2023</t>
  </si>
  <si>
    <t>spolupracujúce pracoviská: PF, Rektorát</t>
  </si>
  <si>
    <t xml:space="preserve">313011V336_Drive4SIFood </t>
  </si>
  <si>
    <t>MVDr. Ladislav Strojný, PhD.</t>
  </si>
  <si>
    <t xml:space="preserve">Dopytovo-orientovaný výskum pre udržateľné a inovatívne potraviny, Drive4SIFood </t>
  </si>
  <si>
    <t>1.7.2019 - 30.6.2023</t>
  </si>
  <si>
    <t>spolupracujúce pracoviská: LF, Rektorát, CCVaPP</t>
  </si>
  <si>
    <t>313011V446_LISPER</t>
  </si>
  <si>
    <t>Integratívna stratégia v rozvoji personalizovanej medicíny vybraných zhubných nádorových ochorení a jej vplyv na kvalitu života</t>
  </si>
  <si>
    <t>313011V455, OPENMED</t>
  </si>
  <si>
    <t>prof. Mgr. Daniel Jancura, PhD.</t>
  </si>
  <si>
    <t>Otvorená vedecká komunita pre moderný interdisciplinárny výskum v medicíne (OPENMED)</t>
  </si>
  <si>
    <t>1.11.2019 - 30.6.2023</t>
  </si>
  <si>
    <t>spolupracujúce pracoviská: PF, LF, TIP, Rektorát, CCVaPP</t>
  </si>
  <si>
    <t>MH SR (OPII)</t>
  </si>
  <si>
    <t>313012T288, Funkčné potraviny</t>
  </si>
  <si>
    <t>MVDr. Emília Hijová, PhD.</t>
  </si>
  <si>
    <t>Funkčné potraviny pre zdravý život (T 288)</t>
  </si>
  <si>
    <t>1.10.2020 - 31.10.2023</t>
  </si>
  <si>
    <t>spolupracujúce pracoviská:  LF, Rektorát</t>
  </si>
  <si>
    <t>09I03-03-V02-00021, Štipendiá R1</t>
  </si>
  <si>
    <t>- Elham Shah Hosseini - školiteľ doc. RNDr. Jozef Strečka, PhD.;
- Moradi Kelardeh Majid - školiteľ  prof. RNDr. Michal Jaščur, CSc.;
- Kangkanjyoti Bhattacharyya - školiteľ prof. RNDr.  Ľubomír Kováč, CSc.;
- Lucia Zelená - školiteľ doc. RNDr. Miroslav Almáši, PhD.;
- Katarína Danková - školiteľ doc. Mgr. Soňa Šnircová, PhD.;
- Pavol Hric - školiteľ doc. ThDr. Peter Borza, PhD.</t>
  </si>
  <si>
    <t>Štipendiá pre excelentných PhD. študentov a študentky (R1)</t>
  </si>
  <si>
    <t>1.9.2023 - 30.6.2026</t>
  </si>
  <si>
    <t>spolupracujúce pracoviská: PF, FF</t>
  </si>
  <si>
    <t>Tabuľka č. 20: Finančné prostriedky na ostatné (nevýskumné) projekty získané v roku 2024</t>
  </si>
  <si>
    <t>2022-1-SK01-KA131-HED-000065262</t>
  </si>
  <si>
    <t>Mgr. Mária Vasiľová, PhD.</t>
  </si>
  <si>
    <t>Erasmus+ KA131 Projekt mobility vysokoškolských študentov a zamestnancov</t>
  </si>
  <si>
    <t>1.6.2022 - 31.7.2024</t>
  </si>
  <si>
    <t>2022-1-SK01-KA171-HED-000074092</t>
  </si>
  <si>
    <t>Erasmus+ KA171 - Medzinárodná mobilita odchádzajúcich a prichádzajúcich podporená z fondov pre vonkajšie politiky</t>
  </si>
  <si>
    <t>1.8.2022 - 31.7.2025</t>
  </si>
  <si>
    <t>2023-1-SK01-KA131-HED-000137000</t>
  </si>
  <si>
    <t>1.6.2023 - 31.7.2025</t>
  </si>
  <si>
    <t>2023-1-SK01-KA171-HED-000137603</t>
  </si>
  <si>
    <t>1.8.2023 - 31.7.2026</t>
  </si>
  <si>
    <t>2024-1-SK01-KA131-HED-000217300</t>
  </si>
  <si>
    <t>2024-1-SK01-KA171-HED-000217331</t>
  </si>
  <si>
    <t>1.8.2024 - 31.7.2027</t>
  </si>
  <si>
    <t>MD SR (POO)</t>
  </si>
  <si>
    <t>02I02-29-V01/108, Adm. budova R (pred 1980)</t>
  </si>
  <si>
    <t>Ing. Daniela Čorňáková</t>
  </si>
  <si>
    <t>ADMINISTRATÍVNA BUDOVA V AREÁLI UPJŠ, ŠROBÁROVA 2, KOŠICE - STAVEBNÉ ÚPRAVY OBJEKTU</t>
  </si>
  <si>
    <t>1.10.2024 - 31.12.2025</t>
  </si>
  <si>
    <t>MIRRI SR (IROP PO 2014-20)</t>
  </si>
  <si>
    <t>302071BWT6</t>
  </si>
  <si>
    <t>VOda DAžďová zo Skleníkov (VODAS)</t>
  </si>
  <si>
    <t>3.5.2021 - 31.12.2023</t>
  </si>
  <si>
    <t>10I04-20-V01-00004, Audit internacionalizácie</t>
  </si>
  <si>
    <t>Audit úrovne internacionalizácie a implementácia projektov internacionalizácie vysokých škôl a verejných výskumných inštitúcií - UPJŠ v Košiciach</t>
  </si>
  <si>
    <t>1.1.2024 - 31.10.2025</t>
  </si>
  <si>
    <t>10I04-20-V03-00002</t>
  </si>
  <si>
    <t>Dr.h.c. prof. Mgr. Slávka Tomaščíková, PhD.</t>
  </si>
  <si>
    <t>Výzva na podporu projektov propagácie vysokých škôl v zahraničí</t>
  </si>
  <si>
    <t>1.1.2024 - 30.9.2025</t>
  </si>
  <si>
    <t>MŠVVaM SR</t>
  </si>
  <si>
    <t>002UPJS-2-1/2023</t>
  </si>
  <si>
    <t>HRS4R na UPJŠ 2023-2026</t>
  </si>
  <si>
    <t>1.7.2023 - 31.12.2026</t>
  </si>
  <si>
    <t>004UPJŠ-2-1/2021</t>
  </si>
  <si>
    <t>Stratégia ľudských zdrojov vo výskume na UPJŠ</t>
  </si>
  <si>
    <t>1.1.2021 - 31.7.2024</t>
  </si>
  <si>
    <t>007UPJŠ-2-1/2021</t>
  </si>
  <si>
    <t>RNDr. Ing. Michal Tkáč, PhD.</t>
  </si>
  <si>
    <t>Materská škola pri UPJŠ</t>
  </si>
  <si>
    <t>1.7.2021 - 1.9.2024</t>
  </si>
  <si>
    <t>European X-Ray Free-Electron Laser Facility GmbH (Zmluva o spolupráci)</t>
  </si>
  <si>
    <t>Agreement on the reimbursement of organisational costs related to the "School of XFEL and Synchroton Radiation Users 2024- SFEL 2024"</t>
  </si>
  <si>
    <t>School of XFEL and Synchroton Radiation Users 2024- SFEL 2024</t>
  </si>
  <si>
    <t>1.1.2024 - 31.12.2024</t>
  </si>
  <si>
    <t>MŠVVaM SR (Dodatok k dotačnej zmluve)</t>
  </si>
  <si>
    <t>Škola užívateľov XFEL a synchrotrónového žiarenia 2024 "SFEL 2024"</t>
  </si>
  <si>
    <t>CCVaPP</t>
  </si>
  <si>
    <t>EIT DIGITAL</t>
  </si>
  <si>
    <t xml:space="preserve">Venture Incubation Programme </t>
  </si>
  <si>
    <t>Ing. František Lenárt</t>
  </si>
  <si>
    <t xml:space="preserve">EIT DIGITAL Venture Incubation Programme </t>
  </si>
  <si>
    <t>1.3.2024 - 31.12.2024</t>
  </si>
  <si>
    <t>07R01-20-V01-00042, RCPÚ Košice I.-IV.</t>
  </si>
  <si>
    <t>doc. RNDr. Dušan Šveda, CSc.</t>
  </si>
  <si>
    <t>Regionálne centrum podpory učiteľov pre región: okresy Košice I.-IV.</t>
  </si>
  <si>
    <t>MŠVVaM SR (P SK)</t>
  </si>
  <si>
    <t>DVR6, DiTEdu</t>
  </si>
  <si>
    <t>Digitálna transformácia vzdelávania a školy (DiTEdu)</t>
  </si>
  <si>
    <t>MIRRI SR  (P SK)</t>
  </si>
  <si>
    <t>401101FHT4, KIBUK</t>
  </si>
  <si>
    <t>Kybernetická a informačná bezpečnosť na UPJŠ v Košiciach (KIBUK)</t>
  </si>
  <si>
    <t>1.10.2024 - 30.9.2026</t>
  </si>
  <si>
    <t>2021-2-CZ01-KA210-VET-000051330</t>
  </si>
  <si>
    <t>Mgr. Zuzana Küchelová, PhD. </t>
  </si>
  <si>
    <t>Vzdělávání sociálních pracovníků v péči o seniory prostřednictvím vybraných psychomotorických aktivit</t>
  </si>
  <si>
    <t>1.3.2022 - 29.2.2024</t>
  </si>
  <si>
    <t>2022-1-PL01-KA220-YOU-000090100</t>
  </si>
  <si>
    <t>doc. PaedDr. Klaudia Zusková, PhD.</t>
  </si>
  <si>
    <t>Heads Up - Mental health of adolescents in school</t>
  </si>
  <si>
    <t>1.9.2022 - 31.8.2024</t>
  </si>
  <si>
    <t>005UPJŠ-2-1/2021</t>
  </si>
  <si>
    <t>prof. RNDr. Pavol Miškovský, DrSc.</t>
  </si>
  <si>
    <t>Integrácia Košických univerzít v oblasti transferu technológií (CassTech)</t>
  </si>
  <si>
    <t>1.7.2021 - 30.9.2024</t>
  </si>
  <si>
    <t>101084051, CIH (50% EK)</t>
  </si>
  <si>
    <t>EDIH CIZ - Center for Innovative Healthcare, HealtHub</t>
  </si>
  <si>
    <t>1.11.2022 - 30.11.2025</t>
  </si>
  <si>
    <t>MIRRI SR (Fondy EHP a Nórska)</t>
  </si>
  <si>
    <t>FBR-PDI-012</t>
  </si>
  <si>
    <t>RNDr. Martina Šemeláková, PhD.</t>
  </si>
  <si>
    <t>Bilateral relations and common knowledge between Slovakia and Iceland research at Universities on topic “Genomic instability and cancer “GenICa”</t>
  </si>
  <si>
    <t>10.9.2023 - 9.9.2024</t>
  </si>
  <si>
    <t>17I03-04-V01-00005, CIH (50% MIRRI)</t>
  </si>
  <si>
    <t>EDIH CIH - Centrum inovatívneho zdravotníctva, HealtHub</t>
  </si>
  <si>
    <t>MZ SR (Rezidentské štúdium)</t>
  </si>
  <si>
    <t>Rezident</t>
  </si>
  <si>
    <t>prof. MUDr. Peter Urdzík, PhD., MPH</t>
  </si>
  <si>
    <t>1.11.2015 - 31.12.2024</t>
  </si>
  <si>
    <t>22230004, Visegrad Grants</t>
  </si>
  <si>
    <t>V4 Network of Medical Simulation Centres: Building Good Practices</t>
  </si>
  <si>
    <t>1.2.2023 - 31.7.2024</t>
  </si>
  <si>
    <t xml:space="preserve">2021-1-IT02-KA220-HED-000029370 </t>
  </si>
  <si>
    <t>doc. RNDr. Zuzana Ješková, PhD.</t>
  </si>
  <si>
    <t>ALeMP – Adaptive Learning Management Platform for STEM, UNI Palermo</t>
  </si>
  <si>
    <t>1.12.2021 - 30.11.2024</t>
  </si>
  <si>
    <t>2023-1-PL01-KA220-HED-000166765</t>
  </si>
  <si>
    <t>doc. RNDr. Ľubomír Antoni, PhD.</t>
  </si>
  <si>
    <t>Rozvíjanie talentov v umelej inteligencii na riešenie rušivých environmentálnych problémov</t>
  </si>
  <si>
    <t xml:space="preserve">Európska komisia (HEU) </t>
  </si>
  <si>
    <t>101129903, SAV</t>
  </si>
  <si>
    <t>Spatial Audio Virtualization and Gamification for Hearing Assessment and Enhancement</t>
  </si>
  <si>
    <t>1.10.2023 - 30.9.2027</t>
  </si>
  <si>
    <t>1000033403-1-11107, ESA</t>
  </si>
  <si>
    <t>ENEUM: Zlepšenie kurikula diaľkového prieskumu Zeme so zameraním na senzory ESA</t>
  </si>
  <si>
    <t>01/2023 - 06/2024</t>
  </si>
  <si>
    <t>MFAaT /MIRRI SR</t>
  </si>
  <si>
    <t>HUSKROUA/1901/6.1/0075, EFFUSE</t>
  </si>
  <si>
    <t>RNDr. Ivana Slepáková, PhD.</t>
  </si>
  <si>
    <t>Environment For the Future by Scientific Education</t>
  </si>
  <si>
    <t>1.8.2021 - 31.12.2023</t>
  </si>
  <si>
    <t>MŠVVaM SR (CERN)</t>
  </si>
  <si>
    <t>Vzdelávací program pre učiteľov CERN</t>
  </si>
  <si>
    <t>8.6.2025 - 13.6.2025</t>
  </si>
  <si>
    <t>Zmluva o spolupráci pri implementácii projektu #ACCESS; č. zmluvy L-02/2023</t>
  </si>
  <si>
    <t>doc. JUDr. Alena Krunková PhD.</t>
  </si>
  <si>
    <t>Zmluva o spolupráci pri implementácii strategického projektu „Promotion of legal accessibility across the Slovak-Hungarian border“</t>
  </si>
  <si>
    <t>22.5.2023 - 30.4.2029</t>
  </si>
  <si>
    <t>2021-1-SK01-KA220-HED-000023505</t>
  </si>
  <si>
    <t>PhDr. Miroslav Fečko, PhD.</t>
  </si>
  <si>
    <t>Digitálna vláda pre zelené obce a mestá</t>
  </si>
  <si>
    <t>1.11.2021 - 31.10.2024</t>
  </si>
  <si>
    <t>GGC01009</t>
  </si>
  <si>
    <t>PhDr. Eliška Župová, PhD.</t>
  </si>
  <si>
    <t>Budúcnosť verejnej správy</t>
  </si>
  <si>
    <t>25.9.2020 - 30.4.2024</t>
  </si>
  <si>
    <t>Ambasciata d'ltalia
Bratislava (bilateral international cooperation)</t>
  </si>
  <si>
    <t>CAP.2619/2 - E.F. 2024</t>
  </si>
  <si>
    <t>Príspevok na miesto talianskeho lektora</t>
  </si>
  <si>
    <t>1.9.2024 - 31.8.2025</t>
  </si>
  <si>
    <t>EUROPEAN COMMISSION Bratislava</t>
  </si>
  <si>
    <t>EDL_2024_1_SK_1/001</t>
  </si>
  <si>
    <t>Európsky deň jazykov</t>
  </si>
  <si>
    <t>12.9.2024 - 12.9.2024</t>
  </si>
  <si>
    <t>Fond na podporu umenia</t>
  </si>
  <si>
    <t>24-710-01402</t>
  </si>
  <si>
    <t>Letná univerzita Vzdelávacej nadácie J. Husa</t>
  </si>
  <si>
    <t>21.8.2024 - 25.8.2024</t>
  </si>
  <si>
    <t>002UPJŠ-2-1/2024, Vzdelávanie vedúcich pracovníkov</t>
  </si>
  <si>
    <t>Transformačné vzdelávanie vedúcich pracovníkov UPJŠ</t>
  </si>
  <si>
    <t>1.9.2024 - 31.12.2025</t>
  </si>
  <si>
    <t>Nadácia Volkswagen Slovakia</t>
  </si>
  <si>
    <t>011/24_NJ_S</t>
  </si>
  <si>
    <t>doc. PaedDr. Ingrid Puchalová</t>
  </si>
  <si>
    <t>Chcem (sa) učiť nemčinu III.</t>
  </si>
  <si>
    <t>1.9.2024 - 30.6.2025</t>
  </si>
  <si>
    <t>21585, InnoChange</t>
  </si>
  <si>
    <t>InnoChange: Driving Change and Capacity Building Towards Innovative, Entrepreneurial Universities</t>
  </si>
  <si>
    <t>1.7.2021 - 30.6.2023</t>
  </si>
  <si>
    <t>spolupracujúce pracoviská: PF, PrF, FVS, CCVaPP</t>
  </si>
  <si>
    <t>Rektorát / FF UPJŠ</t>
  </si>
  <si>
    <t>001UPJS-2-1/2023</t>
  </si>
  <si>
    <t>I-I Projekt: Integrácia a interkulturalita na UPJŠ</t>
  </si>
  <si>
    <t>Tabuľka č. 21: Prehľad umeleckej činnosti vysokej školy za rok 2024</t>
  </si>
  <si>
    <t>Kategória výkonu</t>
  </si>
  <si>
    <t>Autor</t>
  </si>
  <si>
    <t>Názov projektu/umeleckého výkonu</t>
  </si>
  <si>
    <t>Miesto realizácie</t>
  </si>
  <si>
    <t>Termín realizácie</t>
  </si>
  <si>
    <t>SN3 štandardný výstup národného dosahu s malým rozsahom</t>
  </si>
  <si>
    <t>Puchala, Jozef [Autor námetu) ; Puchala, Jozef
[Dramaturg]</t>
  </si>
  <si>
    <t>Čekyho hudobný labák [hrané dielo - relácia] :ročník 2024</t>
  </si>
  <si>
    <t>Slovenská televízia a rozhlas. Jednotka</t>
  </si>
  <si>
    <t>Sabol, Ján [Režisér], Sabol, Ján [Autor námetu], Puchala, Jozef [Autor scenára],</t>
  </si>
  <si>
    <t>Červený kláštor [dokumentárne dielo - film]</t>
  </si>
  <si>
    <t xml:space="preserve"> Rozhlas a televízia Slovenska. Dvojka</t>
  </si>
  <si>
    <t>Puchala, Jozef [Dramaturg],</t>
  </si>
  <si>
    <t>Čo budeme robiť? [dokumentárne dielo - relácia] :ročník 2024</t>
  </si>
  <si>
    <t>: Slovenská televízia a rozhlas. Jednotka,</t>
  </si>
  <si>
    <t>Sabol, Ján [Režisér], Sabol, Ján [Autor námetu], Sabol, Ján [Autor scenára], Puchala, Jozef [Dramaturg],</t>
  </si>
  <si>
    <t>Gastromap [dokumentárne dielo - relácia]</t>
  </si>
  <si>
    <t>Rozhlas a televízia Slovenska. Jednotka</t>
  </si>
  <si>
    <t>Puchala, Jozef [Autor námetu], Puchala, Jozef
[Dramaturg],</t>
  </si>
  <si>
    <t>Komu sa nelení, tomu sa zelení [dokumentárne dielo - relácia] : ročník 2024</t>
  </si>
  <si>
    <t>Slovenská televízia a rozhlas. Dvojka</t>
  </si>
  <si>
    <t xml:space="preserve">Kto tu býval [dokumentárne dielo - relácia] : ročník 2023 </t>
  </si>
  <si>
    <t>Rozhlas a televízia Slovenska, Dvojka</t>
  </si>
  <si>
    <t xml:space="preserve">09.09.2023, 23.09.2023, 07.10.2023, 21.10.2023,  04.11.2023, 18.11.2023, 02.12.2023, 16.12.2023 </t>
  </si>
  <si>
    <t>Kto tu býval [dokumentárne dielo - relácia] : ročník 2024</t>
  </si>
  <si>
    <t>13.01.2024, 27.01.2024, 14.09.2024, 28.09.2024, 12.10.2024, 26.10.2024, 09.11.2024, 23.11.2024, 07.12.2024, 21.12.2024</t>
  </si>
  <si>
    <t>Tresová, Monika [Autor scenára]</t>
  </si>
  <si>
    <t>Rudolf Fiby a jeho tichý boj za slobodu [dokumentárne dielo - audiorelácia]</t>
  </si>
  <si>
    <t>Slovenská televízia a rozhlas. Rádio Devín</t>
  </si>
  <si>
    <t>Puchala, Jozef [Dramaturg], Sabol, Ján
[Režisér]</t>
  </si>
  <si>
    <t>Zázračný ateliér [hrané dielo - relácia] :ročník 2024</t>
  </si>
  <si>
    <t>Tabuľka č. 22: Prehľad odoberania vysokoškolských titulov, návrhov na odvolanie profesora, zneplatnenia štátnej alebo rigoróznej skúšky a vzdaní sa akademického titulu za rok 2024</t>
  </si>
  <si>
    <t>Rozhodnutia o neplatnosti štátnej skúšky alebo jej časti</t>
  </si>
  <si>
    <t>Rozhodnutia o neplatnosti rigoróznej skúšky alebo jej časti</t>
  </si>
  <si>
    <t>Rozhodnutia o odňatí vedecko-pedagogického alebo umelecko-pedagogického titulu docent</t>
  </si>
  <si>
    <t>Rozhodnutia o podaní návrhu na odvolanie profesora</t>
  </si>
  <si>
    <t>Počet fyzických osôb, ktoré sa vzdali akademického titulu</t>
  </si>
  <si>
    <t>Počet rozhodnutí</t>
  </si>
  <si>
    <t xml:space="preserve">Študijný odbor </t>
  </si>
  <si>
    <t>Počet fyzických osôb</t>
  </si>
  <si>
    <t>Študijný program štátnej skúšky</t>
  </si>
  <si>
    <t>Študijný odbor rigoróznej skúšky</t>
  </si>
  <si>
    <t>neevidujeme žiadne odoberanie  akademických titulov</t>
  </si>
  <si>
    <t>Neevidujeme žiadne odoberanie titulov, návrhov na odvolanie profesorov.</t>
  </si>
  <si>
    <t>Univerzita Pavla Jozefa Šafárika v Košiciach</t>
  </si>
  <si>
    <t>Tabuľková príloha
k výročnej správe                    o činnosti vysokej školy              za rok 2024</t>
  </si>
  <si>
    <r>
      <t xml:space="preserve">Tabuľka č. 6: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0"/>
        <rFont val="Calibri"/>
        <family val="2"/>
        <charset val="238"/>
        <scheme val="minor"/>
      </rPr>
      <t>6</t>
    </r>
  </si>
  <si>
    <r>
      <t xml:space="preserve">Tabuľka č. 11:                                                                                                                                                                        </t>
    </r>
    <r>
      <rPr>
        <sz val="11"/>
        <color theme="0"/>
        <rFont val="Calibri"/>
        <family val="2"/>
        <charset val="238"/>
        <scheme val="minor"/>
      </rPr>
      <t>11</t>
    </r>
  </si>
  <si>
    <r>
      <t xml:space="preserve">Tabuľka č. 12:                                           </t>
    </r>
    <r>
      <rPr>
        <sz val="11"/>
        <color theme="0"/>
        <rFont val="Calibri"/>
        <family val="2"/>
        <charset val="238"/>
        <scheme val="minor"/>
      </rPr>
      <t>4</t>
    </r>
  </si>
  <si>
    <r>
      <t xml:space="preserve">Tabuľka č. 16:                                                </t>
    </r>
    <r>
      <rPr>
        <sz val="11"/>
        <color theme="0"/>
        <rFont val="Calibri"/>
        <family val="2"/>
        <charset val="238"/>
        <scheme val="minor"/>
      </rPr>
      <t>1</t>
    </r>
  </si>
  <si>
    <r>
      <t xml:space="preserve">Tabuľka č. 17:                                                        </t>
    </r>
    <r>
      <rPr>
        <sz val="11"/>
        <color theme="0"/>
        <rFont val="Calibri"/>
        <family val="2"/>
        <charset val="238"/>
        <scheme val="minor"/>
      </rPr>
      <t>1</t>
    </r>
  </si>
  <si>
    <t>Zoznam udelených akreditácií  habilitačného konania a inauguračného konania                           k 31. 12. 2024</t>
  </si>
  <si>
    <t>Informácie o záverečných prácach a rigoróznych prácach predložených na obhajobu                       v roku 2024</t>
  </si>
  <si>
    <r>
      <t xml:space="preserve">Tabuľka č. 5:                                         </t>
    </r>
    <r>
      <rPr>
        <sz val="11"/>
        <color theme="0"/>
        <rFont val="Calibri"/>
        <family val="2"/>
        <charset val="238"/>
        <scheme val="minor"/>
      </rPr>
      <t>1</t>
    </r>
  </si>
  <si>
    <r>
      <t xml:space="preserve">Tabuľka č. 3a:                                        </t>
    </r>
    <r>
      <rPr>
        <sz val="11"/>
        <color theme="0"/>
        <rFont val="Calibri"/>
        <family val="2"/>
        <charset val="238"/>
        <scheme val="minor"/>
      </rPr>
      <t>1</t>
    </r>
  </si>
  <si>
    <t>Prehľad akademických mobilít - zamestnanci v akademickom roku 2023/2024                          a porovnanie s akademickým rokom 2022/2023</t>
  </si>
  <si>
    <r>
      <t xml:space="preserve">Tabuľka č. 18:                         </t>
    </r>
    <r>
      <rPr>
        <sz val="11"/>
        <color theme="0"/>
        <rFont val="Calibri"/>
        <family val="2"/>
        <charset val="238"/>
        <scheme val="minor"/>
      </rPr>
      <t>1</t>
    </r>
  </si>
  <si>
    <t>Zoznam odňatých akreditácií habilitačného konania a inauguračného konania                          v roku 2024</t>
  </si>
  <si>
    <t>Prehľad odoberania vysokoškolských titulov, návrhov na odvolanie profesora, zneplatnenia štátnej alebo rigoróznej skúšky a vzdaní sa akademického titulu                  za rok 2024</t>
  </si>
  <si>
    <r>
      <t xml:space="preserve">Tabuľka č. 22: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0"/>
        <rFont val="Calibri"/>
        <family val="2"/>
        <charset val="238"/>
        <scheme val="minor"/>
      </rPr>
      <t>1                                         1</t>
    </r>
  </si>
  <si>
    <t>Prijímacie konanie na študijné programy v prvom stupni a v spojenom prvom                            a druhom stupni v roku 2024</t>
  </si>
  <si>
    <t>Prehľad akademických mobilít - študenti v akademickom roku 2023/2024                                     a porovnanie s akademickým rokom 2022/2023</t>
  </si>
  <si>
    <t>Tabuľka č. 2: Počet študentov, ktorí riadne skončili štúdium                v akademickom roku 2023/2024</t>
  </si>
  <si>
    <t>Tabuľka č. 6: Prehľad akademických mobilít - študenti v akademickom roku 2023/2024 a porovnanie                                      s akademickým rokom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</si>
</sst>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0.0"/>
  </numFmts>
  <fonts count="57" x14ac:knownFonts="1">
    <font>
      <sz val="12"/>
      <name val="Times New Roman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</font>
    <font>
      <sz val="11.5"/>
      <name val="Times New Roman"/>
      <family val="1"/>
      <charset val="238"/>
    </font>
    <font>
      <sz val="48"/>
      <name val="Times New Roman"/>
      <family val="1"/>
      <charset val="238"/>
    </font>
    <font>
      <sz val="12"/>
      <name val="Times New Roman"/>
      <family val="1"/>
      <charset val="238"/>
    </font>
    <font>
      <b/>
      <sz val="11.5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sz val="11"/>
      <name val="Times New Roman"/>
      <family val="1"/>
      <charset val="238"/>
    </font>
    <font>
      <sz val="36"/>
      <name val="Times New Roman"/>
      <family val="1"/>
      <charset val="238"/>
    </font>
    <font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238"/>
    </font>
    <font>
      <i/>
      <sz val="12"/>
      <name val="Times New Roman"/>
      <charset val="238"/>
    </font>
    <font>
      <i/>
      <sz val="11"/>
      <name val="Calibri"/>
      <family val="2"/>
      <charset val="1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000000"/>
      <name val="Calibri"/>
    </font>
    <font>
      <b/>
      <sz val="12"/>
      <name val="Times New Roman"/>
    </font>
    <font>
      <sz val="12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b/>
      <sz val="16"/>
      <name val="Times New Roman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b/>
      <sz val="24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F4B084"/>
        <bgColor rgb="FF000000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8">
    <xf numFmtId="0" fontId="0" fillId="0" borderId="0"/>
    <xf numFmtId="9" fontId="13" fillId="0" borderId="0" applyFont="0" applyFill="0" applyBorder="0" applyAlignment="0" applyProtection="0"/>
    <xf numFmtId="0" fontId="20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7" fillId="0" borderId="0"/>
  </cellStyleXfs>
  <cellXfs count="5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center" wrapText="1"/>
    </xf>
    <xf numFmtId="0" fontId="6" fillId="0" borderId="1" xfId="0" applyFont="1" applyBorder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/>
    <xf numFmtId="0" fontId="0" fillId="0" borderId="7" xfId="0" applyBorder="1"/>
    <xf numFmtId="0" fontId="0" fillId="0" borderId="8" xfId="0" applyBorder="1"/>
    <xf numFmtId="0" fontId="9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0" fillId="0" borderId="9" xfId="0" applyBorder="1" applyAlignment="1">
      <alignment vertical="center"/>
    </xf>
    <xf numFmtId="0" fontId="8" fillId="0" borderId="0" xfId="0" applyFont="1" applyAlignment="1">
      <alignment wrapText="1"/>
    </xf>
    <xf numFmtId="0" fontId="11" fillId="2" borderId="1" xfId="0" applyFont="1" applyFill="1" applyBorder="1"/>
    <xf numFmtId="0" fontId="0" fillId="2" borderId="1" xfId="0" applyFill="1" applyBorder="1"/>
    <xf numFmtId="0" fontId="6" fillId="0" borderId="4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/>
    <xf numFmtId="0" fontId="6" fillId="2" borderId="1" xfId="0" applyFont="1" applyFill="1" applyBorder="1"/>
    <xf numFmtId="0" fontId="6" fillId="0" borderId="0" xfId="0" applyFont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2" borderId="4" xfId="0" applyFill="1" applyBorder="1"/>
    <xf numFmtId="0" fontId="0" fillId="0" borderId="15" xfId="0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28" xfId="0" applyBorder="1" applyAlignment="1">
      <alignment horizontal="center" vertical="center" wrapText="1"/>
    </xf>
    <xf numFmtId="0" fontId="0" fillId="0" borderId="14" xfId="0" applyBorder="1"/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/>
    <xf numFmtId="0" fontId="6" fillId="0" borderId="16" xfId="0" applyFont="1" applyBorder="1"/>
    <xf numFmtId="0" fontId="0" fillId="0" borderId="15" xfId="0" applyBorder="1"/>
    <xf numFmtId="0" fontId="6" fillId="0" borderId="16" xfId="0" applyFont="1" applyBorder="1" applyAlignment="1">
      <alignment wrapText="1"/>
    </xf>
    <xf numFmtId="0" fontId="0" fillId="0" borderId="29" xfId="0" applyBorder="1"/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64" fontId="11" fillId="2" borderId="4" xfId="0" applyNumberFormat="1" applyFont="1" applyFill="1" applyBorder="1"/>
    <xf numFmtId="164" fontId="11" fillId="2" borderId="1" xfId="0" applyNumberFormat="1" applyFont="1" applyFill="1" applyBorder="1"/>
    <xf numFmtId="164" fontId="0" fillId="2" borderId="4" xfId="0" applyNumberFormat="1" applyFill="1" applyBorder="1"/>
    <xf numFmtId="164" fontId="0" fillId="2" borderId="1" xfId="0" applyNumberFormat="1" applyFill="1" applyBorder="1"/>
    <xf numFmtId="0" fontId="6" fillId="2" borderId="3" xfId="0" applyFont="1" applyFill="1" applyBorder="1"/>
    <xf numFmtId="0" fontId="0" fillId="2" borderId="3" xfId="0" applyFill="1" applyBorder="1"/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vertical="top"/>
    </xf>
    <xf numFmtId="0" fontId="8" fillId="0" borderId="0" xfId="0" applyFont="1" applyAlignment="1">
      <alignment vertical="center"/>
    </xf>
    <xf numFmtId="0" fontId="0" fillId="0" borderId="43" xfId="0" applyBorder="1" applyAlignment="1">
      <alignment wrapText="1"/>
    </xf>
    <xf numFmtId="0" fontId="0" fillId="0" borderId="44" xfId="0" applyBorder="1" applyAlignment="1">
      <alignment wrapText="1"/>
    </xf>
    <xf numFmtId="0" fontId="0" fillId="0" borderId="30" xfId="0" applyBorder="1"/>
    <xf numFmtId="0" fontId="0" fillId="0" borderId="36" xfId="0" applyBorder="1"/>
    <xf numFmtId="0" fontId="0" fillId="2" borderId="13" xfId="0" applyFill="1" applyBorder="1"/>
    <xf numFmtId="0" fontId="0" fillId="2" borderId="28" xfId="0" applyFill="1" applyBorder="1"/>
    <xf numFmtId="0" fontId="0" fillId="0" borderId="30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38" xfId="0" applyBorder="1"/>
    <xf numFmtId="0" fontId="0" fillId="0" borderId="45" xfId="0" applyBorder="1" applyAlignment="1">
      <alignment wrapText="1"/>
    </xf>
    <xf numFmtId="0" fontId="0" fillId="0" borderId="46" xfId="0" applyBorder="1"/>
    <xf numFmtId="0" fontId="0" fillId="0" borderId="3" xfId="0" applyBorder="1"/>
    <xf numFmtId="0" fontId="0" fillId="0" borderId="33" xfId="0" applyBorder="1"/>
    <xf numFmtId="0" fontId="0" fillId="2" borderId="34" xfId="0" applyFill="1" applyBorder="1"/>
    <xf numFmtId="0" fontId="0" fillId="2" borderId="47" xfId="0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31" xfId="0" applyBorder="1"/>
    <xf numFmtId="0" fontId="0" fillId="2" borderId="14" xfId="0" applyFill="1" applyBorder="1"/>
    <xf numFmtId="0" fontId="0" fillId="2" borderId="11" xfId="0" applyFill="1" applyBorder="1"/>
    <xf numFmtId="0" fontId="0" fillId="2" borderId="35" xfId="0" applyFill="1" applyBorder="1"/>
    <xf numFmtId="164" fontId="0" fillId="2" borderId="13" xfId="0" applyNumberFormat="1" applyFill="1" applyBorder="1"/>
    <xf numFmtId="164" fontId="0" fillId="2" borderId="28" xfId="0" applyNumberFormat="1" applyFill="1" applyBorder="1"/>
    <xf numFmtId="0" fontId="6" fillId="2" borderId="34" xfId="0" applyFont="1" applyFill="1" applyBorder="1"/>
    <xf numFmtId="0" fontId="0" fillId="0" borderId="43" xfId="0" applyBorder="1"/>
    <xf numFmtId="0" fontId="0" fillId="0" borderId="44" xfId="0" applyBorder="1"/>
    <xf numFmtId="0" fontId="6" fillId="2" borderId="40" xfId="0" applyFont="1" applyFill="1" applyBorder="1"/>
    <xf numFmtId="0" fontId="6" fillId="2" borderId="48" xfId="0" applyFont="1" applyFill="1" applyBorder="1"/>
    <xf numFmtId="0" fontId="0" fillId="2" borderId="10" xfId="0" applyFill="1" applyBorder="1"/>
    <xf numFmtId="164" fontId="0" fillId="2" borderId="12" xfId="0" applyNumberFormat="1" applyFill="1" applyBorder="1"/>
    <xf numFmtId="0" fontId="0" fillId="2" borderId="34" xfId="0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28" xfId="0" applyBorder="1"/>
    <xf numFmtId="0" fontId="0" fillId="2" borderId="37" xfId="0" applyFill="1" applyBorder="1"/>
    <xf numFmtId="0" fontId="6" fillId="2" borderId="39" xfId="0" applyFont="1" applyFill="1" applyBorder="1" applyAlignment="1">
      <alignment horizontal="left" vertical="center"/>
    </xf>
    <xf numFmtId="0" fontId="6" fillId="2" borderId="4" xfId="0" applyFont="1" applyFill="1" applyBorder="1"/>
    <xf numFmtId="0" fontId="0" fillId="2" borderId="36" xfId="0" applyFill="1" applyBorder="1"/>
    <xf numFmtId="0" fontId="0" fillId="2" borderId="44" xfId="0" applyFill="1" applyBorder="1"/>
    <xf numFmtId="0" fontId="0" fillId="2" borderId="33" xfId="0" applyFill="1" applyBorder="1"/>
    <xf numFmtId="0" fontId="6" fillId="2" borderId="11" xfId="0" applyFont="1" applyFill="1" applyBorder="1"/>
    <xf numFmtId="0" fontId="6" fillId="2" borderId="15" xfId="0" applyFont="1" applyFill="1" applyBorder="1"/>
    <xf numFmtId="0" fontId="1" fillId="0" borderId="0" xfId="0" applyFont="1" applyAlignment="1">
      <alignment horizontal="left"/>
    </xf>
    <xf numFmtId="0" fontId="21" fillId="0" borderId="0" xfId="0" applyFont="1"/>
    <xf numFmtId="0" fontId="21" fillId="0" borderId="0" xfId="0" applyFont="1" applyAlignment="1">
      <alignment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left"/>
    </xf>
    <xf numFmtId="0" fontId="21" fillId="2" borderId="1" xfId="0" applyFont="1" applyFill="1" applyBorder="1"/>
    <xf numFmtId="0" fontId="21" fillId="2" borderId="51" xfId="0" applyFont="1" applyFill="1" applyBorder="1"/>
    <xf numFmtId="0" fontId="21" fillId="2" borderId="49" xfId="0" applyFont="1" applyFill="1" applyBorder="1"/>
    <xf numFmtId="0" fontId="21" fillId="2" borderId="1" xfId="1" applyNumberFormat="1" applyFont="1" applyFill="1" applyBorder="1"/>
    <xf numFmtId="164" fontId="21" fillId="2" borderId="1" xfId="0" applyNumberFormat="1" applyFont="1" applyFill="1" applyBorder="1"/>
    <xf numFmtId="164" fontId="21" fillId="2" borderId="51" xfId="0" applyNumberFormat="1" applyFont="1" applyFill="1" applyBorder="1"/>
    <xf numFmtId="0" fontId="21" fillId="0" borderId="30" xfId="0" applyFont="1" applyBorder="1" applyAlignment="1">
      <alignment horizontal="left" wrapText="1"/>
    </xf>
    <xf numFmtId="0" fontId="21" fillId="0" borderId="1" xfId="0" applyFont="1" applyBorder="1"/>
    <xf numFmtId="0" fontId="21" fillId="0" borderId="36" xfId="0" applyFont="1" applyBorder="1"/>
    <xf numFmtId="0" fontId="21" fillId="2" borderId="30" xfId="0" applyFont="1" applyFill="1" applyBorder="1" applyAlignment="1">
      <alignment horizontal="left" wrapText="1"/>
    </xf>
    <xf numFmtId="0" fontId="21" fillId="2" borderId="3" xfId="0" applyFont="1" applyFill="1" applyBorder="1"/>
    <xf numFmtId="0" fontId="21" fillId="2" borderId="33" xfId="0" applyFont="1" applyFill="1" applyBorder="1"/>
    <xf numFmtId="0" fontId="21" fillId="2" borderId="31" xfId="0" applyFont="1" applyFill="1" applyBorder="1"/>
    <xf numFmtId="0" fontId="21" fillId="2" borderId="24" xfId="0" applyFont="1" applyFill="1" applyBorder="1" applyAlignment="1">
      <alignment horizontal="left" wrapText="1"/>
    </xf>
    <xf numFmtId="164" fontId="21" fillId="2" borderId="13" xfId="1" applyNumberFormat="1" applyFont="1" applyFill="1" applyBorder="1"/>
    <xf numFmtId="164" fontId="21" fillId="2" borderId="28" xfId="1" applyNumberFormat="1" applyFont="1" applyFill="1" applyBorder="1"/>
    <xf numFmtId="164" fontId="21" fillId="2" borderId="48" xfId="1" applyNumberFormat="1" applyFont="1" applyFill="1" applyBorder="1"/>
    <xf numFmtId="0" fontId="21" fillId="0" borderId="0" xfId="0" applyFont="1" applyAlignment="1">
      <alignment horizontal="left"/>
    </xf>
    <xf numFmtId="164" fontId="21" fillId="2" borderId="38" xfId="0" applyNumberFormat="1" applyFont="1" applyFill="1" applyBorder="1"/>
    <xf numFmtId="0" fontId="21" fillId="0" borderId="8" xfId="0" applyFont="1" applyBorder="1" applyAlignment="1">
      <alignment horizontal="center" vertical="center" wrapText="1"/>
    </xf>
    <xf numFmtId="0" fontId="21" fillId="2" borderId="8" xfId="0" applyFont="1" applyFill="1" applyBorder="1"/>
    <xf numFmtId="164" fontId="21" fillId="2" borderId="8" xfId="0" applyNumberFormat="1" applyFont="1" applyFill="1" applyBorder="1"/>
    <xf numFmtId="0" fontId="21" fillId="2" borderId="17" xfId="0" applyFont="1" applyFill="1" applyBorder="1"/>
    <xf numFmtId="164" fontId="21" fillId="2" borderId="50" xfId="1" applyNumberFormat="1" applyFont="1" applyFill="1" applyBorder="1"/>
    <xf numFmtId="0" fontId="21" fillId="2" borderId="37" xfId="0" applyFont="1" applyFill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1" fillId="0" borderId="38" xfId="0" applyFont="1" applyBorder="1"/>
    <xf numFmtId="0" fontId="21" fillId="2" borderId="46" xfId="0" applyFont="1" applyFill="1" applyBorder="1"/>
    <xf numFmtId="164" fontId="21" fillId="2" borderId="39" xfId="1" applyNumberFormat="1" applyFont="1" applyFill="1" applyBorder="1"/>
    <xf numFmtId="164" fontId="21" fillId="2" borderId="49" xfId="0" applyNumberFormat="1" applyFont="1" applyFill="1" applyBorder="1"/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25" fillId="0" borderId="0" xfId="0" applyFont="1"/>
    <xf numFmtId="0" fontId="25" fillId="0" borderId="0" xfId="0" applyFont="1" applyAlignment="1">
      <alignment horizontal="center"/>
    </xf>
    <xf numFmtId="0" fontId="26" fillId="0" borderId="0" xfId="0" applyFont="1"/>
    <xf numFmtId="0" fontId="27" fillId="0" borderId="0" xfId="0" applyFont="1" applyAlignment="1">
      <alignment horizontal="center"/>
    </xf>
    <xf numFmtId="0" fontId="26" fillId="0" borderId="16" xfId="0" applyFont="1" applyBorder="1" applyAlignment="1">
      <alignment horizont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0" fillId="0" borderId="58" xfId="0" applyBorder="1"/>
    <xf numFmtId="0" fontId="30" fillId="0" borderId="4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top" wrapText="1"/>
    </xf>
    <xf numFmtId="0" fontId="30" fillId="0" borderId="8" xfId="0" applyFont="1" applyBorder="1" applyAlignment="1">
      <alignment vertical="top" wrapText="1"/>
    </xf>
    <xf numFmtId="0" fontId="30" fillId="0" borderId="1" xfId="0" applyFont="1" applyBorder="1"/>
    <xf numFmtId="0" fontId="6" fillId="0" borderId="58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/>
    </xf>
    <xf numFmtId="0" fontId="31" fillId="0" borderId="58" xfId="0" applyFont="1" applyBorder="1"/>
    <xf numFmtId="0" fontId="0" fillId="2" borderId="58" xfId="0" applyFill="1" applyBorder="1" applyAlignment="1">
      <alignment horizontal="center"/>
    </xf>
    <xf numFmtId="0" fontId="0" fillId="2" borderId="58" xfId="0" applyFill="1" applyBorder="1"/>
    <xf numFmtId="0" fontId="6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1" fillId="0" borderId="43" xfId="0" applyFont="1" applyBorder="1" applyAlignment="1">
      <alignment wrapText="1"/>
    </xf>
    <xf numFmtId="0" fontId="21" fillId="0" borderId="4" xfId="0" applyFont="1" applyBorder="1" applyAlignment="1">
      <alignment wrapText="1"/>
    </xf>
    <xf numFmtId="0" fontId="21" fillId="0" borderId="29" xfId="0" applyFont="1" applyBorder="1" applyAlignment="1">
      <alignment wrapText="1"/>
    </xf>
    <xf numFmtId="0" fontId="21" fillId="0" borderId="6" xfId="0" applyFont="1" applyBorder="1" applyAlignment="1">
      <alignment wrapText="1"/>
    </xf>
    <xf numFmtId="0" fontId="21" fillId="0" borderId="10" xfId="0" applyFont="1" applyBorder="1" applyAlignment="1">
      <alignment wrapText="1"/>
    </xf>
    <xf numFmtId="0" fontId="21" fillId="0" borderId="21" xfId="0" applyFont="1" applyBorder="1" applyAlignment="1">
      <alignment wrapText="1"/>
    </xf>
    <xf numFmtId="0" fontId="21" fillId="0" borderId="27" xfId="0" applyFont="1" applyBorder="1" applyAlignment="1">
      <alignment wrapText="1"/>
    </xf>
    <xf numFmtId="0" fontId="21" fillId="0" borderId="57" xfId="0" applyFont="1" applyBorder="1" applyAlignment="1">
      <alignment wrapText="1"/>
    </xf>
    <xf numFmtId="0" fontId="21" fillId="0" borderId="29" xfId="0" applyFont="1" applyBorder="1"/>
    <xf numFmtId="0" fontId="21" fillId="0" borderId="9" xfId="0" applyFont="1" applyBorder="1"/>
    <xf numFmtId="0" fontId="21" fillId="0" borderId="2" xfId="0" applyFont="1" applyBorder="1"/>
    <xf numFmtId="0" fontId="21" fillId="3" borderId="38" xfId="0" applyFont="1" applyFill="1" applyBorder="1"/>
    <xf numFmtId="0" fontId="21" fillId="3" borderId="9" xfId="0" applyFont="1" applyFill="1" applyBorder="1"/>
    <xf numFmtId="0" fontId="21" fillId="3" borderId="1" xfId="0" applyFont="1" applyFill="1" applyBorder="1"/>
    <xf numFmtId="0" fontId="21" fillId="3" borderId="2" xfId="0" applyFont="1" applyFill="1" applyBorder="1"/>
    <xf numFmtId="0" fontId="21" fillId="3" borderId="49" xfId="0" applyFont="1" applyFill="1" applyBorder="1"/>
    <xf numFmtId="0" fontId="6" fillId="0" borderId="59" xfId="0" applyFont="1" applyBorder="1" applyAlignment="1">
      <alignment vertical="center"/>
    </xf>
    <xf numFmtId="0" fontId="6" fillId="0" borderId="60" xfId="0" applyFont="1" applyBorder="1" applyAlignment="1">
      <alignment horizontal="center" vertical="center"/>
    </xf>
    <xf numFmtId="0" fontId="0" fillId="0" borderId="61" xfId="0" applyBorder="1"/>
    <xf numFmtId="0" fontId="6" fillId="0" borderId="26" xfId="0" applyFont="1" applyBorder="1" applyAlignment="1">
      <alignment horizontal="center" vertical="center" wrapText="1"/>
    </xf>
    <xf numFmtId="49" fontId="0" fillId="0" borderId="43" xfId="0" applyNumberFormat="1" applyBorder="1"/>
    <xf numFmtId="49" fontId="0" fillId="0" borderId="4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10" fontId="0" fillId="0" borderId="43" xfId="1" applyNumberFormat="1" applyFont="1" applyBorder="1"/>
    <xf numFmtId="10" fontId="0" fillId="0" borderId="4" xfId="1" applyNumberFormat="1" applyFont="1" applyBorder="1"/>
    <xf numFmtId="10" fontId="0" fillId="0" borderId="44" xfId="1" applyNumberFormat="1" applyFont="1" applyBorder="1"/>
    <xf numFmtId="49" fontId="0" fillId="0" borderId="30" xfId="0" applyNumberFormat="1" applyBorder="1"/>
    <xf numFmtId="49" fontId="0" fillId="0" borderId="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10" fontId="0" fillId="0" borderId="30" xfId="1" applyNumberFormat="1" applyFont="1" applyBorder="1"/>
    <xf numFmtId="10" fontId="0" fillId="0" borderId="1" xfId="1" applyNumberFormat="1" applyFont="1" applyBorder="1"/>
    <xf numFmtId="10" fontId="0" fillId="0" borderId="36" xfId="1" applyNumberFormat="1" applyFont="1" applyBorder="1"/>
    <xf numFmtId="49" fontId="6" fillId="0" borderId="30" xfId="0" applyNumberFormat="1" applyFont="1" applyBorder="1"/>
    <xf numFmtId="49" fontId="6" fillId="0" borderId="30" xfId="0" applyNumberFormat="1" applyFont="1" applyBorder="1" applyAlignment="1">
      <alignment wrapText="1"/>
    </xf>
    <xf numFmtId="49" fontId="0" fillId="0" borderId="12" xfId="0" applyNumberFormat="1" applyBorder="1"/>
    <xf numFmtId="49" fontId="0" fillId="0" borderId="13" xfId="0" applyNumberFormat="1" applyBorder="1" applyAlignment="1">
      <alignment horizontal="center" vertical="center"/>
    </xf>
    <xf numFmtId="49" fontId="0" fillId="0" borderId="50" xfId="0" applyNumberFormat="1" applyBorder="1" applyAlignment="1">
      <alignment horizontal="center" vertical="center"/>
    </xf>
    <xf numFmtId="10" fontId="0" fillId="0" borderId="12" xfId="1" applyNumberFormat="1" applyFont="1" applyBorder="1"/>
    <xf numFmtId="10" fontId="0" fillId="0" borderId="13" xfId="1" applyNumberFormat="1" applyFont="1" applyBorder="1"/>
    <xf numFmtId="10" fontId="0" fillId="0" borderId="28" xfId="1" applyNumberFormat="1" applyFont="1" applyBorder="1"/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164" fontId="11" fillId="2" borderId="4" xfId="0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164" fontId="0" fillId="2" borderId="4" xfId="0" applyNumberFormat="1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66" xfId="0" applyBorder="1"/>
    <xf numFmtId="0" fontId="0" fillId="0" borderId="67" xfId="0" applyBorder="1" applyAlignment="1">
      <alignment vertical="center"/>
    </xf>
    <xf numFmtId="0" fontId="0" fillId="0" borderId="73" xfId="0" applyBorder="1"/>
    <xf numFmtId="0" fontId="6" fillId="2" borderId="70" xfId="0" applyFont="1" applyFill="1" applyBorder="1" applyAlignment="1">
      <alignment horizontal="center" vertical="center"/>
    </xf>
    <xf numFmtId="0" fontId="0" fillId="2" borderId="73" xfId="0" applyFill="1" applyBorder="1"/>
    <xf numFmtId="0" fontId="6" fillId="2" borderId="72" xfId="0" applyFont="1" applyFill="1" applyBorder="1"/>
    <xf numFmtId="0" fontId="0" fillId="2" borderId="76" xfId="0" applyFill="1" applyBorder="1"/>
    <xf numFmtId="0" fontId="6" fillId="2" borderId="77" xfId="0" applyFont="1" applyFill="1" applyBorder="1" applyAlignment="1">
      <alignment horizontal="center" vertical="center"/>
    </xf>
    <xf numFmtId="0" fontId="0" fillId="2" borderId="78" xfId="0" applyFill="1" applyBorder="1"/>
    <xf numFmtId="0" fontId="0" fillId="2" borderId="79" xfId="0" applyFill="1" applyBorder="1"/>
    <xf numFmtId="0" fontId="0" fillId="0" borderId="81" xfId="0" applyBorder="1"/>
    <xf numFmtId="0" fontId="0" fillId="0" borderId="63" xfId="0" applyBorder="1"/>
    <xf numFmtId="0" fontId="0" fillId="0" borderId="70" xfId="0" applyBorder="1"/>
    <xf numFmtId="0" fontId="0" fillId="2" borderId="70" xfId="0" applyFill="1" applyBorder="1"/>
    <xf numFmtId="0" fontId="0" fillId="2" borderId="72" xfId="0" applyFill="1" applyBorder="1"/>
    <xf numFmtId="0" fontId="0" fillId="2" borderId="77" xfId="0" applyFill="1" applyBorder="1"/>
    <xf numFmtId="0" fontId="0" fillId="0" borderId="6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82" xfId="0" applyFill="1" applyBorder="1" applyAlignment="1">
      <alignment horizontal="center"/>
    </xf>
    <xf numFmtId="0" fontId="30" fillId="0" borderId="0" xfId="0" applyFont="1" applyAlignment="1">
      <alignment vertical="center"/>
    </xf>
    <xf numFmtId="0" fontId="30" fillId="0" borderId="2" xfId="0" applyFont="1" applyBorder="1"/>
    <xf numFmtId="0" fontId="30" fillId="0" borderId="8" xfId="0" applyFont="1" applyBorder="1"/>
    <xf numFmtId="0" fontId="32" fillId="0" borderId="1" xfId="0" applyFont="1" applyBorder="1"/>
    <xf numFmtId="14" fontId="0" fillId="0" borderId="4" xfId="0" applyNumberFormat="1" applyBorder="1"/>
    <xf numFmtId="14" fontId="0" fillId="0" borderId="1" xfId="0" applyNumberFormat="1" applyBorder="1"/>
    <xf numFmtId="0" fontId="0" fillId="0" borderId="10" xfId="0" applyBorder="1"/>
    <xf numFmtId="0" fontId="0" fillId="0" borderId="21" xfId="0" applyBorder="1"/>
    <xf numFmtId="0" fontId="0" fillId="0" borderId="22" xfId="0" applyBorder="1"/>
    <xf numFmtId="0" fontId="6" fillId="0" borderId="11" xfId="0" applyFont="1" applyBorder="1"/>
    <xf numFmtId="0" fontId="6" fillId="0" borderId="21" xfId="0" applyFont="1" applyBorder="1"/>
    <xf numFmtId="0" fontId="0" fillId="0" borderId="27" xfId="0" applyBorder="1"/>
    <xf numFmtId="0" fontId="6" fillId="0" borderId="29" xfId="0" applyFont="1" applyBorder="1"/>
    <xf numFmtId="0" fontId="0" fillId="0" borderId="6" xfId="0" applyBorder="1"/>
    <xf numFmtId="0" fontId="0" fillId="0" borderId="57" xfId="0" applyBorder="1"/>
    <xf numFmtId="0" fontId="6" fillId="0" borderId="45" xfId="0" applyFont="1" applyBorder="1" applyAlignment="1">
      <alignment wrapText="1"/>
    </xf>
    <xf numFmtId="0" fontId="0" fillId="4" borderId="83" xfId="0" applyFill="1" applyBorder="1"/>
    <xf numFmtId="0" fontId="0" fillId="4" borderId="32" xfId="0" applyFill="1" applyBorder="1"/>
    <xf numFmtId="0" fontId="0" fillId="4" borderId="25" xfId="0" applyFill="1" applyBorder="1"/>
    <xf numFmtId="0" fontId="0" fillId="4" borderId="84" xfId="0" applyFill="1" applyBorder="1"/>
    <xf numFmtId="0" fontId="33" fillId="0" borderId="0" xfId="0" applyFont="1" applyAlignment="1">
      <alignment wrapText="1"/>
    </xf>
    <xf numFmtId="0" fontId="6" fillId="0" borderId="38" xfId="0" applyFont="1" applyBorder="1" applyAlignment="1">
      <alignment wrapText="1"/>
    </xf>
    <xf numFmtId="0" fontId="6" fillId="4" borderId="42" xfId="0" applyFont="1" applyFill="1" applyBorder="1" applyAlignment="1">
      <alignment wrapText="1"/>
    </xf>
    <xf numFmtId="0" fontId="34" fillId="0" borderId="0" xfId="0" applyFont="1" applyAlignment="1">
      <alignment wrapText="1"/>
    </xf>
    <xf numFmtId="0" fontId="24" fillId="0" borderId="29" xfId="0" applyFont="1" applyBorder="1"/>
    <xf numFmtId="0" fontId="0" fillId="4" borderId="4" xfId="0" applyFill="1" applyBorder="1"/>
    <xf numFmtId="0" fontId="0" fillId="4" borderId="29" xfId="0" applyFill="1" applyBorder="1"/>
    <xf numFmtId="0" fontId="35" fillId="4" borderId="29" xfId="0" applyFont="1" applyFill="1" applyBorder="1"/>
    <xf numFmtId="0" fontId="6" fillId="0" borderId="1" xfId="0" applyFont="1" applyBorder="1" applyAlignment="1">
      <alignment wrapText="1"/>
    </xf>
    <xf numFmtId="0" fontId="36" fillId="0" borderId="2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36" fillId="0" borderId="29" xfId="0" applyFont="1" applyBorder="1" applyAlignment="1">
      <alignment wrapText="1"/>
    </xf>
    <xf numFmtId="0" fontId="6" fillId="0" borderId="29" xfId="0" applyFont="1" applyBorder="1" applyAlignment="1">
      <alignment wrapText="1"/>
    </xf>
    <xf numFmtId="0" fontId="6" fillId="0" borderId="16" xfId="0" applyFont="1" applyBorder="1" applyAlignment="1">
      <alignment horizontal="right"/>
    </xf>
    <xf numFmtId="14" fontId="36" fillId="0" borderId="2" xfId="0" applyNumberFormat="1" applyFont="1" applyBorder="1" applyAlignment="1">
      <alignment horizontal="right"/>
    </xf>
    <xf numFmtId="14" fontId="36" fillId="0" borderId="29" xfId="0" applyNumberFormat="1" applyFont="1" applyBorder="1" applyAlignment="1">
      <alignment horizontal="right"/>
    </xf>
    <xf numFmtId="14" fontId="6" fillId="0" borderId="29" xfId="0" applyNumberFormat="1" applyFont="1" applyBorder="1" applyAlignment="1">
      <alignment horizontal="right"/>
    </xf>
    <xf numFmtId="0" fontId="6" fillId="0" borderId="29" xfId="0" applyFont="1" applyBorder="1" applyAlignment="1">
      <alignment horizontal="right" wrapText="1"/>
    </xf>
    <xf numFmtId="14" fontId="0" fillId="0" borderId="29" xfId="0" applyNumberFormat="1" applyBorder="1" applyAlignment="1">
      <alignment horizontal="right"/>
    </xf>
    <xf numFmtId="0" fontId="0" fillId="0" borderId="0" xfId="0" applyAlignment="1">
      <alignment horizontal="right"/>
    </xf>
    <xf numFmtId="14" fontId="0" fillId="0" borderId="58" xfId="0" applyNumberFormat="1" applyBorder="1"/>
    <xf numFmtId="14" fontId="0" fillId="0" borderId="3" xfId="0" applyNumberFormat="1" applyBorder="1"/>
    <xf numFmtId="0" fontId="6" fillId="0" borderId="2" xfId="0" applyFont="1" applyBorder="1"/>
    <xf numFmtId="3" fontId="6" fillId="0" borderId="29" xfId="0" applyNumberFormat="1" applyFont="1" applyBorder="1"/>
    <xf numFmtId="0" fontId="0" fillId="5" borderId="24" xfId="0" applyFill="1" applyBorder="1"/>
    <xf numFmtId="0" fontId="6" fillId="5" borderId="83" xfId="0" applyFont="1" applyFill="1" applyBorder="1"/>
    <xf numFmtId="0" fontId="0" fillId="5" borderId="83" xfId="0" applyFill="1" applyBorder="1"/>
    <xf numFmtId="0" fontId="6" fillId="5" borderId="32" xfId="0" applyFont="1" applyFill="1" applyBorder="1"/>
    <xf numFmtId="0" fontId="0" fillId="5" borderId="25" xfId="0" applyFill="1" applyBorder="1"/>
    <xf numFmtId="0" fontId="0" fillId="5" borderId="32" xfId="0" applyFill="1" applyBorder="1"/>
    <xf numFmtId="0" fontId="6" fillId="5" borderId="25" xfId="0" applyFont="1" applyFill="1" applyBorder="1"/>
    <xf numFmtId="3" fontId="6" fillId="5" borderId="83" xfId="0" applyNumberFormat="1" applyFont="1" applyFill="1" applyBorder="1"/>
    <xf numFmtId="0" fontId="36" fillId="0" borderId="0" xfId="0" applyFont="1"/>
    <xf numFmtId="0" fontId="39" fillId="0" borderId="0" xfId="0" applyFont="1"/>
    <xf numFmtId="0" fontId="40" fillId="0" borderId="0" xfId="0" applyFont="1" applyAlignment="1">
      <alignment wrapText="1"/>
    </xf>
    <xf numFmtId="0" fontId="38" fillId="0" borderId="0" xfId="0" applyFont="1"/>
    <xf numFmtId="0" fontId="38" fillId="0" borderId="0" xfId="0" applyFont="1" applyAlignment="1">
      <alignment wrapText="1"/>
    </xf>
    <xf numFmtId="49" fontId="0" fillId="0" borderId="7" xfId="0" applyNumberFormat="1" applyBorder="1" applyAlignment="1">
      <alignment horizontal="right"/>
    </xf>
    <xf numFmtId="0" fontId="42" fillId="0" borderId="0" xfId="0" applyFont="1"/>
    <xf numFmtId="0" fontId="43" fillId="0" borderId="0" xfId="0" applyFont="1" applyAlignment="1">
      <alignment wrapText="1"/>
    </xf>
    <xf numFmtId="0" fontId="42" fillId="0" borderId="0" xfId="0" applyFont="1" applyAlignment="1">
      <alignment wrapText="1"/>
    </xf>
    <xf numFmtId="0" fontId="44" fillId="0" borderId="0" xfId="0" applyFont="1" applyAlignment="1">
      <alignment wrapText="1"/>
    </xf>
    <xf numFmtId="0" fontId="45" fillId="0" borderId="0" xfId="0" applyFont="1" applyAlignment="1">
      <alignment horizontal="left" vertical="top" indent="1"/>
    </xf>
    <xf numFmtId="0" fontId="46" fillId="0" borderId="0" xfId="0" applyFont="1" applyAlignment="1">
      <alignment horizontal="left" vertical="top" indent="1"/>
    </xf>
    <xf numFmtId="0" fontId="45" fillId="0" borderId="1" xfId="0" applyFont="1" applyBorder="1" applyAlignment="1">
      <alignment horizontal="center" vertical="center" indent="1"/>
    </xf>
    <xf numFmtId="0" fontId="45" fillId="0" borderId="2" xfId="0" applyFont="1" applyBorder="1" applyAlignment="1">
      <alignment horizontal="center" vertical="center" indent="1"/>
    </xf>
    <xf numFmtId="0" fontId="45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 wrapText="1"/>
    </xf>
    <xf numFmtId="0" fontId="46" fillId="0" borderId="0" xfId="0" applyFont="1" applyAlignment="1">
      <alignment horizontal="left"/>
    </xf>
    <xf numFmtId="0" fontId="45" fillId="0" borderId="58" xfId="0" applyFont="1" applyBorder="1" applyAlignment="1">
      <alignment horizontal="center" vertical="center" wrapText="1"/>
    </xf>
    <xf numFmtId="0" fontId="45" fillId="0" borderId="58" xfId="0" applyFont="1" applyBorder="1" applyAlignment="1">
      <alignment horizontal="center" wrapText="1"/>
    </xf>
    <xf numFmtId="0" fontId="47" fillId="0" borderId="58" xfId="0" applyFont="1" applyBorder="1" applyAlignment="1">
      <alignment horizontal="left" wrapText="1"/>
    </xf>
    <xf numFmtId="0" fontId="46" fillId="0" borderId="58" xfId="0" applyFont="1" applyBorder="1" applyAlignment="1">
      <alignment horizontal="left"/>
    </xf>
    <xf numFmtId="0" fontId="47" fillId="0" borderId="58" xfId="0" applyFont="1" applyBorder="1" applyAlignment="1">
      <alignment horizontal="left"/>
    </xf>
    <xf numFmtId="0" fontId="47" fillId="0" borderId="58" xfId="0" applyFont="1" applyBorder="1"/>
    <xf numFmtId="0" fontId="46" fillId="0" borderId="29" xfId="0" applyFont="1" applyBorder="1" applyAlignment="1">
      <alignment horizontal="left" vertical="top"/>
    </xf>
    <xf numFmtId="0" fontId="47" fillId="0" borderId="29" xfId="0" applyFont="1" applyBorder="1" applyAlignment="1">
      <alignment horizontal="left" vertical="top"/>
    </xf>
    <xf numFmtId="0" fontId="47" fillId="0" borderId="4" xfId="0" applyFont="1" applyBorder="1" applyAlignment="1">
      <alignment horizontal="center" vertical="center" indent="1"/>
    </xf>
    <xf numFmtId="0" fontId="45" fillId="0" borderId="0" xfId="0" applyFont="1" applyAlignment="1">
      <alignment wrapText="1"/>
    </xf>
    <xf numFmtId="0" fontId="47" fillId="0" borderId="0" xfId="0" applyFont="1" applyAlignment="1">
      <alignment wrapText="1"/>
    </xf>
    <xf numFmtId="0" fontId="47" fillId="0" borderId="0" xfId="0" applyFont="1"/>
    <xf numFmtId="0" fontId="45" fillId="0" borderId="14" xfId="0" applyFont="1" applyBorder="1" applyAlignment="1">
      <alignment horizontal="center" vertical="center" wrapText="1"/>
    </xf>
    <xf numFmtId="0" fontId="45" fillId="0" borderId="47" xfId="0" applyFont="1" applyBorder="1" applyAlignment="1">
      <alignment horizontal="center" vertical="center" wrapText="1"/>
    </xf>
    <xf numFmtId="0" fontId="45" fillId="0" borderId="56" xfId="0" applyFont="1" applyBorder="1" applyAlignment="1">
      <alignment horizontal="center" vertical="center" wrapText="1"/>
    </xf>
    <xf numFmtId="0" fontId="47" fillId="0" borderId="29" xfId="0" applyFont="1" applyBorder="1" applyAlignment="1">
      <alignment wrapText="1"/>
    </xf>
    <xf numFmtId="0" fontId="47" fillId="0" borderId="29" xfId="0" applyFont="1" applyBorder="1"/>
    <xf numFmtId="0" fontId="46" fillId="0" borderId="2" xfId="0" applyFont="1" applyBorder="1"/>
    <xf numFmtId="0" fontId="46" fillId="0" borderId="29" xfId="0" applyFont="1" applyBorder="1"/>
    <xf numFmtId="0" fontId="46" fillId="0" borderId="0" xfId="0" applyFont="1" applyAlignment="1">
      <alignment wrapText="1"/>
    </xf>
    <xf numFmtId="0" fontId="46" fillId="0" borderId="0" xfId="0" applyFont="1"/>
    <xf numFmtId="0" fontId="45" fillId="0" borderId="1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0" fillId="0" borderId="53" xfId="0" applyBorder="1"/>
    <xf numFmtId="0" fontId="0" fillId="0" borderId="53" xfId="0" applyBorder="1" applyAlignment="1">
      <alignment wrapText="1"/>
    </xf>
    <xf numFmtId="0" fontId="50" fillId="0" borderId="0" xfId="0" applyFont="1"/>
    <xf numFmtId="3" fontId="51" fillId="0" borderId="0" xfId="3" applyNumberFormat="1" applyFont="1" applyAlignment="1">
      <alignment vertical="top" wrapText="1"/>
    </xf>
    <xf numFmtId="0" fontId="50" fillId="0" borderId="0" xfId="0" applyFont="1" applyAlignment="1">
      <alignment vertical="top"/>
    </xf>
    <xf numFmtId="0" fontId="0" fillId="0" borderId="4" xfId="0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43" xfId="0" applyBorder="1" applyAlignment="1">
      <alignment horizontal="right" wrapText="1"/>
    </xf>
    <xf numFmtId="0" fontId="0" fillId="0" borderId="29" xfId="0" applyBorder="1" applyAlignment="1">
      <alignment horizontal="right" wrapText="1"/>
    </xf>
    <xf numFmtId="0" fontId="0" fillId="0" borderId="4" xfId="0" applyBorder="1" applyAlignment="1">
      <alignment horizontal="right" vertical="center" wrapText="1"/>
    </xf>
    <xf numFmtId="0" fontId="0" fillId="0" borderId="44" xfId="0" applyBorder="1" applyAlignment="1">
      <alignment horizontal="right" vertical="center" wrapText="1"/>
    </xf>
    <xf numFmtId="0" fontId="2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3" fontId="19" fillId="0" borderId="0" xfId="0" applyNumberFormat="1" applyFont="1" applyAlignment="1">
      <alignment vertical="top" wrapText="1"/>
    </xf>
    <xf numFmtId="3" fontId="19" fillId="0" borderId="0" xfId="2" applyNumberFormat="1" applyFont="1" applyAlignment="1">
      <alignment vertical="top"/>
    </xf>
    <xf numFmtId="3" fontId="19" fillId="0" borderId="0" xfId="2" applyNumberFormat="1" applyFont="1" applyAlignment="1">
      <alignment vertical="top" wrapText="1"/>
    </xf>
    <xf numFmtId="3" fontId="19" fillId="0" borderId="0" xfId="3" applyNumberFormat="1" applyFont="1" applyAlignment="1">
      <alignment vertical="top" wrapText="1"/>
    </xf>
    <xf numFmtId="3" fontId="19" fillId="0" borderId="0" xfId="4" applyNumberFormat="1" applyFont="1" applyAlignment="1">
      <alignment vertical="top" wrapText="1"/>
    </xf>
    <xf numFmtId="3" fontId="19" fillId="0" borderId="0" xfId="5" applyNumberFormat="1" applyFont="1" applyAlignment="1">
      <alignment vertical="top" wrapText="1"/>
    </xf>
    <xf numFmtId="3" fontId="41" fillId="0" borderId="0" xfId="2" applyNumberFormat="1" applyFont="1" applyAlignment="1">
      <alignment vertical="top" wrapText="1"/>
    </xf>
    <xf numFmtId="0" fontId="16" fillId="0" borderId="13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14" fontId="0" fillId="0" borderId="0" xfId="0" applyNumberFormat="1"/>
    <xf numFmtId="0" fontId="54" fillId="0" borderId="14" xfId="0" applyFont="1" applyBorder="1" applyAlignment="1">
      <alignment horizontal="center" vertical="center" wrapText="1"/>
    </xf>
    <xf numFmtId="0" fontId="54" fillId="0" borderId="15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0" fontId="55" fillId="0" borderId="1" xfId="0" applyFont="1" applyBorder="1"/>
    <xf numFmtId="0" fontId="55" fillId="0" borderId="4" xfId="0" applyFont="1" applyBorder="1" applyAlignment="1">
      <alignment wrapText="1"/>
    </xf>
    <xf numFmtId="0" fontId="55" fillId="0" borderId="29" xfId="0" applyFont="1" applyBorder="1" applyAlignment="1">
      <alignment wrapText="1"/>
    </xf>
    <xf numFmtId="0" fontId="55" fillId="0" borderId="2" xfId="0" applyFont="1" applyBorder="1" applyAlignment="1">
      <alignment wrapText="1"/>
    </xf>
    <xf numFmtId="8" fontId="55" fillId="0" borderId="29" xfId="0" applyNumberFormat="1" applyFont="1" applyBorder="1" applyAlignment="1">
      <alignment wrapText="1"/>
    </xf>
    <xf numFmtId="8" fontId="56" fillId="0" borderId="29" xfId="0" applyNumberFormat="1" applyFont="1" applyBorder="1" applyAlignment="1">
      <alignment wrapText="1"/>
    </xf>
    <xf numFmtId="0" fontId="56" fillId="0" borderId="4" xfId="0" applyFont="1" applyBorder="1" applyAlignment="1">
      <alignment wrapText="1"/>
    </xf>
    <xf numFmtId="0" fontId="56" fillId="0" borderId="29" xfId="0" applyFont="1" applyBorder="1" applyAlignment="1">
      <alignment wrapText="1"/>
    </xf>
    <xf numFmtId="8" fontId="17" fillId="0" borderId="29" xfId="0" applyNumberFormat="1" applyFont="1" applyBorder="1"/>
    <xf numFmtId="0" fontId="16" fillId="0" borderId="0" xfId="0" applyFont="1" applyAlignment="1">
      <alignment wrapText="1"/>
    </xf>
    <xf numFmtId="0" fontId="17" fillId="0" borderId="0" xfId="0" applyFont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7" fillId="0" borderId="1" xfId="0" applyFont="1" applyBorder="1"/>
    <xf numFmtId="0" fontId="17" fillId="0" borderId="4" xfId="0" applyFont="1" applyBorder="1" applyAlignment="1">
      <alignment wrapText="1"/>
    </xf>
    <xf numFmtId="0" fontId="17" fillId="0" borderId="29" xfId="0" applyFont="1" applyBorder="1" applyAlignment="1">
      <alignment wrapText="1"/>
    </xf>
    <xf numFmtId="0" fontId="17" fillId="0" borderId="29" xfId="0" applyFont="1" applyBorder="1"/>
    <xf numFmtId="8" fontId="17" fillId="0" borderId="2" xfId="0" applyNumberFormat="1" applyFont="1" applyBorder="1"/>
    <xf numFmtId="0" fontId="12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52" fillId="0" borderId="0" xfId="0" applyFont="1" applyAlignment="1">
      <alignment horizont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" fillId="0" borderId="6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80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6" fillId="2" borderId="72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75" xfId="0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0" fillId="0" borderId="65" xfId="0" applyBorder="1" applyAlignment="1">
      <alignment vertical="center"/>
    </xf>
    <xf numFmtId="0" fontId="6" fillId="0" borderId="63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67" xfId="0" applyBorder="1" applyAlignment="1">
      <alignment horizontal="center" vertical="center"/>
    </xf>
    <xf numFmtId="0" fontId="6" fillId="0" borderId="6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53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53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32" xfId="0" applyFont="1" applyBorder="1" applyAlignment="1">
      <alignment horizontal="left" wrapText="1"/>
    </xf>
    <xf numFmtId="0" fontId="21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20" xfId="0" applyFont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0" borderId="0" xfId="0" applyFont="1"/>
    <xf numFmtId="0" fontId="37" fillId="0" borderId="0" xfId="0" applyFont="1"/>
    <xf numFmtId="0" fontId="38" fillId="0" borderId="0" xfId="0" applyFont="1"/>
    <xf numFmtId="0" fontId="40" fillId="0" borderId="0" xfId="0" applyFont="1" applyAlignment="1">
      <alignment horizontal="left" wrapText="1"/>
    </xf>
    <xf numFmtId="0" fontId="39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48" fillId="0" borderId="5" xfId="0" applyFont="1" applyBorder="1" applyAlignment="1">
      <alignment horizontal="center" vertical="center" wrapText="1"/>
    </xf>
    <xf numFmtId="0" fontId="48" fillId="0" borderId="85" xfId="0" applyFont="1" applyBorder="1" applyAlignment="1">
      <alignment horizontal="center" vertical="center" wrapText="1"/>
    </xf>
    <xf numFmtId="0" fontId="48" fillId="0" borderId="5" xfId="0" applyFont="1" applyBorder="1" applyAlignment="1">
      <alignment wrapText="1"/>
    </xf>
    <xf numFmtId="0" fontId="48" fillId="0" borderId="85" xfId="0" applyFont="1" applyBorder="1" applyAlignment="1">
      <alignment wrapText="1"/>
    </xf>
    <xf numFmtId="0" fontId="48" fillId="0" borderId="58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48" fillId="0" borderId="58" xfId="0" applyFont="1" applyBorder="1" applyAlignment="1">
      <alignment horizontal="center" vertical="center"/>
    </xf>
    <xf numFmtId="0" fontId="45" fillId="0" borderId="32" xfId="0" applyFont="1" applyBorder="1" applyAlignment="1">
      <alignment wrapText="1"/>
    </xf>
    <xf numFmtId="0" fontId="0" fillId="0" borderId="32" xfId="0" applyBorder="1" applyAlignment="1">
      <alignment wrapText="1"/>
    </xf>
    <xf numFmtId="0" fontId="48" fillId="0" borderId="5" xfId="0" applyFont="1" applyBorder="1" applyAlignment="1">
      <alignment horizontal="center" vertical="center" indent="1"/>
    </xf>
    <xf numFmtId="0" fontId="48" fillId="0" borderId="4" xfId="0" applyFont="1" applyBorder="1" applyAlignment="1">
      <alignment horizontal="center" vertical="center" indent="1"/>
    </xf>
    <xf numFmtId="0" fontId="45" fillId="0" borderId="58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indent="1"/>
    </xf>
    <xf numFmtId="0" fontId="45" fillId="0" borderId="5" xfId="0" applyFont="1" applyBorder="1" applyAlignment="1">
      <alignment horizontal="center" vertical="center" indent="1"/>
    </xf>
    <xf numFmtId="0" fontId="45" fillId="0" borderId="4" xfId="0" applyFont="1" applyBorder="1" applyAlignment="1">
      <alignment horizontal="center" vertical="center" indent="1"/>
    </xf>
    <xf numFmtId="0" fontId="47" fillId="0" borderId="5" xfId="0" applyFont="1" applyBorder="1" applyAlignment="1">
      <alignment horizontal="left" vertical="center"/>
    </xf>
    <xf numFmtId="0" fontId="47" fillId="0" borderId="4" xfId="0" applyFont="1" applyBorder="1" applyAlignment="1">
      <alignment horizontal="left" vertical="center"/>
    </xf>
    <xf numFmtId="0" fontId="54" fillId="0" borderId="0" xfId="0" applyFont="1" applyAlignment="1">
      <alignment horizontal="center" wrapText="1"/>
    </xf>
    <xf numFmtId="0" fontId="16" fillId="0" borderId="32" xfId="0" applyFont="1" applyBorder="1" applyAlignment="1">
      <alignment horizontal="center" wrapText="1"/>
    </xf>
    <xf numFmtId="0" fontId="30" fillId="0" borderId="41" xfId="0" applyFont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  <xf numFmtId="0" fontId="29" fillId="0" borderId="53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8" xfId="0" applyFont="1" applyBorder="1" applyAlignment="1">
      <alignment horizontal="center" wrapText="1"/>
    </xf>
    <xf numFmtId="0" fontId="29" fillId="0" borderId="9" xfId="0" applyFont="1" applyBorder="1" applyAlignment="1">
      <alignment horizontal="center" wrapText="1"/>
    </xf>
    <xf numFmtId="0" fontId="29" fillId="0" borderId="2" xfId="0" applyFont="1" applyBorder="1" applyAlignment="1">
      <alignment horizontal="center" wrapText="1"/>
    </xf>
    <xf numFmtId="0" fontId="29" fillId="0" borderId="4" xfId="0" applyFont="1" applyBorder="1" applyAlignment="1">
      <alignment horizontal="center" vertical="center" wrapText="1"/>
    </xf>
  </cellXfs>
  <cellStyles count="8">
    <cellStyle name="Normálna" xfId="0" builtinId="0"/>
    <cellStyle name="Normálna 2" xfId="7" xr:uid="{00000000-0005-0000-0000-000001000000}"/>
    <cellStyle name="Normálna 3" xfId="6" xr:uid="{00000000-0005-0000-0000-000002000000}"/>
    <cellStyle name="normálne_Databazy_VVŠ_2006_ severská" xfId="3" xr:uid="{00000000-0005-0000-0000-000003000000}"/>
    <cellStyle name="normálne_OVT - Tab_16az23_sprava_VVS_2004" xfId="2" xr:uid="{00000000-0005-0000-0000-000004000000}"/>
    <cellStyle name="normálne_Viest 2" xfId="4" xr:uid="{00000000-0005-0000-0000-000005000000}"/>
    <cellStyle name="normálne_Výročná_správa_o_VŠ_2005_financie_databazy_po_kontrole_OFVŠ_PM" xfId="5" xr:uid="{00000000-0005-0000-0000-000006000000}"/>
    <cellStyle name="Percentá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5</xdr:row>
      <xdr:rowOff>1666875</xdr:rowOff>
    </xdr:from>
    <xdr:to>
      <xdr:col>7</xdr:col>
      <xdr:colOff>100292</xdr:colOff>
      <xdr:row>22</xdr:row>
      <xdr:rowOff>899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4802CA04-4F01-4553-BB7F-11E800B2E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" y="5248275"/>
          <a:ext cx="3462617" cy="3201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zoomScale="55" zoomScaleNormal="55" workbookViewId="0">
      <selection sqref="A1:I3"/>
    </sheetView>
  </sheetViews>
  <sheetFormatPr defaultRowHeight="15.75" x14ac:dyDescent="0.25"/>
  <sheetData>
    <row r="1" spans="1:9" ht="120.75" customHeight="1" x14ac:dyDescent="0.25">
      <c r="A1" s="413" t="s">
        <v>1726</v>
      </c>
      <c r="B1" s="413"/>
      <c r="C1" s="413"/>
      <c r="D1" s="413"/>
      <c r="E1" s="413"/>
      <c r="F1" s="413"/>
      <c r="G1" s="413"/>
      <c r="H1" s="413"/>
      <c r="I1" s="413"/>
    </row>
    <row r="2" spans="1:9" ht="61.5" customHeight="1" x14ac:dyDescent="0.25">
      <c r="A2" s="413"/>
      <c r="B2" s="413"/>
      <c r="C2" s="413"/>
      <c r="D2" s="413"/>
      <c r="E2" s="413"/>
      <c r="F2" s="413"/>
      <c r="G2" s="413"/>
      <c r="H2" s="413"/>
      <c r="I2" s="413"/>
    </row>
    <row r="3" spans="1:9" ht="61.5" customHeight="1" x14ac:dyDescent="0.25">
      <c r="A3" s="413"/>
      <c r="B3" s="413"/>
      <c r="C3" s="413"/>
      <c r="D3" s="413"/>
      <c r="E3" s="413"/>
      <c r="F3" s="413"/>
      <c r="G3" s="413"/>
      <c r="H3" s="413"/>
      <c r="I3" s="413"/>
    </row>
    <row r="4" spans="1:9" ht="61.5" customHeight="1" x14ac:dyDescent="0.25"/>
    <row r="5" spans="1:9" ht="45.75" x14ac:dyDescent="0.65">
      <c r="A5" s="414"/>
      <c r="B5" s="414"/>
      <c r="C5" s="414"/>
      <c r="D5" s="414"/>
      <c r="E5" s="414"/>
      <c r="F5" s="414"/>
      <c r="G5" s="414"/>
      <c r="H5" s="414"/>
      <c r="I5" s="414"/>
    </row>
    <row r="6" spans="1:9" ht="30" x14ac:dyDescent="0.4">
      <c r="A6" s="415" t="s">
        <v>1725</v>
      </c>
      <c r="B6" s="415"/>
      <c r="C6" s="415"/>
      <c r="D6" s="415"/>
      <c r="E6" s="415"/>
      <c r="F6" s="415"/>
      <c r="G6" s="415"/>
      <c r="H6" s="415"/>
      <c r="I6" s="415"/>
    </row>
  </sheetData>
  <mergeCells count="3">
    <mergeCell ref="A1:I3"/>
    <mergeCell ref="A5:I5"/>
    <mergeCell ref="A6:I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workbookViewId="0">
      <selection activeCell="B10" sqref="B10"/>
    </sheetView>
  </sheetViews>
  <sheetFormatPr defaultRowHeight="15.75" x14ac:dyDescent="0.25"/>
  <cols>
    <col min="1" max="1" width="12.125" style="69" customWidth="1"/>
    <col min="2" max="2" width="65.25" style="69" customWidth="1"/>
    <col min="3" max="3" width="37.5" style="69" customWidth="1"/>
    <col min="4" max="4" width="26.125" style="69" bestFit="1" customWidth="1"/>
    <col min="196" max="196" width="12.125" customWidth="1"/>
    <col min="197" max="203" width="8" customWidth="1"/>
    <col min="204" max="204" width="7.75" customWidth="1"/>
    <col min="206" max="206" width="9.75" customWidth="1"/>
    <col min="452" max="452" width="12.125" customWidth="1"/>
    <col min="453" max="459" width="8" customWidth="1"/>
    <col min="460" max="460" width="7.75" customWidth="1"/>
    <col min="462" max="462" width="9.75" customWidth="1"/>
    <col min="708" max="708" width="12.125" customWidth="1"/>
    <col min="709" max="715" width="8" customWidth="1"/>
    <col min="716" max="716" width="7.75" customWidth="1"/>
    <col min="718" max="718" width="9.75" customWidth="1"/>
    <col min="964" max="964" width="12.125" customWidth="1"/>
    <col min="965" max="971" width="8" customWidth="1"/>
    <col min="972" max="972" width="7.75" customWidth="1"/>
    <col min="974" max="974" width="9.75" customWidth="1"/>
    <col min="1220" max="1220" width="12.125" customWidth="1"/>
    <col min="1221" max="1227" width="8" customWidth="1"/>
    <col min="1228" max="1228" width="7.75" customWidth="1"/>
    <col min="1230" max="1230" width="9.75" customWidth="1"/>
    <col min="1476" max="1476" width="12.125" customWidth="1"/>
    <col min="1477" max="1483" width="8" customWidth="1"/>
    <col min="1484" max="1484" width="7.75" customWidth="1"/>
    <col min="1486" max="1486" width="9.75" customWidth="1"/>
    <col min="1732" max="1732" width="12.125" customWidth="1"/>
    <col min="1733" max="1739" width="8" customWidth="1"/>
    <col min="1740" max="1740" width="7.75" customWidth="1"/>
    <col min="1742" max="1742" width="9.75" customWidth="1"/>
    <col min="1988" max="1988" width="12.125" customWidth="1"/>
    <col min="1989" max="1995" width="8" customWidth="1"/>
    <col min="1996" max="1996" width="7.75" customWidth="1"/>
    <col min="1998" max="1998" width="9.75" customWidth="1"/>
    <col min="2244" max="2244" width="12.125" customWidth="1"/>
    <col min="2245" max="2251" width="8" customWidth="1"/>
    <col min="2252" max="2252" width="7.75" customWidth="1"/>
    <col min="2254" max="2254" width="9.75" customWidth="1"/>
    <col min="2500" max="2500" width="12.125" customWidth="1"/>
    <col min="2501" max="2507" width="8" customWidth="1"/>
    <col min="2508" max="2508" width="7.75" customWidth="1"/>
    <col min="2510" max="2510" width="9.75" customWidth="1"/>
    <col min="2756" max="2756" width="12.125" customWidth="1"/>
    <col min="2757" max="2763" width="8" customWidth="1"/>
    <col min="2764" max="2764" width="7.75" customWidth="1"/>
    <col min="2766" max="2766" width="9.75" customWidth="1"/>
    <col min="3012" max="3012" width="12.125" customWidth="1"/>
    <col min="3013" max="3019" width="8" customWidth="1"/>
    <col min="3020" max="3020" width="7.75" customWidth="1"/>
    <col min="3022" max="3022" width="9.75" customWidth="1"/>
    <col min="3268" max="3268" width="12.125" customWidth="1"/>
    <col min="3269" max="3275" width="8" customWidth="1"/>
    <col min="3276" max="3276" width="7.75" customWidth="1"/>
    <col min="3278" max="3278" width="9.75" customWidth="1"/>
    <col min="3524" max="3524" width="12.125" customWidth="1"/>
    <col min="3525" max="3531" width="8" customWidth="1"/>
    <col min="3532" max="3532" width="7.75" customWidth="1"/>
    <col min="3534" max="3534" width="9.75" customWidth="1"/>
    <col min="3780" max="3780" width="12.125" customWidth="1"/>
    <col min="3781" max="3787" width="8" customWidth="1"/>
    <col min="3788" max="3788" width="7.75" customWidth="1"/>
    <col min="3790" max="3790" width="9.75" customWidth="1"/>
    <col min="4036" max="4036" width="12.125" customWidth="1"/>
    <col min="4037" max="4043" width="8" customWidth="1"/>
    <col min="4044" max="4044" width="7.75" customWidth="1"/>
    <col min="4046" max="4046" width="9.75" customWidth="1"/>
    <col min="4292" max="4292" width="12.125" customWidth="1"/>
    <col min="4293" max="4299" width="8" customWidth="1"/>
    <col min="4300" max="4300" width="7.75" customWidth="1"/>
    <col min="4302" max="4302" width="9.75" customWidth="1"/>
    <col min="4548" max="4548" width="12.125" customWidth="1"/>
    <col min="4549" max="4555" width="8" customWidth="1"/>
    <col min="4556" max="4556" width="7.75" customWidth="1"/>
    <col min="4558" max="4558" width="9.75" customWidth="1"/>
    <col min="4804" max="4804" width="12.125" customWidth="1"/>
    <col min="4805" max="4811" width="8" customWidth="1"/>
    <col min="4812" max="4812" width="7.75" customWidth="1"/>
    <col min="4814" max="4814" width="9.75" customWidth="1"/>
    <col min="5060" max="5060" width="12.125" customWidth="1"/>
    <col min="5061" max="5067" width="8" customWidth="1"/>
    <col min="5068" max="5068" width="7.75" customWidth="1"/>
    <col min="5070" max="5070" width="9.75" customWidth="1"/>
    <col min="5316" max="5316" width="12.125" customWidth="1"/>
    <col min="5317" max="5323" width="8" customWidth="1"/>
    <col min="5324" max="5324" width="7.75" customWidth="1"/>
    <col min="5326" max="5326" width="9.75" customWidth="1"/>
    <col min="5572" max="5572" width="12.125" customWidth="1"/>
    <col min="5573" max="5579" width="8" customWidth="1"/>
    <col min="5580" max="5580" width="7.75" customWidth="1"/>
    <col min="5582" max="5582" width="9.75" customWidth="1"/>
    <col min="5828" max="5828" width="12.125" customWidth="1"/>
    <col min="5829" max="5835" width="8" customWidth="1"/>
    <col min="5836" max="5836" width="7.75" customWidth="1"/>
    <col min="5838" max="5838" width="9.75" customWidth="1"/>
    <col min="6084" max="6084" width="12.125" customWidth="1"/>
    <col min="6085" max="6091" width="8" customWidth="1"/>
    <col min="6092" max="6092" width="7.75" customWidth="1"/>
    <col min="6094" max="6094" width="9.75" customWidth="1"/>
    <col min="6340" max="6340" width="12.125" customWidth="1"/>
    <col min="6341" max="6347" width="8" customWidth="1"/>
    <col min="6348" max="6348" width="7.75" customWidth="1"/>
    <col min="6350" max="6350" width="9.75" customWidth="1"/>
    <col min="6596" max="6596" width="12.125" customWidth="1"/>
    <col min="6597" max="6603" width="8" customWidth="1"/>
    <col min="6604" max="6604" width="7.75" customWidth="1"/>
    <col min="6606" max="6606" width="9.75" customWidth="1"/>
    <col min="6852" max="6852" width="12.125" customWidth="1"/>
    <col min="6853" max="6859" width="8" customWidth="1"/>
    <col min="6860" max="6860" width="7.75" customWidth="1"/>
    <col min="6862" max="6862" width="9.75" customWidth="1"/>
    <col min="7108" max="7108" width="12.125" customWidth="1"/>
    <col min="7109" max="7115" width="8" customWidth="1"/>
    <col min="7116" max="7116" width="7.75" customWidth="1"/>
    <col min="7118" max="7118" width="9.75" customWidth="1"/>
    <col min="7364" max="7364" width="12.125" customWidth="1"/>
    <col min="7365" max="7371" width="8" customWidth="1"/>
    <col min="7372" max="7372" width="7.75" customWidth="1"/>
    <col min="7374" max="7374" width="9.75" customWidth="1"/>
    <col min="7620" max="7620" width="12.125" customWidth="1"/>
    <col min="7621" max="7627" width="8" customWidth="1"/>
    <col min="7628" max="7628" width="7.75" customWidth="1"/>
    <col min="7630" max="7630" width="9.75" customWidth="1"/>
    <col min="7876" max="7876" width="12.125" customWidth="1"/>
    <col min="7877" max="7883" width="8" customWidth="1"/>
    <col min="7884" max="7884" width="7.75" customWidth="1"/>
    <col min="7886" max="7886" width="9.75" customWidth="1"/>
    <col min="8132" max="8132" width="12.125" customWidth="1"/>
    <col min="8133" max="8139" width="8" customWidth="1"/>
    <col min="8140" max="8140" width="7.75" customWidth="1"/>
    <col min="8142" max="8142" width="9.75" customWidth="1"/>
    <col min="8388" max="8388" width="12.125" customWidth="1"/>
    <col min="8389" max="8395" width="8" customWidth="1"/>
    <col min="8396" max="8396" width="7.75" customWidth="1"/>
    <col min="8398" max="8398" width="9.75" customWidth="1"/>
    <col min="8644" max="8644" width="12.125" customWidth="1"/>
    <col min="8645" max="8651" width="8" customWidth="1"/>
    <col min="8652" max="8652" width="7.75" customWidth="1"/>
    <col min="8654" max="8654" width="9.75" customWidth="1"/>
    <col min="8900" max="8900" width="12.125" customWidth="1"/>
    <col min="8901" max="8907" width="8" customWidth="1"/>
    <col min="8908" max="8908" width="7.75" customWidth="1"/>
    <col min="8910" max="8910" width="9.75" customWidth="1"/>
    <col min="9156" max="9156" width="12.125" customWidth="1"/>
    <col min="9157" max="9163" width="8" customWidth="1"/>
    <col min="9164" max="9164" width="7.75" customWidth="1"/>
    <col min="9166" max="9166" width="9.75" customWidth="1"/>
    <col min="9412" max="9412" width="12.125" customWidth="1"/>
    <col min="9413" max="9419" width="8" customWidth="1"/>
    <col min="9420" max="9420" width="7.75" customWidth="1"/>
    <col min="9422" max="9422" width="9.75" customWidth="1"/>
    <col min="9668" max="9668" width="12.125" customWidth="1"/>
    <col min="9669" max="9675" width="8" customWidth="1"/>
    <col min="9676" max="9676" width="7.75" customWidth="1"/>
    <col min="9678" max="9678" width="9.75" customWidth="1"/>
    <col min="9924" max="9924" width="12.125" customWidth="1"/>
    <col min="9925" max="9931" width="8" customWidth="1"/>
    <col min="9932" max="9932" width="7.75" customWidth="1"/>
    <col min="9934" max="9934" width="9.75" customWidth="1"/>
    <col min="10180" max="10180" width="12.125" customWidth="1"/>
    <col min="10181" max="10187" width="8" customWidth="1"/>
    <col min="10188" max="10188" width="7.75" customWidth="1"/>
    <col min="10190" max="10190" width="9.75" customWidth="1"/>
    <col min="10436" max="10436" width="12.125" customWidth="1"/>
    <col min="10437" max="10443" width="8" customWidth="1"/>
    <col min="10444" max="10444" width="7.75" customWidth="1"/>
    <col min="10446" max="10446" width="9.75" customWidth="1"/>
    <col min="10692" max="10692" width="12.125" customWidth="1"/>
    <col min="10693" max="10699" width="8" customWidth="1"/>
    <col min="10700" max="10700" width="7.75" customWidth="1"/>
    <col min="10702" max="10702" width="9.75" customWidth="1"/>
    <col min="10948" max="10948" width="12.125" customWidth="1"/>
    <col min="10949" max="10955" width="8" customWidth="1"/>
    <col min="10956" max="10956" width="7.75" customWidth="1"/>
    <col min="10958" max="10958" width="9.75" customWidth="1"/>
    <col min="11204" max="11204" width="12.125" customWidth="1"/>
    <col min="11205" max="11211" width="8" customWidth="1"/>
    <col min="11212" max="11212" width="7.75" customWidth="1"/>
    <col min="11214" max="11214" width="9.75" customWidth="1"/>
    <col min="11460" max="11460" width="12.125" customWidth="1"/>
    <col min="11461" max="11467" width="8" customWidth="1"/>
    <col min="11468" max="11468" width="7.75" customWidth="1"/>
    <col min="11470" max="11470" width="9.75" customWidth="1"/>
    <col min="11716" max="11716" width="12.125" customWidth="1"/>
    <col min="11717" max="11723" width="8" customWidth="1"/>
    <col min="11724" max="11724" width="7.75" customWidth="1"/>
    <col min="11726" max="11726" width="9.75" customWidth="1"/>
    <col min="11972" max="11972" width="12.125" customWidth="1"/>
    <col min="11973" max="11979" width="8" customWidth="1"/>
    <col min="11980" max="11980" width="7.75" customWidth="1"/>
    <col min="11982" max="11982" width="9.75" customWidth="1"/>
    <col min="12228" max="12228" width="12.125" customWidth="1"/>
    <col min="12229" max="12235" width="8" customWidth="1"/>
    <col min="12236" max="12236" width="7.75" customWidth="1"/>
    <col min="12238" max="12238" width="9.75" customWidth="1"/>
    <col min="12484" max="12484" width="12.125" customWidth="1"/>
    <col min="12485" max="12491" width="8" customWidth="1"/>
    <col min="12492" max="12492" width="7.75" customWidth="1"/>
    <col min="12494" max="12494" width="9.75" customWidth="1"/>
    <col min="12740" max="12740" width="12.125" customWidth="1"/>
    <col min="12741" max="12747" width="8" customWidth="1"/>
    <col min="12748" max="12748" width="7.75" customWidth="1"/>
    <col min="12750" max="12750" width="9.75" customWidth="1"/>
    <col min="12996" max="12996" width="12.125" customWidth="1"/>
    <col min="12997" max="13003" width="8" customWidth="1"/>
    <col min="13004" max="13004" width="7.75" customWidth="1"/>
    <col min="13006" max="13006" width="9.75" customWidth="1"/>
    <col min="13252" max="13252" width="12.125" customWidth="1"/>
    <col min="13253" max="13259" width="8" customWidth="1"/>
    <col min="13260" max="13260" width="7.75" customWidth="1"/>
    <col min="13262" max="13262" width="9.75" customWidth="1"/>
    <col min="13508" max="13508" width="12.125" customWidth="1"/>
    <col min="13509" max="13515" width="8" customWidth="1"/>
    <col min="13516" max="13516" width="7.75" customWidth="1"/>
    <col min="13518" max="13518" width="9.75" customWidth="1"/>
    <col min="13764" max="13764" width="12.125" customWidth="1"/>
    <col min="13765" max="13771" width="8" customWidth="1"/>
    <col min="13772" max="13772" width="7.75" customWidth="1"/>
    <col min="13774" max="13774" width="9.75" customWidth="1"/>
    <col min="14020" max="14020" width="12.125" customWidth="1"/>
    <col min="14021" max="14027" width="8" customWidth="1"/>
    <col min="14028" max="14028" width="7.75" customWidth="1"/>
    <col min="14030" max="14030" width="9.75" customWidth="1"/>
    <col min="14276" max="14276" width="12.125" customWidth="1"/>
    <col min="14277" max="14283" width="8" customWidth="1"/>
    <col min="14284" max="14284" width="7.75" customWidth="1"/>
    <col min="14286" max="14286" width="9.75" customWidth="1"/>
    <col min="14532" max="14532" width="12.125" customWidth="1"/>
    <col min="14533" max="14539" width="8" customWidth="1"/>
    <col min="14540" max="14540" width="7.75" customWidth="1"/>
    <col min="14542" max="14542" width="9.75" customWidth="1"/>
    <col min="14788" max="14788" width="12.125" customWidth="1"/>
    <col min="14789" max="14795" width="8" customWidth="1"/>
    <col min="14796" max="14796" width="7.75" customWidth="1"/>
    <col min="14798" max="14798" width="9.75" customWidth="1"/>
    <col min="15044" max="15044" width="12.125" customWidth="1"/>
    <col min="15045" max="15051" width="8" customWidth="1"/>
    <col min="15052" max="15052" width="7.75" customWidth="1"/>
    <col min="15054" max="15054" width="9.75" customWidth="1"/>
    <col min="15300" max="15300" width="12.125" customWidth="1"/>
    <col min="15301" max="15307" width="8" customWidth="1"/>
    <col min="15308" max="15308" width="7.75" customWidth="1"/>
    <col min="15310" max="15310" width="9.75" customWidth="1"/>
    <col min="15556" max="15556" width="12.125" customWidth="1"/>
    <col min="15557" max="15563" width="8" customWidth="1"/>
    <col min="15564" max="15564" width="7.75" customWidth="1"/>
    <col min="15566" max="15566" width="9.75" customWidth="1"/>
    <col min="15812" max="15812" width="12.125" customWidth="1"/>
    <col min="15813" max="15819" width="8" customWidth="1"/>
    <col min="15820" max="15820" width="7.75" customWidth="1"/>
    <col min="15822" max="15822" width="9.75" customWidth="1"/>
    <col min="16068" max="16068" width="12.125" customWidth="1"/>
    <col min="16069" max="16075" width="8" customWidth="1"/>
    <col min="16076" max="16076" width="7.75" customWidth="1"/>
    <col min="16078" max="16078" width="9.75" customWidth="1"/>
  </cols>
  <sheetData>
    <row r="1" spans="1:4" x14ac:dyDescent="0.25">
      <c r="A1" s="182" t="s">
        <v>0</v>
      </c>
      <c r="B1" s="182"/>
      <c r="C1" s="377"/>
      <c r="D1"/>
    </row>
    <row r="2" spans="1:4" x14ac:dyDescent="0.25">
      <c r="A2" s="182" t="s">
        <v>1</v>
      </c>
      <c r="B2" s="183" t="s">
        <v>2</v>
      </c>
      <c r="C2" s="378"/>
      <c r="D2" s="367"/>
    </row>
    <row r="3" spans="1:4" x14ac:dyDescent="0.25">
      <c r="A3" s="182" t="s">
        <v>3</v>
      </c>
      <c r="B3" s="183" t="s">
        <v>4</v>
      </c>
      <c r="C3" s="378"/>
      <c r="D3" s="367"/>
    </row>
    <row r="4" spans="1:4" x14ac:dyDescent="0.25">
      <c r="A4" s="182" t="s">
        <v>5</v>
      </c>
      <c r="B4" s="183" t="s">
        <v>6</v>
      </c>
      <c r="C4" s="378"/>
      <c r="D4" s="367"/>
    </row>
    <row r="5" spans="1:4" ht="30" x14ac:dyDescent="0.25">
      <c r="A5" s="183" t="s">
        <v>1735</v>
      </c>
      <c r="B5" s="183" t="s">
        <v>1741</v>
      </c>
      <c r="C5" s="378"/>
      <c r="D5" s="367"/>
    </row>
    <row r="6" spans="1:4" x14ac:dyDescent="0.25">
      <c r="A6" s="182" t="s">
        <v>7</v>
      </c>
      <c r="B6" s="183" t="s">
        <v>8</v>
      </c>
      <c r="C6" s="378"/>
      <c r="D6" s="367"/>
    </row>
    <row r="7" spans="1:4" x14ac:dyDescent="0.25">
      <c r="A7" s="182" t="s">
        <v>9</v>
      </c>
      <c r="B7" s="183" t="s">
        <v>10</v>
      </c>
      <c r="C7" s="378"/>
      <c r="D7" s="367"/>
    </row>
    <row r="8" spans="1:4" x14ac:dyDescent="0.25">
      <c r="A8" s="182" t="s">
        <v>11</v>
      </c>
      <c r="B8" s="183" t="s">
        <v>12</v>
      </c>
      <c r="C8" s="378"/>
      <c r="D8" s="367"/>
    </row>
    <row r="9" spans="1:4" ht="30" x14ac:dyDescent="0.25">
      <c r="A9" s="183" t="s">
        <v>1734</v>
      </c>
      <c r="B9" s="183" t="s">
        <v>13</v>
      </c>
      <c r="C9" s="378"/>
      <c r="D9" s="367"/>
    </row>
    <row r="10" spans="1:4" ht="30" x14ac:dyDescent="0.25">
      <c r="A10" s="183" t="s">
        <v>1727</v>
      </c>
      <c r="B10" s="183" t="s">
        <v>1742</v>
      </c>
      <c r="C10" s="379"/>
      <c r="D10" s="367"/>
    </row>
    <row r="11" spans="1:4" x14ac:dyDescent="0.25">
      <c r="A11" s="182" t="s">
        <v>14</v>
      </c>
      <c r="B11" s="183" t="s">
        <v>15</v>
      </c>
      <c r="C11" s="380"/>
      <c r="D11" s="367"/>
    </row>
    <row r="12" spans="1:4" x14ac:dyDescent="0.25">
      <c r="A12" s="182" t="s">
        <v>16</v>
      </c>
      <c r="B12" s="183" t="s">
        <v>17</v>
      </c>
      <c r="C12" s="380"/>
      <c r="D12" s="367"/>
    </row>
    <row r="13" spans="1:4" x14ac:dyDescent="0.25">
      <c r="A13" s="182" t="s">
        <v>18</v>
      </c>
      <c r="B13" s="183" t="s">
        <v>19</v>
      </c>
      <c r="C13" s="380"/>
      <c r="D13" s="367"/>
    </row>
    <row r="14" spans="1:4" x14ac:dyDescent="0.25">
      <c r="A14" s="182" t="s">
        <v>20</v>
      </c>
      <c r="B14" s="183" t="s">
        <v>21</v>
      </c>
      <c r="C14" s="381"/>
      <c r="D14" s="367"/>
    </row>
    <row r="15" spans="1:4" ht="30" x14ac:dyDescent="0.25">
      <c r="A15" s="183" t="s">
        <v>1728</v>
      </c>
      <c r="B15" s="183" t="s">
        <v>1736</v>
      </c>
      <c r="C15" s="379"/>
      <c r="D15" s="367"/>
    </row>
    <row r="16" spans="1:4" ht="30" x14ac:dyDescent="0.25">
      <c r="A16" s="183" t="s">
        <v>1729</v>
      </c>
      <c r="B16" s="183" t="s">
        <v>1733</v>
      </c>
      <c r="C16" s="382"/>
      <c r="D16" s="367"/>
    </row>
    <row r="17" spans="1:4" x14ac:dyDescent="0.25">
      <c r="A17" s="182" t="s">
        <v>22</v>
      </c>
      <c r="B17" s="183" t="s">
        <v>23</v>
      </c>
      <c r="C17" s="383"/>
      <c r="D17" s="367"/>
    </row>
    <row r="18" spans="1:4" x14ac:dyDescent="0.25">
      <c r="A18" s="182" t="s">
        <v>24</v>
      </c>
      <c r="B18" s="183" t="s">
        <v>25</v>
      </c>
      <c r="C18" s="383"/>
      <c r="D18" s="367"/>
    </row>
    <row r="19" spans="1:4" x14ac:dyDescent="0.25">
      <c r="A19" s="182" t="s">
        <v>26</v>
      </c>
      <c r="B19" s="183" t="s">
        <v>27</v>
      </c>
      <c r="C19" s="384"/>
      <c r="D19" s="367"/>
    </row>
    <row r="20" spans="1:4" ht="30" x14ac:dyDescent="0.25">
      <c r="A20" s="183" t="s">
        <v>1730</v>
      </c>
      <c r="B20" s="183" t="s">
        <v>28</v>
      </c>
      <c r="C20" s="385"/>
      <c r="D20" s="367"/>
    </row>
    <row r="21" spans="1:4" ht="30" x14ac:dyDescent="0.25">
      <c r="A21" s="183" t="s">
        <v>1731</v>
      </c>
      <c r="B21" s="183" t="s">
        <v>1732</v>
      </c>
      <c r="C21" s="384"/>
      <c r="D21" s="368"/>
    </row>
    <row r="22" spans="1:4" ht="30" x14ac:dyDescent="0.25">
      <c r="A22" s="183" t="s">
        <v>1737</v>
      </c>
      <c r="B22" s="183" t="s">
        <v>1738</v>
      </c>
      <c r="C22" s="384"/>
      <c r="D22" s="368"/>
    </row>
    <row r="23" spans="1:4" x14ac:dyDescent="0.25">
      <c r="A23" s="182" t="s">
        <v>29</v>
      </c>
      <c r="B23" s="183" t="s">
        <v>30</v>
      </c>
      <c r="C23" s="386"/>
      <c r="D23" s="368"/>
    </row>
    <row r="24" spans="1:4" x14ac:dyDescent="0.25">
      <c r="A24" s="182" t="s">
        <v>31</v>
      </c>
      <c r="B24" s="183" t="s">
        <v>32</v>
      </c>
      <c r="C24" s="379"/>
      <c r="D24" s="368"/>
    </row>
    <row r="25" spans="1:4" x14ac:dyDescent="0.25">
      <c r="A25" s="182" t="s">
        <v>33</v>
      </c>
      <c r="B25" s="183" t="s">
        <v>34</v>
      </c>
      <c r="C25" s="387"/>
      <c r="D25" s="368"/>
    </row>
    <row r="26" spans="1:4" ht="45.75" customHeight="1" x14ac:dyDescent="0.25">
      <c r="A26" s="183" t="s">
        <v>1740</v>
      </c>
      <c r="B26" s="183" t="s">
        <v>1739</v>
      </c>
      <c r="C26" s="384"/>
      <c r="D26" s="369"/>
    </row>
    <row r="27" spans="1:4" x14ac:dyDescent="0.25">
      <c r="A27"/>
      <c r="B27"/>
      <c r="C27"/>
    </row>
    <row r="28" spans="1:4" x14ac:dyDescent="0.25">
      <c r="A28"/>
      <c r="B28"/>
      <c r="C2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0"/>
  <sheetViews>
    <sheetView view="pageBreakPreview" zoomScaleNormal="100" zoomScaleSheetLayoutView="100" workbookViewId="0">
      <selection activeCell="D3" sqref="D3"/>
    </sheetView>
  </sheetViews>
  <sheetFormatPr defaultRowHeight="15.75" x14ac:dyDescent="0.25"/>
  <cols>
    <col min="1" max="1" width="11.625" customWidth="1"/>
    <col min="2" max="2" width="6.875" customWidth="1"/>
    <col min="3" max="3" width="7.875" customWidth="1"/>
    <col min="4" max="5" width="7.125" customWidth="1"/>
    <col min="6" max="6" width="6.375" customWidth="1"/>
    <col min="7" max="7" width="7.375" customWidth="1"/>
    <col min="8" max="8" width="6.875" customWidth="1"/>
    <col min="9" max="9" width="7" customWidth="1"/>
    <col min="10" max="11" width="6.25" customWidth="1"/>
    <col min="12" max="12" width="7.25" customWidth="1"/>
  </cols>
  <sheetData>
    <row r="1" spans="1:12" ht="21" thickBot="1" x14ac:dyDescent="0.35">
      <c r="A1" s="428" t="s">
        <v>35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</row>
    <row r="2" spans="1:12" ht="15.75" customHeight="1" x14ac:dyDescent="0.25">
      <c r="A2" s="429" t="s">
        <v>36</v>
      </c>
      <c r="B2" s="431" t="s">
        <v>37</v>
      </c>
      <c r="C2" s="433" t="s">
        <v>38</v>
      </c>
      <c r="D2" s="433"/>
      <c r="E2" s="433"/>
      <c r="F2" s="433"/>
      <c r="G2" s="433" t="s">
        <v>39</v>
      </c>
      <c r="H2" s="433"/>
      <c r="I2" s="433"/>
      <c r="J2" s="433"/>
      <c r="K2" s="434" t="s">
        <v>40</v>
      </c>
      <c r="L2" s="435"/>
    </row>
    <row r="3" spans="1:12" ht="26.25" thickBot="1" x14ac:dyDescent="0.3">
      <c r="A3" s="430"/>
      <c r="B3" s="432"/>
      <c r="C3" s="388" t="s">
        <v>41</v>
      </c>
      <c r="D3" s="388" t="s">
        <v>42</v>
      </c>
      <c r="E3" s="388" t="s">
        <v>43</v>
      </c>
      <c r="F3" s="388" t="s">
        <v>42</v>
      </c>
      <c r="G3" s="388" t="s">
        <v>41</v>
      </c>
      <c r="H3" s="388" t="s">
        <v>42</v>
      </c>
      <c r="I3" s="388" t="s">
        <v>43</v>
      </c>
      <c r="J3" s="388" t="s">
        <v>42</v>
      </c>
      <c r="K3" s="388" t="s">
        <v>44</v>
      </c>
      <c r="L3" s="389" t="s">
        <v>42</v>
      </c>
    </row>
    <row r="4" spans="1:12" x14ac:dyDescent="0.25">
      <c r="A4" s="436" t="s">
        <v>45</v>
      </c>
      <c r="B4" s="185">
        <v>1</v>
      </c>
      <c r="C4" s="33">
        <v>212</v>
      </c>
      <c r="D4" s="33">
        <v>182</v>
      </c>
      <c r="E4" s="33">
        <v>8</v>
      </c>
      <c r="F4" s="33">
        <v>7</v>
      </c>
      <c r="G4" s="33">
        <v>0</v>
      </c>
      <c r="H4" s="33">
        <v>0</v>
      </c>
      <c r="I4" s="33">
        <v>0</v>
      </c>
      <c r="J4" s="33">
        <v>0</v>
      </c>
      <c r="K4" s="41">
        <f xml:space="preserve"> C4 + E4 + G4 + I4</f>
        <v>220</v>
      </c>
      <c r="L4" s="110">
        <f xml:space="preserve"> D4 + F4 + H4 + J4</f>
        <v>189</v>
      </c>
    </row>
    <row r="5" spans="1:12" x14ac:dyDescent="0.25">
      <c r="A5" s="437"/>
      <c r="B5" s="186">
        <v>2</v>
      </c>
      <c r="C5" s="2">
        <v>37</v>
      </c>
      <c r="D5" s="2">
        <v>28</v>
      </c>
      <c r="E5" s="2">
        <v>4</v>
      </c>
      <c r="F5" s="2">
        <v>4</v>
      </c>
      <c r="G5" s="2">
        <v>0</v>
      </c>
      <c r="H5" s="2">
        <v>0</v>
      </c>
      <c r="I5" s="2">
        <v>0</v>
      </c>
      <c r="J5" s="2">
        <v>0</v>
      </c>
      <c r="K5" s="24">
        <f t="shared" ref="K5:L38" si="0" xml:space="preserve"> C5 + E5 + G5 + I5</f>
        <v>41</v>
      </c>
      <c r="L5" s="109">
        <f t="shared" si="0"/>
        <v>32</v>
      </c>
    </row>
    <row r="6" spans="1:12" x14ac:dyDescent="0.25">
      <c r="A6" s="437"/>
      <c r="B6" s="186" t="s">
        <v>46</v>
      </c>
      <c r="C6" s="2">
        <v>1636</v>
      </c>
      <c r="D6" s="2">
        <v>1105</v>
      </c>
      <c r="E6" s="2">
        <v>1305</v>
      </c>
      <c r="F6" s="2">
        <v>707</v>
      </c>
      <c r="G6" s="2">
        <v>0</v>
      </c>
      <c r="H6" s="2">
        <v>0</v>
      </c>
      <c r="I6" s="2">
        <v>0</v>
      </c>
      <c r="J6" s="2">
        <v>0</v>
      </c>
      <c r="K6" s="24">
        <f t="shared" si="0"/>
        <v>2941</v>
      </c>
      <c r="L6" s="109">
        <f t="shared" si="0"/>
        <v>1812</v>
      </c>
    </row>
    <row r="7" spans="1:12" x14ac:dyDescent="0.25">
      <c r="A7" s="438"/>
      <c r="B7" s="186">
        <v>3</v>
      </c>
      <c r="C7" s="2">
        <v>66</v>
      </c>
      <c r="D7" s="2">
        <v>46</v>
      </c>
      <c r="E7" s="2">
        <v>12</v>
      </c>
      <c r="F7" s="2">
        <v>4</v>
      </c>
      <c r="G7" s="2">
        <v>128</v>
      </c>
      <c r="H7" s="2">
        <v>64</v>
      </c>
      <c r="I7" s="2">
        <v>12</v>
      </c>
      <c r="J7" s="2">
        <v>8</v>
      </c>
      <c r="K7" s="24">
        <f t="shared" si="0"/>
        <v>218</v>
      </c>
      <c r="L7" s="109">
        <f t="shared" si="0"/>
        <v>122</v>
      </c>
    </row>
    <row r="8" spans="1:12" x14ac:dyDescent="0.25">
      <c r="A8" s="421" t="s">
        <v>47</v>
      </c>
      <c r="B8" s="422"/>
      <c r="C8" s="34">
        <f xml:space="preserve"> SUM(C4:C7)</f>
        <v>1951</v>
      </c>
      <c r="D8" s="34">
        <f t="shared" ref="D8:J8" si="1" xml:space="preserve"> SUM(D4:D7)</f>
        <v>1361</v>
      </c>
      <c r="E8" s="34">
        <f t="shared" si="1"/>
        <v>1329</v>
      </c>
      <c r="F8" s="34">
        <f t="shared" si="1"/>
        <v>722</v>
      </c>
      <c r="G8" s="34">
        <f t="shared" si="1"/>
        <v>128</v>
      </c>
      <c r="H8" s="34">
        <f t="shared" si="1"/>
        <v>64</v>
      </c>
      <c r="I8" s="34">
        <f t="shared" si="1"/>
        <v>12</v>
      </c>
      <c r="J8" s="34">
        <f t="shared" si="1"/>
        <v>8</v>
      </c>
      <c r="K8" s="24">
        <f t="shared" si="0"/>
        <v>3420</v>
      </c>
      <c r="L8" s="109">
        <f t="shared" si="0"/>
        <v>2155</v>
      </c>
    </row>
    <row r="9" spans="1:12" x14ac:dyDescent="0.25">
      <c r="A9" s="425" t="s">
        <v>48</v>
      </c>
      <c r="B9" s="186">
        <v>1</v>
      </c>
      <c r="C9" s="2">
        <v>501</v>
      </c>
      <c r="D9" s="2">
        <v>320</v>
      </c>
      <c r="E9" s="2">
        <v>88</v>
      </c>
      <c r="F9" s="2">
        <v>32</v>
      </c>
      <c r="G9" s="2">
        <v>0</v>
      </c>
      <c r="H9" s="2">
        <v>0</v>
      </c>
      <c r="I9" s="2">
        <v>0</v>
      </c>
      <c r="J9" s="2">
        <v>0</v>
      </c>
      <c r="K9" s="24">
        <f t="shared" si="0"/>
        <v>589</v>
      </c>
      <c r="L9" s="109">
        <f t="shared" si="0"/>
        <v>352</v>
      </c>
    </row>
    <row r="10" spans="1:12" x14ac:dyDescent="0.25">
      <c r="A10" s="426"/>
      <c r="B10" s="186">
        <v>2</v>
      </c>
      <c r="C10" s="2">
        <v>229</v>
      </c>
      <c r="D10" s="2">
        <v>165</v>
      </c>
      <c r="E10" s="2">
        <v>20</v>
      </c>
      <c r="F10" s="2">
        <v>12</v>
      </c>
      <c r="G10" s="2">
        <v>0</v>
      </c>
      <c r="H10" s="2">
        <v>0</v>
      </c>
      <c r="I10" s="2">
        <v>0</v>
      </c>
      <c r="J10" s="2">
        <v>0</v>
      </c>
      <c r="K10" s="24">
        <f t="shared" si="0"/>
        <v>249</v>
      </c>
      <c r="L10" s="109">
        <f t="shared" si="0"/>
        <v>177</v>
      </c>
    </row>
    <row r="11" spans="1:12" x14ac:dyDescent="0.25">
      <c r="A11" s="426"/>
      <c r="B11" s="186" t="s">
        <v>46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4">
        <f t="shared" si="0"/>
        <v>0</v>
      </c>
      <c r="L11" s="109">
        <f t="shared" si="0"/>
        <v>0</v>
      </c>
    </row>
    <row r="12" spans="1:12" x14ac:dyDescent="0.25">
      <c r="A12" s="427"/>
      <c r="B12" s="186">
        <v>3</v>
      </c>
      <c r="C12" s="2">
        <v>118</v>
      </c>
      <c r="D12" s="2">
        <v>72</v>
      </c>
      <c r="E12" s="2">
        <v>32</v>
      </c>
      <c r="F12" s="2">
        <v>16</v>
      </c>
      <c r="G12" s="2">
        <v>1</v>
      </c>
      <c r="H12" s="2">
        <v>0</v>
      </c>
      <c r="I12" s="2">
        <v>1</v>
      </c>
      <c r="J12" s="2">
        <v>0</v>
      </c>
      <c r="K12" s="24">
        <f t="shared" si="0"/>
        <v>152</v>
      </c>
      <c r="L12" s="109">
        <f t="shared" si="0"/>
        <v>88</v>
      </c>
    </row>
    <row r="13" spans="1:12" x14ac:dyDescent="0.25">
      <c r="A13" s="421" t="s">
        <v>49</v>
      </c>
      <c r="B13" s="422"/>
      <c r="C13" s="34">
        <f xml:space="preserve"> SUM(C9:C12)</f>
        <v>848</v>
      </c>
      <c r="D13" s="34">
        <f t="shared" ref="D13:J13" si="2" xml:space="preserve"> SUM(D9:D12)</f>
        <v>557</v>
      </c>
      <c r="E13" s="34">
        <f t="shared" si="2"/>
        <v>140</v>
      </c>
      <c r="F13" s="34">
        <f t="shared" si="2"/>
        <v>60</v>
      </c>
      <c r="G13" s="34">
        <f t="shared" si="2"/>
        <v>1</v>
      </c>
      <c r="H13" s="34">
        <f t="shared" si="2"/>
        <v>0</v>
      </c>
      <c r="I13" s="34">
        <f t="shared" si="2"/>
        <v>1</v>
      </c>
      <c r="J13" s="34">
        <f t="shared" si="2"/>
        <v>0</v>
      </c>
      <c r="K13" s="24">
        <f t="shared" si="0"/>
        <v>990</v>
      </c>
      <c r="L13" s="109">
        <f t="shared" si="0"/>
        <v>617</v>
      </c>
    </row>
    <row r="14" spans="1:12" x14ac:dyDescent="0.25">
      <c r="A14" s="425" t="s">
        <v>50</v>
      </c>
      <c r="B14" s="186">
        <v>1</v>
      </c>
      <c r="C14" s="2">
        <v>516</v>
      </c>
      <c r="D14" s="2">
        <v>299</v>
      </c>
      <c r="E14" s="2">
        <v>13</v>
      </c>
      <c r="F14" s="2">
        <v>11</v>
      </c>
      <c r="G14" s="2">
        <v>185</v>
      </c>
      <c r="H14" s="2">
        <v>119</v>
      </c>
      <c r="I14" s="2">
        <v>3</v>
      </c>
      <c r="J14" s="2">
        <v>3</v>
      </c>
      <c r="K14" s="24">
        <f t="shared" si="0"/>
        <v>717</v>
      </c>
      <c r="L14" s="109">
        <f t="shared" si="0"/>
        <v>432</v>
      </c>
    </row>
    <row r="15" spans="1:12" x14ac:dyDescent="0.25">
      <c r="A15" s="426"/>
      <c r="B15" s="186">
        <v>2</v>
      </c>
      <c r="C15" s="2">
        <v>229</v>
      </c>
      <c r="D15" s="2">
        <v>147</v>
      </c>
      <c r="E15" s="2">
        <v>1</v>
      </c>
      <c r="F15" s="2">
        <v>1</v>
      </c>
      <c r="G15" s="2">
        <v>70</v>
      </c>
      <c r="H15" s="2">
        <v>47</v>
      </c>
      <c r="I15" s="2">
        <v>2</v>
      </c>
      <c r="J15" s="2">
        <v>1</v>
      </c>
      <c r="K15" s="24">
        <f t="shared" si="0"/>
        <v>302</v>
      </c>
      <c r="L15" s="109">
        <f t="shared" si="0"/>
        <v>196</v>
      </c>
    </row>
    <row r="16" spans="1:12" x14ac:dyDescent="0.25">
      <c r="A16" s="426"/>
      <c r="B16" s="186" t="s">
        <v>46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4">
        <f t="shared" si="0"/>
        <v>0</v>
      </c>
      <c r="L16" s="109">
        <f t="shared" si="0"/>
        <v>0</v>
      </c>
    </row>
    <row r="17" spans="1:12" x14ac:dyDescent="0.25">
      <c r="A17" s="427"/>
      <c r="B17" s="186">
        <v>3</v>
      </c>
      <c r="C17" s="2">
        <v>35</v>
      </c>
      <c r="D17" s="2">
        <v>19</v>
      </c>
      <c r="E17" s="2">
        <v>1</v>
      </c>
      <c r="F17" s="2">
        <v>1</v>
      </c>
      <c r="G17" s="2">
        <v>15</v>
      </c>
      <c r="H17" s="2">
        <v>7</v>
      </c>
      <c r="I17" s="2">
        <v>0</v>
      </c>
      <c r="J17" s="2">
        <v>0</v>
      </c>
      <c r="K17" s="24">
        <f t="shared" si="0"/>
        <v>51</v>
      </c>
      <c r="L17" s="109">
        <f t="shared" si="0"/>
        <v>27</v>
      </c>
    </row>
    <row r="18" spans="1:12" x14ac:dyDescent="0.25">
      <c r="A18" s="421" t="s">
        <v>51</v>
      </c>
      <c r="B18" s="422"/>
      <c r="C18" s="34">
        <f xml:space="preserve"> SUM(C14:C17)</f>
        <v>780</v>
      </c>
      <c r="D18" s="34">
        <f t="shared" ref="D18:J18" si="3" xml:space="preserve"> SUM(D14:D17)</f>
        <v>465</v>
      </c>
      <c r="E18" s="34">
        <f t="shared" si="3"/>
        <v>15</v>
      </c>
      <c r="F18" s="34">
        <f t="shared" si="3"/>
        <v>13</v>
      </c>
      <c r="G18" s="34">
        <f t="shared" si="3"/>
        <v>270</v>
      </c>
      <c r="H18" s="34">
        <f t="shared" si="3"/>
        <v>173</v>
      </c>
      <c r="I18" s="34">
        <f t="shared" si="3"/>
        <v>5</v>
      </c>
      <c r="J18" s="34">
        <f t="shared" si="3"/>
        <v>4</v>
      </c>
      <c r="K18" s="24">
        <f t="shared" si="0"/>
        <v>1070</v>
      </c>
      <c r="L18" s="109">
        <f t="shared" si="0"/>
        <v>655</v>
      </c>
    </row>
    <row r="19" spans="1:12" x14ac:dyDescent="0.25">
      <c r="A19" s="425" t="s">
        <v>52</v>
      </c>
      <c r="B19" s="186">
        <v>1</v>
      </c>
      <c r="C19" s="2">
        <v>246</v>
      </c>
      <c r="D19" s="2">
        <v>156</v>
      </c>
      <c r="E19" s="2">
        <v>231</v>
      </c>
      <c r="F19" s="2">
        <v>144</v>
      </c>
      <c r="G19" s="2">
        <v>122</v>
      </c>
      <c r="H19" s="2">
        <v>91</v>
      </c>
      <c r="I19" s="2">
        <v>0</v>
      </c>
      <c r="J19" s="2">
        <v>0</v>
      </c>
      <c r="K19" s="24">
        <f t="shared" si="0"/>
        <v>599</v>
      </c>
      <c r="L19" s="109">
        <f t="shared" si="0"/>
        <v>391</v>
      </c>
    </row>
    <row r="20" spans="1:12" x14ac:dyDescent="0.25">
      <c r="A20" s="426"/>
      <c r="B20" s="186">
        <v>2</v>
      </c>
      <c r="C20" s="2">
        <v>88</v>
      </c>
      <c r="D20" s="2">
        <v>61</v>
      </c>
      <c r="E20" s="2">
        <v>26</v>
      </c>
      <c r="F20" s="2">
        <v>17</v>
      </c>
      <c r="G20" s="2">
        <v>49</v>
      </c>
      <c r="H20" s="2">
        <v>40</v>
      </c>
      <c r="I20" s="2">
        <v>0</v>
      </c>
      <c r="J20" s="2">
        <v>0</v>
      </c>
      <c r="K20" s="24">
        <f t="shared" si="0"/>
        <v>163</v>
      </c>
      <c r="L20" s="109">
        <f t="shared" si="0"/>
        <v>118</v>
      </c>
    </row>
    <row r="21" spans="1:12" x14ac:dyDescent="0.25">
      <c r="A21" s="426"/>
      <c r="B21" s="186" t="s">
        <v>46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4">
        <f t="shared" si="0"/>
        <v>0</v>
      </c>
      <c r="L21" s="109">
        <f t="shared" si="0"/>
        <v>0</v>
      </c>
    </row>
    <row r="22" spans="1:12" x14ac:dyDescent="0.25">
      <c r="A22" s="427"/>
      <c r="B22" s="186">
        <v>3</v>
      </c>
      <c r="C22" s="2">
        <v>11</v>
      </c>
      <c r="D22" s="2">
        <v>9</v>
      </c>
      <c r="E22" s="2">
        <v>2</v>
      </c>
      <c r="F22" s="2">
        <v>0</v>
      </c>
      <c r="G22" s="2">
        <v>1</v>
      </c>
      <c r="H22" s="2">
        <v>1</v>
      </c>
      <c r="I22" s="2">
        <v>0</v>
      </c>
      <c r="J22" s="2">
        <v>0</v>
      </c>
      <c r="K22" s="24">
        <f t="shared" si="0"/>
        <v>14</v>
      </c>
      <c r="L22" s="109">
        <f t="shared" si="0"/>
        <v>10</v>
      </c>
    </row>
    <row r="23" spans="1:12" x14ac:dyDescent="0.25">
      <c r="A23" s="421" t="s">
        <v>53</v>
      </c>
      <c r="B23" s="422"/>
      <c r="C23" s="34">
        <f xml:space="preserve"> SUM(C19:C22)</f>
        <v>345</v>
      </c>
      <c r="D23" s="34">
        <f t="shared" ref="D23:J23" si="4" xml:space="preserve"> SUM(D19:D22)</f>
        <v>226</v>
      </c>
      <c r="E23" s="34">
        <f t="shared" si="4"/>
        <v>259</v>
      </c>
      <c r="F23" s="34">
        <f t="shared" si="4"/>
        <v>161</v>
      </c>
      <c r="G23" s="34">
        <f t="shared" si="4"/>
        <v>172</v>
      </c>
      <c r="H23" s="34">
        <f t="shared" si="4"/>
        <v>132</v>
      </c>
      <c r="I23" s="34">
        <f t="shared" si="4"/>
        <v>0</v>
      </c>
      <c r="J23" s="34">
        <f t="shared" si="4"/>
        <v>0</v>
      </c>
      <c r="K23" s="24">
        <f t="shared" si="0"/>
        <v>776</v>
      </c>
      <c r="L23" s="109">
        <f t="shared" si="0"/>
        <v>519</v>
      </c>
    </row>
    <row r="24" spans="1:12" x14ac:dyDescent="0.25">
      <c r="A24" s="425" t="s">
        <v>54</v>
      </c>
      <c r="B24" s="186">
        <v>1</v>
      </c>
      <c r="C24" s="2">
        <v>784</v>
      </c>
      <c r="D24" s="2">
        <v>601</v>
      </c>
      <c r="E24" s="2">
        <v>90</v>
      </c>
      <c r="F24" s="2">
        <v>75</v>
      </c>
      <c r="G24" s="2">
        <v>25</v>
      </c>
      <c r="H24" s="2">
        <v>17</v>
      </c>
      <c r="I24" s="2">
        <v>3</v>
      </c>
      <c r="J24" s="2">
        <v>1</v>
      </c>
      <c r="K24" s="24">
        <f t="shared" si="0"/>
        <v>902</v>
      </c>
      <c r="L24" s="109">
        <f t="shared" si="0"/>
        <v>694</v>
      </c>
    </row>
    <row r="25" spans="1:12" x14ac:dyDescent="0.25">
      <c r="A25" s="426"/>
      <c r="B25" s="186">
        <v>2</v>
      </c>
      <c r="C25" s="2">
        <v>342</v>
      </c>
      <c r="D25" s="2">
        <v>276</v>
      </c>
      <c r="E25" s="2">
        <v>61</v>
      </c>
      <c r="F25" s="2">
        <v>47</v>
      </c>
      <c r="G25" s="2">
        <v>13</v>
      </c>
      <c r="H25" s="2">
        <v>13</v>
      </c>
      <c r="I25" s="2">
        <v>0</v>
      </c>
      <c r="J25" s="2">
        <v>0</v>
      </c>
      <c r="K25" s="24">
        <f t="shared" si="0"/>
        <v>416</v>
      </c>
      <c r="L25" s="109">
        <f t="shared" si="0"/>
        <v>336</v>
      </c>
    </row>
    <row r="26" spans="1:12" x14ac:dyDescent="0.25">
      <c r="A26" s="426"/>
      <c r="B26" s="186" t="s">
        <v>46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4">
        <f t="shared" si="0"/>
        <v>0</v>
      </c>
      <c r="L26" s="109">
        <f t="shared" si="0"/>
        <v>0</v>
      </c>
    </row>
    <row r="27" spans="1:12" x14ac:dyDescent="0.25">
      <c r="A27" s="427"/>
      <c r="B27" s="186">
        <v>3</v>
      </c>
      <c r="C27" s="2">
        <v>51</v>
      </c>
      <c r="D27" s="2">
        <v>32</v>
      </c>
      <c r="E27" s="2">
        <v>5</v>
      </c>
      <c r="F27" s="2">
        <v>2</v>
      </c>
      <c r="G27" s="2">
        <v>15</v>
      </c>
      <c r="H27" s="2">
        <v>8</v>
      </c>
      <c r="I27" s="2">
        <v>2</v>
      </c>
      <c r="J27" s="2">
        <v>1</v>
      </c>
      <c r="K27" s="24">
        <f t="shared" si="0"/>
        <v>73</v>
      </c>
      <c r="L27" s="109">
        <f t="shared" si="0"/>
        <v>43</v>
      </c>
    </row>
    <row r="28" spans="1:12" x14ac:dyDescent="0.25">
      <c r="A28" s="421" t="s">
        <v>55</v>
      </c>
      <c r="B28" s="422"/>
      <c r="C28" s="34">
        <f xml:space="preserve"> SUM(C24:C27)</f>
        <v>1177</v>
      </c>
      <c r="D28" s="34">
        <f t="shared" ref="D28:J28" si="5" xml:space="preserve"> SUM(D24:D27)</f>
        <v>909</v>
      </c>
      <c r="E28" s="34">
        <f t="shared" si="5"/>
        <v>156</v>
      </c>
      <c r="F28" s="34">
        <f t="shared" si="5"/>
        <v>124</v>
      </c>
      <c r="G28" s="34">
        <f t="shared" si="5"/>
        <v>53</v>
      </c>
      <c r="H28" s="34">
        <f t="shared" si="5"/>
        <v>38</v>
      </c>
      <c r="I28" s="34">
        <f t="shared" si="5"/>
        <v>5</v>
      </c>
      <c r="J28" s="34">
        <f t="shared" si="5"/>
        <v>2</v>
      </c>
      <c r="K28" s="24">
        <f t="shared" si="0"/>
        <v>1391</v>
      </c>
      <c r="L28" s="109">
        <f t="shared" si="0"/>
        <v>1073</v>
      </c>
    </row>
    <row r="29" spans="1:12" x14ac:dyDescent="0.25">
      <c r="A29" s="425" t="s">
        <v>56</v>
      </c>
      <c r="B29" s="186">
        <v>1</v>
      </c>
      <c r="C29" s="2">
        <v>60</v>
      </c>
      <c r="D29" s="2">
        <v>18</v>
      </c>
      <c r="E29" s="2">
        <v>15</v>
      </c>
      <c r="F29" s="2">
        <v>6</v>
      </c>
      <c r="G29" s="2">
        <v>0</v>
      </c>
      <c r="H29" s="2">
        <v>0</v>
      </c>
      <c r="I29" s="2">
        <v>0</v>
      </c>
      <c r="J29" s="2">
        <v>0</v>
      </c>
      <c r="K29" s="24">
        <f t="shared" si="0"/>
        <v>75</v>
      </c>
      <c r="L29" s="109">
        <f t="shared" si="0"/>
        <v>24</v>
      </c>
    </row>
    <row r="30" spans="1:12" x14ac:dyDescent="0.25">
      <c r="A30" s="426"/>
      <c r="B30" s="186">
        <v>2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4">
        <f t="shared" si="0"/>
        <v>0</v>
      </c>
      <c r="L30" s="109">
        <f t="shared" si="0"/>
        <v>0</v>
      </c>
    </row>
    <row r="31" spans="1:12" x14ac:dyDescent="0.25">
      <c r="A31" s="426"/>
      <c r="B31" s="186" t="s">
        <v>46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4">
        <f t="shared" si="0"/>
        <v>0</v>
      </c>
      <c r="L31" s="109">
        <f t="shared" si="0"/>
        <v>0</v>
      </c>
    </row>
    <row r="32" spans="1:12" x14ac:dyDescent="0.25">
      <c r="A32" s="427"/>
      <c r="B32" s="186">
        <v>3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4">
        <f t="shared" si="0"/>
        <v>0</v>
      </c>
      <c r="L32" s="109">
        <f t="shared" si="0"/>
        <v>0</v>
      </c>
    </row>
    <row r="33" spans="1:12" ht="16.5" thickBot="1" x14ac:dyDescent="0.3">
      <c r="A33" s="423" t="s">
        <v>57</v>
      </c>
      <c r="B33" s="424"/>
      <c r="C33" s="66">
        <f xml:space="preserve"> SUM(C29:C32)</f>
        <v>60</v>
      </c>
      <c r="D33" s="66">
        <f t="shared" ref="D33:J33" si="6" xml:space="preserve"> SUM(D29:D32)</f>
        <v>18</v>
      </c>
      <c r="E33" s="66">
        <f t="shared" si="6"/>
        <v>15</v>
      </c>
      <c r="F33" s="66">
        <f t="shared" si="6"/>
        <v>6</v>
      </c>
      <c r="G33" s="66">
        <f t="shared" si="6"/>
        <v>0</v>
      </c>
      <c r="H33" s="66">
        <f t="shared" si="6"/>
        <v>0</v>
      </c>
      <c r="I33" s="66">
        <f t="shared" si="6"/>
        <v>0</v>
      </c>
      <c r="J33" s="66">
        <f t="shared" si="6"/>
        <v>0</v>
      </c>
      <c r="K33" s="67">
        <f t="shared" si="0"/>
        <v>75</v>
      </c>
      <c r="L33" s="111">
        <f t="shared" si="0"/>
        <v>24</v>
      </c>
    </row>
    <row r="34" spans="1:12" ht="15.75" customHeight="1" x14ac:dyDescent="0.25">
      <c r="A34" s="416" t="s">
        <v>58</v>
      </c>
      <c r="B34" s="187">
        <v>1</v>
      </c>
      <c r="C34" s="91">
        <f xml:space="preserve"> C4 + C9 + C14 + C19 + C24 + C29</f>
        <v>2319</v>
      </c>
      <c r="D34" s="91">
        <f t="shared" ref="D34:J37" si="7" xml:space="preserve"> D4 + D9 + D14 + D19 + D24 + D29</f>
        <v>1576</v>
      </c>
      <c r="E34" s="91">
        <f t="shared" si="7"/>
        <v>445</v>
      </c>
      <c r="F34" s="91">
        <f t="shared" si="7"/>
        <v>275</v>
      </c>
      <c r="G34" s="91">
        <f t="shared" si="7"/>
        <v>332</v>
      </c>
      <c r="H34" s="91">
        <f t="shared" si="7"/>
        <v>227</v>
      </c>
      <c r="I34" s="91">
        <f t="shared" si="7"/>
        <v>6</v>
      </c>
      <c r="J34" s="91">
        <f t="shared" si="7"/>
        <v>4</v>
      </c>
      <c r="K34" s="91">
        <f t="shared" si="0"/>
        <v>3102</v>
      </c>
      <c r="L34" s="92">
        <f t="shared" si="0"/>
        <v>2082</v>
      </c>
    </row>
    <row r="35" spans="1:12" x14ac:dyDescent="0.25">
      <c r="A35" s="417"/>
      <c r="B35" s="188">
        <v>2</v>
      </c>
      <c r="C35" s="24">
        <f xml:space="preserve"> C5 + C10 + C15 + C20 + C25 + C30</f>
        <v>925</v>
      </c>
      <c r="D35" s="24">
        <f t="shared" si="7"/>
        <v>677</v>
      </c>
      <c r="E35" s="24">
        <f t="shared" si="7"/>
        <v>112</v>
      </c>
      <c r="F35" s="24">
        <f t="shared" si="7"/>
        <v>81</v>
      </c>
      <c r="G35" s="24">
        <f t="shared" si="7"/>
        <v>132</v>
      </c>
      <c r="H35" s="24">
        <f t="shared" si="7"/>
        <v>100</v>
      </c>
      <c r="I35" s="24">
        <f t="shared" si="7"/>
        <v>2</v>
      </c>
      <c r="J35" s="24">
        <f t="shared" si="7"/>
        <v>1</v>
      </c>
      <c r="K35" s="24">
        <f t="shared" si="0"/>
        <v>1171</v>
      </c>
      <c r="L35" s="109">
        <f t="shared" si="0"/>
        <v>859</v>
      </c>
    </row>
    <row r="36" spans="1:12" x14ac:dyDescent="0.25">
      <c r="A36" s="417"/>
      <c r="B36" s="188" t="s">
        <v>46</v>
      </c>
      <c r="C36" s="24">
        <f xml:space="preserve"> C6 + C11 + C16 + C21 + C26 + C31</f>
        <v>1636</v>
      </c>
      <c r="D36" s="24">
        <f t="shared" si="7"/>
        <v>1105</v>
      </c>
      <c r="E36" s="24">
        <f t="shared" si="7"/>
        <v>1305</v>
      </c>
      <c r="F36" s="24">
        <f t="shared" si="7"/>
        <v>707</v>
      </c>
      <c r="G36" s="24">
        <f t="shared" si="7"/>
        <v>0</v>
      </c>
      <c r="H36" s="24">
        <f t="shared" si="7"/>
        <v>0</v>
      </c>
      <c r="I36" s="24">
        <f t="shared" si="7"/>
        <v>0</v>
      </c>
      <c r="J36" s="24">
        <f t="shared" si="7"/>
        <v>0</v>
      </c>
      <c r="K36" s="24">
        <f t="shared" si="0"/>
        <v>2941</v>
      </c>
      <c r="L36" s="109">
        <f t="shared" si="0"/>
        <v>1812</v>
      </c>
    </row>
    <row r="37" spans="1:12" ht="16.5" thickBot="1" x14ac:dyDescent="0.3">
      <c r="A37" s="418"/>
      <c r="B37" s="189">
        <v>3</v>
      </c>
      <c r="C37" s="75">
        <f xml:space="preserve"> C7 + C12 + C17 + C22 + C27 + C32</f>
        <v>281</v>
      </c>
      <c r="D37" s="75">
        <f t="shared" si="7"/>
        <v>178</v>
      </c>
      <c r="E37" s="75">
        <f t="shared" si="7"/>
        <v>52</v>
      </c>
      <c r="F37" s="75">
        <f t="shared" si="7"/>
        <v>23</v>
      </c>
      <c r="G37" s="75">
        <f t="shared" si="7"/>
        <v>160</v>
      </c>
      <c r="H37" s="75">
        <f t="shared" si="7"/>
        <v>80</v>
      </c>
      <c r="I37" s="75">
        <f t="shared" si="7"/>
        <v>15</v>
      </c>
      <c r="J37" s="75">
        <f t="shared" si="7"/>
        <v>9</v>
      </c>
      <c r="K37" s="75">
        <f t="shared" si="0"/>
        <v>508</v>
      </c>
      <c r="L37" s="76">
        <f t="shared" si="0"/>
        <v>290</v>
      </c>
    </row>
    <row r="38" spans="1:12" ht="16.5" thickBot="1" x14ac:dyDescent="0.3">
      <c r="A38" s="419" t="s">
        <v>59</v>
      </c>
      <c r="B38" s="420"/>
      <c r="C38" s="87">
        <f xml:space="preserve"> SUM(C34:C37)</f>
        <v>5161</v>
      </c>
      <c r="D38" s="87">
        <f t="shared" ref="D38:J38" si="8" xml:space="preserve"> SUM(D34:D37)</f>
        <v>3536</v>
      </c>
      <c r="E38" s="87">
        <f t="shared" si="8"/>
        <v>1914</v>
      </c>
      <c r="F38" s="87">
        <f t="shared" si="8"/>
        <v>1086</v>
      </c>
      <c r="G38" s="87">
        <f t="shared" si="8"/>
        <v>624</v>
      </c>
      <c r="H38" s="87">
        <f t="shared" si="8"/>
        <v>407</v>
      </c>
      <c r="I38" s="87">
        <f t="shared" si="8"/>
        <v>23</v>
      </c>
      <c r="J38" s="87">
        <f t="shared" si="8"/>
        <v>14</v>
      </c>
      <c r="K38" s="87">
        <f t="shared" si="0"/>
        <v>7722</v>
      </c>
      <c r="L38" s="88">
        <f t="shared" si="0"/>
        <v>5043</v>
      </c>
    </row>
    <row r="39" spans="1:12" x14ac:dyDescent="0.25">
      <c r="A39" s="35"/>
    </row>
    <row r="40" spans="1:12" x14ac:dyDescent="0.25">
      <c r="A40" t="s">
        <v>60</v>
      </c>
    </row>
  </sheetData>
  <mergeCells count="20">
    <mergeCell ref="A4:A7"/>
    <mergeCell ref="A9:A12"/>
    <mergeCell ref="A14:A17"/>
    <mergeCell ref="A19:A22"/>
    <mergeCell ref="A24:A27"/>
    <mergeCell ref="A1:L1"/>
    <mergeCell ref="A2:A3"/>
    <mergeCell ref="B2:B3"/>
    <mergeCell ref="C2:F2"/>
    <mergeCell ref="G2:J2"/>
    <mergeCell ref="K2:L2"/>
    <mergeCell ref="A34:A37"/>
    <mergeCell ref="A38:B38"/>
    <mergeCell ref="A8:B8"/>
    <mergeCell ref="A13:B13"/>
    <mergeCell ref="A18:B18"/>
    <mergeCell ref="A23:B23"/>
    <mergeCell ref="A28:B28"/>
    <mergeCell ref="A33:B33"/>
    <mergeCell ref="A29:A32"/>
  </mergeCells>
  <pageMargins left="0.74803149606299213" right="0.15748031496062992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"/>
  <sheetViews>
    <sheetView view="pageBreakPreview" zoomScaleNormal="100" zoomScaleSheetLayoutView="100" workbookViewId="0">
      <selection activeCell="A3" sqref="A3"/>
    </sheetView>
  </sheetViews>
  <sheetFormatPr defaultRowHeight="15.75" x14ac:dyDescent="0.25"/>
  <cols>
    <col min="1" max="7" width="10.625" customWidth="1"/>
  </cols>
  <sheetData>
    <row r="1" spans="1:7" ht="20.25" x14ac:dyDescent="0.25">
      <c r="A1" s="439" t="s">
        <v>61</v>
      </c>
      <c r="B1" s="440"/>
      <c r="C1" s="440"/>
      <c r="D1" s="440"/>
      <c r="E1" s="440"/>
      <c r="F1" s="440"/>
      <c r="G1" s="440"/>
    </row>
    <row r="2" spans="1:7" ht="16.5" thickBot="1" x14ac:dyDescent="0.3">
      <c r="A2" s="441" t="s">
        <v>38</v>
      </c>
      <c r="B2" s="441"/>
      <c r="C2" s="441"/>
      <c r="D2" s="441"/>
      <c r="E2" s="441"/>
      <c r="F2" s="441"/>
      <c r="G2" s="441"/>
    </row>
    <row r="3" spans="1:7" ht="16.5" thickBot="1" x14ac:dyDescent="0.3">
      <c r="A3" s="190" t="s">
        <v>62</v>
      </c>
      <c r="B3" s="38">
        <v>2024</v>
      </c>
      <c r="C3" s="38">
        <v>2023</v>
      </c>
      <c r="D3" s="38">
        <v>2022</v>
      </c>
      <c r="E3" s="38">
        <v>2021</v>
      </c>
      <c r="F3" s="38">
        <v>2020</v>
      </c>
      <c r="G3" s="38">
        <v>2019</v>
      </c>
    </row>
    <row r="4" spans="1:7" x14ac:dyDescent="0.25">
      <c r="A4" s="185">
        <v>1</v>
      </c>
      <c r="B4" s="33">
        <v>2764</v>
      </c>
      <c r="C4" s="33">
        <v>2702</v>
      </c>
      <c r="D4" s="33">
        <v>2628</v>
      </c>
      <c r="E4" s="33">
        <v>2615</v>
      </c>
      <c r="F4" s="33">
        <v>2515</v>
      </c>
      <c r="G4" s="33">
        <v>2276</v>
      </c>
    </row>
    <row r="5" spans="1:7" x14ac:dyDescent="0.25">
      <c r="A5" s="186">
        <v>2</v>
      </c>
      <c r="B5" s="2">
        <v>1037</v>
      </c>
      <c r="C5" s="2">
        <v>998</v>
      </c>
      <c r="D5" s="2">
        <v>1030</v>
      </c>
      <c r="E5" s="2">
        <v>988</v>
      </c>
      <c r="F5" s="2">
        <v>923</v>
      </c>
      <c r="G5" s="2">
        <v>964</v>
      </c>
    </row>
    <row r="6" spans="1:7" x14ac:dyDescent="0.25">
      <c r="A6" s="186" t="s">
        <v>46</v>
      </c>
      <c r="B6" s="2">
        <v>2941</v>
      </c>
      <c r="C6" s="2">
        <v>2948</v>
      </c>
      <c r="D6" s="2">
        <v>2910</v>
      </c>
      <c r="E6" s="2">
        <v>2922</v>
      </c>
      <c r="F6" s="2">
        <v>2883</v>
      </c>
      <c r="G6" s="2">
        <v>2815</v>
      </c>
    </row>
    <row r="7" spans="1:7" x14ac:dyDescent="0.25">
      <c r="A7" s="186">
        <v>3</v>
      </c>
      <c r="B7" s="2">
        <v>333</v>
      </c>
      <c r="C7" s="2">
        <v>310</v>
      </c>
      <c r="D7" s="2">
        <v>328</v>
      </c>
      <c r="E7" s="2">
        <v>325</v>
      </c>
      <c r="F7" s="2">
        <v>349</v>
      </c>
      <c r="G7" s="2">
        <v>333</v>
      </c>
    </row>
    <row r="8" spans="1:7" x14ac:dyDescent="0.25">
      <c r="A8" s="188" t="s">
        <v>40</v>
      </c>
      <c r="B8" s="24">
        <f xml:space="preserve"> SUM(B4:B7)</f>
        <v>7075</v>
      </c>
      <c r="C8" s="24">
        <f t="shared" ref="C8:G8" si="0" xml:space="preserve"> SUM(C4:C7)</f>
        <v>6958</v>
      </c>
      <c r="D8" s="24">
        <f t="shared" si="0"/>
        <v>6896</v>
      </c>
      <c r="E8" s="24">
        <f t="shared" si="0"/>
        <v>6850</v>
      </c>
      <c r="F8" s="24">
        <f t="shared" si="0"/>
        <v>6670</v>
      </c>
      <c r="G8" s="24">
        <f t="shared" si="0"/>
        <v>6388</v>
      </c>
    </row>
    <row r="9" spans="1:7" ht="16.5" thickBot="1" x14ac:dyDescent="0.3">
      <c r="A9" s="441" t="s">
        <v>39</v>
      </c>
      <c r="B9" s="441"/>
      <c r="C9" s="441"/>
      <c r="D9" s="441"/>
      <c r="E9" s="441"/>
      <c r="F9" s="441"/>
      <c r="G9" s="441"/>
    </row>
    <row r="10" spans="1:7" ht="16.5" thickBot="1" x14ac:dyDescent="0.3">
      <c r="A10" s="190" t="s">
        <v>62</v>
      </c>
      <c r="B10" s="38">
        <v>2024</v>
      </c>
      <c r="C10" s="38">
        <v>2023</v>
      </c>
      <c r="D10" s="38">
        <v>2022</v>
      </c>
      <c r="E10" s="38">
        <v>2021</v>
      </c>
      <c r="F10" s="38">
        <v>2020</v>
      </c>
      <c r="G10" s="38">
        <v>2019</v>
      </c>
    </row>
    <row r="11" spans="1:7" x14ac:dyDescent="0.25">
      <c r="A11" s="185">
        <v>1</v>
      </c>
      <c r="B11" s="33">
        <v>338</v>
      </c>
      <c r="C11" s="33">
        <v>325</v>
      </c>
      <c r="D11" s="33">
        <v>290</v>
      </c>
      <c r="E11" s="33">
        <v>323</v>
      </c>
      <c r="F11" s="33">
        <v>298</v>
      </c>
      <c r="G11" s="33">
        <v>267</v>
      </c>
    </row>
    <row r="12" spans="1:7" x14ac:dyDescent="0.25">
      <c r="A12" s="186">
        <v>2</v>
      </c>
      <c r="B12" s="2">
        <v>134</v>
      </c>
      <c r="C12" s="2">
        <v>127</v>
      </c>
      <c r="D12" s="2">
        <v>130</v>
      </c>
      <c r="E12" s="2">
        <v>126</v>
      </c>
      <c r="F12" s="2">
        <v>109</v>
      </c>
      <c r="G12" s="2">
        <v>106</v>
      </c>
    </row>
    <row r="13" spans="1:7" x14ac:dyDescent="0.25">
      <c r="A13" s="186" t="s">
        <v>46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</row>
    <row r="14" spans="1:7" x14ac:dyDescent="0.25">
      <c r="A14" s="186">
        <v>3</v>
      </c>
      <c r="B14" s="2">
        <v>175</v>
      </c>
      <c r="C14" s="2">
        <v>178</v>
      </c>
      <c r="D14" s="2">
        <v>174</v>
      </c>
      <c r="E14" s="2">
        <v>183</v>
      </c>
      <c r="F14" s="2">
        <v>183</v>
      </c>
      <c r="G14" s="2">
        <v>214</v>
      </c>
    </row>
    <row r="15" spans="1:7" x14ac:dyDescent="0.25">
      <c r="A15" s="188" t="s">
        <v>40</v>
      </c>
      <c r="B15" s="24">
        <f xml:space="preserve"> SUM(B11:B14)</f>
        <v>647</v>
      </c>
      <c r="C15" s="24">
        <f t="shared" ref="C15:G15" si="1" xml:space="preserve"> SUM(C11:C14)</f>
        <v>630</v>
      </c>
      <c r="D15" s="24">
        <f t="shared" si="1"/>
        <v>594</v>
      </c>
      <c r="E15" s="24">
        <f t="shared" si="1"/>
        <v>632</v>
      </c>
      <c r="F15" s="24">
        <f t="shared" si="1"/>
        <v>590</v>
      </c>
      <c r="G15" s="24">
        <f t="shared" si="1"/>
        <v>587</v>
      </c>
    </row>
    <row r="16" spans="1:7" ht="16.5" thickBot="1" x14ac:dyDescent="0.3">
      <c r="A16" s="442" t="s">
        <v>63</v>
      </c>
      <c r="B16" s="442"/>
      <c r="C16" s="442"/>
      <c r="D16" s="442"/>
      <c r="E16" s="442"/>
      <c r="F16" s="442"/>
      <c r="G16" s="442"/>
    </row>
    <row r="17" spans="1:7" ht="16.5" thickBot="1" x14ac:dyDescent="0.3">
      <c r="A17" s="190" t="s">
        <v>64</v>
      </c>
      <c r="B17" s="38">
        <v>2024</v>
      </c>
      <c r="C17" s="38">
        <v>2023</v>
      </c>
      <c r="D17" s="38">
        <v>2022</v>
      </c>
      <c r="E17" s="38">
        <v>2021</v>
      </c>
      <c r="F17" s="38">
        <v>2020</v>
      </c>
      <c r="G17" s="38">
        <v>2019</v>
      </c>
    </row>
    <row r="18" spans="1:7" x14ac:dyDescent="0.25">
      <c r="A18" s="191">
        <v>1</v>
      </c>
      <c r="B18" s="41">
        <f xml:space="preserve"> B11 + B4</f>
        <v>3102</v>
      </c>
      <c r="C18" s="41">
        <f t="shared" ref="C18:G21" si="2" xml:space="preserve"> C11 + C4</f>
        <v>3027</v>
      </c>
      <c r="D18" s="41">
        <f t="shared" si="2"/>
        <v>2918</v>
      </c>
      <c r="E18" s="41">
        <f t="shared" si="2"/>
        <v>2938</v>
      </c>
      <c r="F18" s="41">
        <f t="shared" si="2"/>
        <v>2813</v>
      </c>
      <c r="G18" s="41">
        <f t="shared" si="2"/>
        <v>2543</v>
      </c>
    </row>
    <row r="19" spans="1:7" x14ac:dyDescent="0.25">
      <c r="A19" s="191">
        <v>2</v>
      </c>
      <c r="B19" s="41">
        <f xml:space="preserve"> B12 + B5</f>
        <v>1171</v>
      </c>
      <c r="C19" s="41">
        <f t="shared" si="2"/>
        <v>1125</v>
      </c>
      <c r="D19" s="41">
        <f t="shared" si="2"/>
        <v>1160</v>
      </c>
      <c r="E19" s="41">
        <f t="shared" si="2"/>
        <v>1114</v>
      </c>
      <c r="F19" s="41">
        <f t="shared" si="2"/>
        <v>1032</v>
      </c>
      <c r="G19" s="41">
        <f t="shared" si="2"/>
        <v>1070</v>
      </c>
    </row>
    <row r="20" spans="1:7" x14ac:dyDescent="0.25">
      <c r="A20" s="188" t="s">
        <v>46</v>
      </c>
      <c r="B20" s="41">
        <f xml:space="preserve"> B13 + B6</f>
        <v>2941</v>
      </c>
      <c r="C20" s="41">
        <f t="shared" si="2"/>
        <v>2948</v>
      </c>
      <c r="D20" s="41">
        <f t="shared" si="2"/>
        <v>2910</v>
      </c>
      <c r="E20" s="41">
        <f t="shared" si="2"/>
        <v>2922</v>
      </c>
      <c r="F20" s="41">
        <f t="shared" si="2"/>
        <v>2883</v>
      </c>
      <c r="G20" s="41">
        <f t="shared" si="2"/>
        <v>2815</v>
      </c>
    </row>
    <row r="21" spans="1:7" x14ac:dyDescent="0.25">
      <c r="A21" s="188">
        <v>3</v>
      </c>
      <c r="B21" s="41">
        <f xml:space="preserve"> B14 + B7</f>
        <v>508</v>
      </c>
      <c r="C21" s="41">
        <f t="shared" si="2"/>
        <v>488</v>
      </c>
      <c r="D21" s="41">
        <f t="shared" si="2"/>
        <v>502</v>
      </c>
      <c r="E21" s="41">
        <f t="shared" si="2"/>
        <v>508</v>
      </c>
      <c r="F21" s="41">
        <f t="shared" si="2"/>
        <v>532</v>
      </c>
      <c r="G21" s="41">
        <f t="shared" si="2"/>
        <v>547</v>
      </c>
    </row>
    <row r="22" spans="1:7" x14ac:dyDescent="0.25">
      <c r="A22" s="188" t="s">
        <v>40</v>
      </c>
      <c r="B22" s="24">
        <f xml:space="preserve"> SUM(B18:B21)</f>
        <v>7722</v>
      </c>
      <c r="C22" s="24">
        <f t="shared" ref="C22:G22" si="3" xml:space="preserve"> SUM(C18:C21)</f>
        <v>7588</v>
      </c>
      <c r="D22" s="24">
        <f t="shared" si="3"/>
        <v>7490</v>
      </c>
      <c r="E22" s="24">
        <f t="shared" si="3"/>
        <v>7482</v>
      </c>
      <c r="F22" s="24">
        <f t="shared" si="3"/>
        <v>7260</v>
      </c>
      <c r="G22" s="24">
        <f t="shared" si="3"/>
        <v>6975</v>
      </c>
    </row>
    <row r="24" spans="1:7" x14ac:dyDescent="0.25">
      <c r="A24" t="s">
        <v>60</v>
      </c>
    </row>
  </sheetData>
  <mergeCells count="4">
    <mergeCell ref="A1:G1"/>
    <mergeCell ref="A2:G2"/>
    <mergeCell ref="A9:G9"/>
    <mergeCell ref="A16:G16"/>
  </mergeCell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0"/>
  <sheetViews>
    <sheetView view="pageBreakPreview" zoomScaleNormal="100" zoomScaleSheetLayoutView="100" workbookViewId="0">
      <selection sqref="A1:L1"/>
    </sheetView>
  </sheetViews>
  <sheetFormatPr defaultRowHeight="15.75" x14ac:dyDescent="0.25"/>
  <cols>
    <col min="1" max="2" width="9" customWidth="1"/>
    <col min="3" max="12" width="5.25" customWidth="1"/>
  </cols>
  <sheetData>
    <row r="1" spans="1:12" ht="42.75" customHeight="1" thickBot="1" x14ac:dyDescent="0.3">
      <c r="A1" s="443" t="s">
        <v>1743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</row>
    <row r="2" spans="1:12" ht="15.75" customHeight="1" x14ac:dyDescent="0.25">
      <c r="A2" s="446" t="s">
        <v>36</v>
      </c>
      <c r="B2" s="444" t="s">
        <v>65</v>
      </c>
      <c r="C2" s="444" t="s">
        <v>38</v>
      </c>
      <c r="D2" s="444"/>
      <c r="E2" s="444"/>
      <c r="F2" s="444"/>
      <c r="G2" s="444" t="s">
        <v>39</v>
      </c>
      <c r="H2" s="444"/>
      <c r="I2" s="444"/>
      <c r="J2" s="444"/>
      <c r="K2" s="431" t="s">
        <v>40</v>
      </c>
      <c r="L2" s="445"/>
    </row>
    <row r="3" spans="1:12" ht="48" thickBot="1" x14ac:dyDescent="0.3">
      <c r="A3" s="447"/>
      <c r="B3" s="448"/>
      <c r="C3" s="55" t="s">
        <v>41</v>
      </c>
      <c r="D3" s="55" t="s">
        <v>42</v>
      </c>
      <c r="E3" s="55" t="s">
        <v>43</v>
      </c>
      <c r="F3" s="55" t="s">
        <v>42</v>
      </c>
      <c r="G3" s="55" t="s">
        <v>41</v>
      </c>
      <c r="H3" s="55" t="s">
        <v>42</v>
      </c>
      <c r="I3" s="55" t="s">
        <v>43</v>
      </c>
      <c r="J3" s="55" t="s">
        <v>42</v>
      </c>
      <c r="K3" s="55" t="s">
        <v>44</v>
      </c>
      <c r="L3" s="47" t="s">
        <v>42</v>
      </c>
    </row>
    <row r="4" spans="1:12" x14ac:dyDescent="0.25">
      <c r="A4" s="436" t="s">
        <v>45</v>
      </c>
      <c r="B4" s="185">
        <v>1</v>
      </c>
      <c r="C4" s="33">
        <v>49</v>
      </c>
      <c r="D4" s="33">
        <v>42</v>
      </c>
      <c r="E4" s="33">
        <v>2</v>
      </c>
      <c r="F4" s="33">
        <v>2</v>
      </c>
      <c r="G4" s="33">
        <v>0</v>
      </c>
      <c r="H4" s="33">
        <v>0</v>
      </c>
      <c r="I4" s="33">
        <v>0</v>
      </c>
      <c r="J4" s="33">
        <v>0</v>
      </c>
      <c r="K4" s="108">
        <f>+C4+E4+G4+I4</f>
        <v>51</v>
      </c>
      <c r="L4" s="110">
        <f>+D4+F4+H4+J4</f>
        <v>44</v>
      </c>
    </row>
    <row r="5" spans="1:12" x14ac:dyDescent="0.25">
      <c r="A5" s="437"/>
      <c r="B5" s="186">
        <v>2</v>
      </c>
      <c r="C5" s="2">
        <v>14</v>
      </c>
      <c r="D5" s="2">
        <v>11</v>
      </c>
      <c r="E5" s="2">
        <v>1</v>
      </c>
      <c r="F5" s="2">
        <v>1</v>
      </c>
      <c r="G5" s="2">
        <v>0</v>
      </c>
      <c r="H5" s="2">
        <v>0</v>
      </c>
      <c r="I5" s="2">
        <v>0</v>
      </c>
      <c r="J5" s="2">
        <v>0</v>
      </c>
      <c r="K5" s="34">
        <f t="shared" ref="K5:L38" si="0">+C5+E5+G5+I5</f>
        <v>15</v>
      </c>
      <c r="L5" s="109">
        <f t="shared" si="0"/>
        <v>12</v>
      </c>
    </row>
    <row r="6" spans="1:12" x14ac:dyDescent="0.25">
      <c r="A6" s="437"/>
      <c r="B6" s="186" t="s">
        <v>46</v>
      </c>
      <c r="C6" s="2">
        <v>272</v>
      </c>
      <c r="D6" s="2">
        <v>191</v>
      </c>
      <c r="E6" s="2">
        <v>196</v>
      </c>
      <c r="F6" s="2">
        <v>94</v>
      </c>
      <c r="G6" s="2">
        <v>0</v>
      </c>
      <c r="H6" s="2">
        <v>0</v>
      </c>
      <c r="I6" s="2">
        <v>0</v>
      </c>
      <c r="J6" s="2">
        <v>0</v>
      </c>
      <c r="K6" s="34">
        <f t="shared" si="0"/>
        <v>468</v>
      </c>
      <c r="L6" s="109">
        <f t="shared" si="0"/>
        <v>285</v>
      </c>
    </row>
    <row r="7" spans="1:12" x14ac:dyDescent="0.25">
      <c r="A7" s="438"/>
      <c r="B7" s="186">
        <v>3</v>
      </c>
      <c r="C7" s="2">
        <v>9</v>
      </c>
      <c r="D7" s="2">
        <v>7</v>
      </c>
      <c r="E7" s="2">
        <v>1</v>
      </c>
      <c r="F7" s="2">
        <v>1</v>
      </c>
      <c r="G7" s="2">
        <v>13</v>
      </c>
      <c r="H7" s="2">
        <v>4</v>
      </c>
      <c r="I7" s="2">
        <v>0</v>
      </c>
      <c r="J7" s="2">
        <v>0</v>
      </c>
      <c r="K7" s="34">
        <f t="shared" si="0"/>
        <v>23</v>
      </c>
      <c r="L7" s="109">
        <f t="shared" si="0"/>
        <v>12</v>
      </c>
    </row>
    <row r="8" spans="1:12" x14ac:dyDescent="0.25">
      <c r="A8" s="421" t="s">
        <v>47</v>
      </c>
      <c r="B8" s="422"/>
      <c r="C8" s="24">
        <f>SUM(C4:C7)</f>
        <v>344</v>
      </c>
      <c r="D8" s="24">
        <f>SUM(D4:D7)</f>
        <v>251</v>
      </c>
      <c r="E8" s="24">
        <f>SUM(E4:E7)</f>
        <v>200</v>
      </c>
      <c r="F8" s="24">
        <f>SUM(F4:F7)</f>
        <v>98</v>
      </c>
      <c r="G8" s="24">
        <f>SUM(G4:G7)</f>
        <v>13</v>
      </c>
      <c r="H8" s="24">
        <f t="shared" ref="H8:J8" si="1">SUM(H4:H7)</f>
        <v>4</v>
      </c>
      <c r="I8" s="24">
        <f t="shared" si="1"/>
        <v>0</v>
      </c>
      <c r="J8" s="24">
        <f t="shared" si="1"/>
        <v>0</v>
      </c>
      <c r="K8" s="34">
        <f>+C8+E8+G8+I8</f>
        <v>557</v>
      </c>
      <c r="L8" s="109">
        <f t="shared" si="0"/>
        <v>353</v>
      </c>
    </row>
    <row r="9" spans="1:12" x14ac:dyDescent="0.25">
      <c r="A9" s="425" t="s">
        <v>48</v>
      </c>
      <c r="B9" s="186">
        <v>1</v>
      </c>
      <c r="C9" s="2">
        <v>112</v>
      </c>
      <c r="D9" s="2">
        <v>80</v>
      </c>
      <c r="E9" s="2">
        <v>13</v>
      </c>
      <c r="F9" s="2">
        <v>6</v>
      </c>
      <c r="G9" s="2">
        <v>0</v>
      </c>
      <c r="H9" s="2">
        <v>0</v>
      </c>
      <c r="I9" s="2">
        <v>0</v>
      </c>
      <c r="J9" s="2">
        <v>0</v>
      </c>
      <c r="K9" s="34">
        <f t="shared" si="0"/>
        <v>125</v>
      </c>
      <c r="L9" s="109">
        <f t="shared" si="0"/>
        <v>86</v>
      </c>
    </row>
    <row r="10" spans="1:12" x14ac:dyDescent="0.25">
      <c r="A10" s="426"/>
      <c r="B10" s="186">
        <v>2</v>
      </c>
      <c r="C10" s="2">
        <v>101</v>
      </c>
      <c r="D10" s="2">
        <v>67</v>
      </c>
      <c r="E10" s="2">
        <v>4</v>
      </c>
      <c r="F10" s="2">
        <v>3</v>
      </c>
      <c r="G10" s="2">
        <v>0</v>
      </c>
      <c r="H10" s="2">
        <v>0</v>
      </c>
      <c r="I10" s="2">
        <v>0</v>
      </c>
      <c r="J10" s="2">
        <v>0</v>
      </c>
      <c r="K10" s="34">
        <f t="shared" si="0"/>
        <v>105</v>
      </c>
      <c r="L10" s="109">
        <f t="shared" si="0"/>
        <v>70</v>
      </c>
    </row>
    <row r="11" spans="1:12" x14ac:dyDescent="0.25">
      <c r="A11" s="426"/>
      <c r="B11" s="186" t="s">
        <v>46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34">
        <f t="shared" si="0"/>
        <v>0</v>
      </c>
      <c r="L11" s="109">
        <f t="shared" si="0"/>
        <v>0</v>
      </c>
    </row>
    <row r="12" spans="1:12" x14ac:dyDescent="0.25">
      <c r="A12" s="427"/>
      <c r="B12" s="186">
        <v>3</v>
      </c>
      <c r="C12" s="2">
        <v>26</v>
      </c>
      <c r="D12" s="2">
        <v>16</v>
      </c>
      <c r="E12" s="2">
        <v>10</v>
      </c>
      <c r="F12" s="2">
        <v>5</v>
      </c>
      <c r="G12" s="2">
        <v>0</v>
      </c>
      <c r="H12" s="2">
        <v>0</v>
      </c>
      <c r="I12" s="2">
        <v>0</v>
      </c>
      <c r="J12" s="2">
        <v>0</v>
      </c>
      <c r="K12" s="34">
        <f t="shared" si="0"/>
        <v>36</v>
      </c>
      <c r="L12" s="109">
        <f t="shared" si="0"/>
        <v>21</v>
      </c>
    </row>
    <row r="13" spans="1:12" x14ac:dyDescent="0.25">
      <c r="A13" s="421" t="s">
        <v>49</v>
      </c>
      <c r="B13" s="422"/>
      <c r="C13" s="24">
        <f>SUM(C9:C12)</f>
        <v>239</v>
      </c>
      <c r="D13" s="24">
        <f>SUM(D9:D12)</f>
        <v>163</v>
      </c>
      <c r="E13" s="24">
        <f>SUM(E9:E12)</f>
        <v>27</v>
      </c>
      <c r="F13" s="24">
        <f>SUM(F9:F12)</f>
        <v>14</v>
      </c>
      <c r="G13" s="24">
        <f t="shared" ref="G13:J13" si="2">SUM(G9:G12)</f>
        <v>0</v>
      </c>
      <c r="H13" s="24">
        <f t="shared" si="2"/>
        <v>0</v>
      </c>
      <c r="I13" s="24">
        <f t="shared" si="2"/>
        <v>0</v>
      </c>
      <c r="J13" s="24">
        <f t="shared" si="2"/>
        <v>0</v>
      </c>
      <c r="K13" s="34">
        <f t="shared" si="0"/>
        <v>266</v>
      </c>
      <c r="L13" s="109">
        <f t="shared" si="0"/>
        <v>177</v>
      </c>
    </row>
    <row r="14" spans="1:12" x14ac:dyDescent="0.25">
      <c r="A14" s="425" t="s">
        <v>50</v>
      </c>
      <c r="B14" s="186">
        <v>1</v>
      </c>
      <c r="C14" s="2">
        <v>107</v>
      </c>
      <c r="D14" s="2">
        <v>73</v>
      </c>
      <c r="E14" s="2">
        <v>0</v>
      </c>
      <c r="F14" s="2">
        <v>0</v>
      </c>
      <c r="G14" s="2">
        <v>19</v>
      </c>
      <c r="H14" s="2">
        <v>10</v>
      </c>
      <c r="I14" s="2">
        <v>0</v>
      </c>
      <c r="J14" s="2">
        <v>0</v>
      </c>
      <c r="K14" s="34">
        <f t="shared" si="0"/>
        <v>126</v>
      </c>
      <c r="L14" s="109">
        <f t="shared" si="0"/>
        <v>83</v>
      </c>
    </row>
    <row r="15" spans="1:12" x14ac:dyDescent="0.25">
      <c r="A15" s="426"/>
      <c r="B15" s="186">
        <v>2</v>
      </c>
      <c r="C15" s="2">
        <v>99</v>
      </c>
      <c r="D15" s="2">
        <v>70</v>
      </c>
      <c r="E15" s="2">
        <v>1</v>
      </c>
      <c r="F15" s="2">
        <v>1</v>
      </c>
      <c r="G15" s="2">
        <v>26</v>
      </c>
      <c r="H15" s="2">
        <v>13</v>
      </c>
      <c r="I15" s="2">
        <v>0</v>
      </c>
      <c r="J15" s="2">
        <v>0</v>
      </c>
      <c r="K15" s="34">
        <f t="shared" si="0"/>
        <v>126</v>
      </c>
      <c r="L15" s="109">
        <f t="shared" si="0"/>
        <v>84</v>
      </c>
    </row>
    <row r="16" spans="1:12" x14ac:dyDescent="0.25">
      <c r="A16" s="426"/>
      <c r="B16" s="186" t="s">
        <v>46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34">
        <f t="shared" si="0"/>
        <v>0</v>
      </c>
      <c r="L16" s="109">
        <f t="shared" si="0"/>
        <v>0</v>
      </c>
    </row>
    <row r="17" spans="1:12" x14ac:dyDescent="0.25">
      <c r="A17" s="427"/>
      <c r="B17" s="186">
        <v>3</v>
      </c>
      <c r="C17" s="2">
        <v>12</v>
      </c>
      <c r="D17" s="2">
        <v>6</v>
      </c>
      <c r="E17" s="2">
        <v>0</v>
      </c>
      <c r="F17" s="2">
        <v>0</v>
      </c>
      <c r="G17" s="2">
        <v>9</v>
      </c>
      <c r="H17" s="2">
        <v>3</v>
      </c>
      <c r="I17" s="2">
        <v>0</v>
      </c>
      <c r="J17" s="2">
        <v>0</v>
      </c>
      <c r="K17" s="34">
        <f t="shared" si="0"/>
        <v>21</v>
      </c>
      <c r="L17" s="109">
        <f t="shared" si="0"/>
        <v>9</v>
      </c>
    </row>
    <row r="18" spans="1:12" x14ac:dyDescent="0.25">
      <c r="A18" s="421" t="s">
        <v>51</v>
      </c>
      <c r="B18" s="422"/>
      <c r="C18" s="24">
        <f>SUM(C14:C17)</f>
        <v>218</v>
      </c>
      <c r="D18" s="24">
        <f>SUM(D14:D17)</f>
        <v>149</v>
      </c>
      <c r="E18" s="24">
        <f>SUM(E14:E17)</f>
        <v>1</v>
      </c>
      <c r="F18" s="24">
        <f>SUM(F14:F17)</f>
        <v>1</v>
      </c>
      <c r="G18" s="24">
        <f t="shared" ref="G18:I18" si="3">SUM(G14:G17)</f>
        <v>54</v>
      </c>
      <c r="H18" s="24">
        <f t="shared" si="3"/>
        <v>26</v>
      </c>
      <c r="I18" s="24">
        <f t="shared" si="3"/>
        <v>0</v>
      </c>
      <c r="J18" s="24">
        <f>SUM(J14:J17)</f>
        <v>0</v>
      </c>
      <c r="K18" s="34">
        <f t="shared" si="0"/>
        <v>273</v>
      </c>
      <c r="L18" s="109">
        <f t="shared" si="0"/>
        <v>176</v>
      </c>
    </row>
    <row r="19" spans="1:12" x14ac:dyDescent="0.25">
      <c r="A19" s="425" t="s">
        <v>52</v>
      </c>
      <c r="B19" s="186">
        <v>1</v>
      </c>
      <c r="C19" s="2">
        <v>52</v>
      </c>
      <c r="D19" s="2">
        <v>39</v>
      </c>
      <c r="E19" s="2">
        <v>26</v>
      </c>
      <c r="F19" s="2">
        <v>15</v>
      </c>
      <c r="G19" s="2">
        <v>17</v>
      </c>
      <c r="H19" s="2">
        <v>12</v>
      </c>
      <c r="I19" s="2">
        <v>0</v>
      </c>
      <c r="J19" s="2">
        <v>0</v>
      </c>
      <c r="K19" s="34">
        <f t="shared" si="0"/>
        <v>95</v>
      </c>
      <c r="L19" s="109">
        <f t="shared" si="0"/>
        <v>66</v>
      </c>
    </row>
    <row r="20" spans="1:12" x14ac:dyDescent="0.25">
      <c r="A20" s="426"/>
      <c r="B20" s="186">
        <v>2</v>
      </c>
      <c r="C20" s="2">
        <v>46</v>
      </c>
      <c r="D20" s="2">
        <v>33</v>
      </c>
      <c r="E20" s="2">
        <v>4</v>
      </c>
      <c r="F20" s="2">
        <v>1</v>
      </c>
      <c r="G20" s="2">
        <v>8</v>
      </c>
      <c r="H20" s="2">
        <v>7</v>
      </c>
      <c r="I20" s="2">
        <v>0</v>
      </c>
      <c r="J20" s="2">
        <v>0</v>
      </c>
      <c r="K20" s="34">
        <f t="shared" si="0"/>
        <v>58</v>
      </c>
      <c r="L20" s="109">
        <f t="shared" si="0"/>
        <v>41</v>
      </c>
    </row>
    <row r="21" spans="1:12" x14ac:dyDescent="0.25">
      <c r="A21" s="426"/>
      <c r="B21" s="186" t="s">
        <v>46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34">
        <f t="shared" si="0"/>
        <v>0</v>
      </c>
      <c r="L21" s="109">
        <f t="shared" si="0"/>
        <v>0</v>
      </c>
    </row>
    <row r="22" spans="1:12" x14ac:dyDescent="0.25">
      <c r="A22" s="427"/>
      <c r="B22" s="186">
        <v>3</v>
      </c>
      <c r="C22" s="2">
        <v>1</v>
      </c>
      <c r="D22" s="2">
        <v>0</v>
      </c>
      <c r="E22" s="2">
        <v>0</v>
      </c>
      <c r="F22" s="2">
        <v>0</v>
      </c>
      <c r="G22" s="2">
        <v>2</v>
      </c>
      <c r="H22" s="2">
        <v>2</v>
      </c>
      <c r="I22" s="2">
        <v>0</v>
      </c>
      <c r="J22" s="2">
        <v>0</v>
      </c>
      <c r="K22" s="34">
        <f t="shared" si="0"/>
        <v>3</v>
      </c>
      <c r="L22" s="109">
        <f t="shared" si="0"/>
        <v>2</v>
      </c>
    </row>
    <row r="23" spans="1:12" x14ac:dyDescent="0.25">
      <c r="A23" s="421" t="s">
        <v>53</v>
      </c>
      <c r="B23" s="422"/>
      <c r="C23" s="24">
        <f>SUM(C19:C22)</f>
        <v>99</v>
      </c>
      <c r="D23" s="24">
        <f>SUM(D19:D22)</f>
        <v>72</v>
      </c>
      <c r="E23" s="24">
        <f>SUM(E19:E22)</f>
        <v>30</v>
      </c>
      <c r="F23" s="24">
        <f>SUM(F19:F22)</f>
        <v>16</v>
      </c>
      <c r="G23" s="24">
        <f t="shared" ref="G23:J23" si="4">SUM(G19:G22)</f>
        <v>27</v>
      </c>
      <c r="H23" s="24">
        <f t="shared" si="4"/>
        <v>21</v>
      </c>
      <c r="I23" s="24">
        <f t="shared" si="4"/>
        <v>0</v>
      </c>
      <c r="J23" s="24">
        <f t="shared" si="4"/>
        <v>0</v>
      </c>
      <c r="K23" s="34">
        <f t="shared" si="0"/>
        <v>156</v>
      </c>
      <c r="L23" s="109">
        <f t="shared" si="0"/>
        <v>109</v>
      </c>
    </row>
    <row r="24" spans="1:12" x14ac:dyDescent="0.25">
      <c r="A24" s="425" t="s">
        <v>54</v>
      </c>
      <c r="B24" s="186">
        <v>1</v>
      </c>
      <c r="C24" s="2">
        <v>175</v>
      </c>
      <c r="D24" s="2">
        <v>140</v>
      </c>
      <c r="E24" s="2">
        <v>23</v>
      </c>
      <c r="F24" s="2">
        <v>21</v>
      </c>
      <c r="G24" s="2">
        <v>5</v>
      </c>
      <c r="H24" s="2">
        <v>4</v>
      </c>
      <c r="I24" s="2">
        <v>1</v>
      </c>
      <c r="J24" s="2">
        <v>0</v>
      </c>
      <c r="K24" s="34">
        <f t="shared" si="0"/>
        <v>204</v>
      </c>
      <c r="L24" s="109">
        <f t="shared" si="0"/>
        <v>165</v>
      </c>
    </row>
    <row r="25" spans="1:12" x14ac:dyDescent="0.25">
      <c r="A25" s="426"/>
      <c r="B25" s="186">
        <v>2</v>
      </c>
      <c r="C25" s="2">
        <v>141</v>
      </c>
      <c r="D25" s="2">
        <v>121</v>
      </c>
      <c r="E25" s="2">
        <v>16</v>
      </c>
      <c r="F25" s="2">
        <v>12</v>
      </c>
      <c r="G25" s="2">
        <v>7</v>
      </c>
      <c r="H25" s="2">
        <v>4</v>
      </c>
      <c r="I25" s="2">
        <v>0</v>
      </c>
      <c r="J25" s="2">
        <v>0</v>
      </c>
      <c r="K25" s="34">
        <f t="shared" si="0"/>
        <v>164</v>
      </c>
      <c r="L25" s="109">
        <f t="shared" si="0"/>
        <v>137</v>
      </c>
    </row>
    <row r="26" spans="1:12" x14ac:dyDescent="0.25">
      <c r="A26" s="426"/>
      <c r="B26" s="186" t="s">
        <v>46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34">
        <f t="shared" si="0"/>
        <v>0</v>
      </c>
      <c r="L26" s="109">
        <f t="shared" si="0"/>
        <v>0</v>
      </c>
    </row>
    <row r="27" spans="1:12" x14ac:dyDescent="0.25">
      <c r="A27" s="427"/>
      <c r="B27" s="186">
        <v>3</v>
      </c>
      <c r="C27" s="2">
        <v>14</v>
      </c>
      <c r="D27" s="2">
        <v>9</v>
      </c>
      <c r="E27" s="2">
        <v>0</v>
      </c>
      <c r="F27" s="2">
        <v>0</v>
      </c>
      <c r="G27" s="2">
        <v>4</v>
      </c>
      <c r="H27" s="2">
        <v>3</v>
      </c>
      <c r="I27" s="2">
        <v>0</v>
      </c>
      <c r="J27" s="2">
        <v>0</v>
      </c>
      <c r="K27" s="34">
        <f t="shared" si="0"/>
        <v>18</v>
      </c>
      <c r="L27" s="109">
        <f t="shared" si="0"/>
        <v>12</v>
      </c>
    </row>
    <row r="28" spans="1:12" x14ac:dyDescent="0.25">
      <c r="A28" s="421" t="s">
        <v>55</v>
      </c>
      <c r="B28" s="422"/>
      <c r="C28" s="24">
        <f>SUM(C24:C27)</f>
        <v>330</v>
      </c>
      <c r="D28" s="24">
        <f>SUM(D24:D27)</f>
        <v>270</v>
      </c>
      <c r="E28" s="24">
        <f>SUM(E24:E27)</f>
        <v>39</v>
      </c>
      <c r="F28" s="24">
        <f>SUM(F24:F27)</f>
        <v>33</v>
      </c>
      <c r="G28" s="24">
        <f t="shared" ref="G28:J28" si="5">SUM(G24:G27)</f>
        <v>16</v>
      </c>
      <c r="H28" s="24">
        <f t="shared" si="5"/>
        <v>11</v>
      </c>
      <c r="I28" s="24">
        <f t="shared" si="5"/>
        <v>1</v>
      </c>
      <c r="J28" s="24">
        <f t="shared" si="5"/>
        <v>0</v>
      </c>
      <c r="K28" s="34">
        <f t="shared" si="0"/>
        <v>386</v>
      </c>
      <c r="L28" s="109">
        <f t="shared" si="0"/>
        <v>314</v>
      </c>
    </row>
    <row r="29" spans="1:12" x14ac:dyDescent="0.25">
      <c r="A29" s="425" t="s">
        <v>56</v>
      </c>
      <c r="B29" s="186">
        <v>1</v>
      </c>
      <c r="C29" s="2">
        <v>8</v>
      </c>
      <c r="D29" s="2">
        <v>5</v>
      </c>
      <c r="E29" s="2">
        <v>1</v>
      </c>
      <c r="F29" s="2">
        <v>1</v>
      </c>
      <c r="G29" s="2">
        <v>0</v>
      </c>
      <c r="H29" s="2">
        <v>0</v>
      </c>
      <c r="I29" s="2">
        <v>0</v>
      </c>
      <c r="J29" s="2">
        <v>0</v>
      </c>
      <c r="K29" s="34">
        <f t="shared" si="0"/>
        <v>9</v>
      </c>
      <c r="L29" s="109">
        <f t="shared" si="0"/>
        <v>6</v>
      </c>
    </row>
    <row r="30" spans="1:12" x14ac:dyDescent="0.25">
      <c r="A30" s="426"/>
      <c r="B30" s="186">
        <v>2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34">
        <f t="shared" si="0"/>
        <v>0</v>
      </c>
      <c r="L30" s="109">
        <f t="shared" si="0"/>
        <v>0</v>
      </c>
    </row>
    <row r="31" spans="1:12" x14ac:dyDescent="0.25">
      <c r="A31" s="426"/>
      <c r="B31" s="186" t="s">
        <v>46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34">
        <f t="shared" si="0"/>
        <v>0</v>
      </c>
      <c r="L31" s="109">
        <f t="shared" si="0"/>
        <v>0</v>
      </c>
    </row>
    <row r="32" spans="1:12" x14ac:dyDescent="0.25">
      <c r="A32" s="427"/>
      <c r="B32" s="186">
        <v>3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34">
        <f t="shared" si="0"/>
        <v>0</v>
      </c>
      <c r="L32" s="109">
        <f t="shared" si="0"/>
        <v>0</v>
      </c>
    </row>
    <row r="33" spans="1:12" ht="16.5" thickBot="1" x14ac:dyDescent="0.3">
      <c r="A33" s="423" t="s">
        <v>57</v>
      </c>
      <c r="B33" s="424"/>
      <c r="C33" s="67">
        <f t="shared" ref="C33:J33" si="6">SUM(C29:C32)</f>
        <v>8</v>
      </c>
      <c r="D33" s="67">
        <f t="shared" si="6"/>
        <v>5</v>
      </c>
      <c r="E33" s="67">
        <f t="shared" si="6"/>
        <v>1</v>
      </c>
      <c r="F33" s="67">
        <f t="shared" si="6"/>
        <v>1</v>
      </c>
      <c r="G33" s="67">
        <f t="shared" si="6"/>
        <v>0</v>
      </c>
      <c r="H33" s="67">
        <f t="shared" si="6"/>
        <v>0</v>
      </c>
      <c r="I33" s="67">
        <f t="shared" si="6"/>
        <v>0</v>
      </c>
      <c r="J33" s="67">
        <f t="shared" si="6"/>
        <v>0</v>
      </c>
      <c r="K33" s="66">
        <f t="shared" si="0"/>
        <v>9</v>
      </c>
      <c r="L33" s="111">
        <f t="shared" si="0"/>
        <v>6</v>
      </c>
    </row>
    <row r="34" spans="1:12" x14ac:dyDescent="0.25">
      <c r="A34" s="449" t="s">
        <v>66</v>
      </c>
      <c r="B34" s="187">
        <v>1</v>
      </c>
      <c r="C34" s="91">
        <f>+C4+C9+C14+C19+C24+C29</f>
        <v>503</v>
      </c>
      <c r="D34" s="91">
        <f t="shared" ref="C34:J38" si="7">+D4+D9+D14+D19+D24+D29</f>
        <v>379</v>
      </c>
      <c r="E34" s="91">
        <f t="shared" si="7"/>
        <v>65</v>
      </c>
      <c r="F34" s="91">
        <f t="shared" si="7"/>
        <v>45</v>
      </c>
      <c r="G34" s="91">
        <f t="shared" si="7"/>
        <v>41</v>
      </c>
      <c r="H34" s="91">
        <f t="shared" si="7"/>
        <v>26</v>
      </c>
      <c r="I34" s="91">
        <f t="shared" si="7"/>
        <v>1</v>
      </c>
      <c r="J34" s="91">
        <f>+J4+J9+J14+J19+J24+J29</f>
        <v>0</v>
      </c>
      <c r="K34" s="112">
        <f>+C34+E34+G34+I34</f>
        <v>610</v>
      </c>
      <c r="L34" s="92">
        <f t="shared" si="0"/>
        <v>450</v>
      </c>
    </row>
    <row r="35" spans="1:12" x14ac:dyDescent="0.25">
      <c r="A35" s="450"/>
      <c r="B35" s="188">
        <v>2</v>
      </c>
      <c r="C35" s="24">
        <f t="shared" si="7"/>
        <v>401</v>
      </c>
      <c r="D35" s="24">
        <f t="shared" si="7"/>
        <v>302</v>
      </c>
      <c r="E35" s="24">
        <f t="shared" si="7"/>
        <v>26</v>
      </c>
      <c r="F35" s="24">
        <f t="shared" si="7"/>
        <v>18</v>
      </c>
      <c r="G35" s="24">
        <f t="shared" si="7"/>
        <v>41</v>
      </c>
      <c r="H35" s="24">
        <f t="shared" si="7"/>
        <v>24</v>
      </c>
      <c r="I35" s="24">
        <f t="shared" si="7"/>
        <v>0</v>
      </c>
      <c r="J35" s="24">
        <f t="shared" si="7"/>
        <v>0</v>
      </c>
      <c r="K35" s="34">
        <f t="shared" si="0"/>
        <v>468</v>
      </c>
      <c r="L35" s="109">
        <f t="shared" si="0"/>
        <v>344</v>
      </c>
    </row>
    <row r="36" spans="1:12" x14ac:dyDescent="0.25">
      <c r="A36" s="450"/>
      <c r="B36" s="188" t="s">
        <v>46</v>
      </c>
      <c r="C36" s="24">
        <f t="shared" si="7"/>
        <v>272</v>
      </c>
      <c r="D36" s="24">
        <f t="shared" si="7"/>
        <v>191</v>
      </c>
      <c r="E36" s="24">
        <f t="shared" si="7"/>
        <v>196</v>
      </c>
      <c r="F36" s="24">
        <f t="shared" si="7"/>
        <v>94</v>
      </c>
      <c r="G36" s="24">
        <f t="shared" si="7"/>
        <v>0</v>
      </c>
      <c r="H36" s="24">
        <f t="shared" si="7"/>
        <v>0</v>
      </c>
      <c r="I36" s="24">
        <f t="shared" si="7"/>
        <v>0</v>
      </c>
      <c r="J36" s="24">
        <f t="shared" si="7"/>
        <v>0</v>
      </c>
      <c r="K36" s="34">
        <f t="shared" si="0"/>
        <v>468</v>
      </c>
      <c r="L36" s="109">
        <f t="shared" si="0"/>
        <v>285</v>
      </c>
    </row>
    <row r="37" spans="1:12" ht="16.5" thickBot="1" x14ac:dyDescent="0.3">
      <c r="A37" s="451"/>
      <c r="B37" s="192">
        <v>3</v>
      </c>
      <c r="C37" s="67">
        <f t="shared" si="7"/>
        <v>62</v>
      </c>
      <c r="D37" s="67">
        <f t="shared" si="7"/>
        <v>38</v>
      </c>
      <c r="E37" s="67">
        <f t="shared" si="7"/>
        <v>11</v>
      </c>
      <c r="F37" s="67">
        <f>+F7+F12+F17+F22+F27+F32</f>
        <v>6</v>
      </c>
      <c r="G37" s="67">
        <f t="shared" si="7"/>
        <v>28</v>
      </c>
      <c r="H37" s="67">
        <f t="shared" si="7"/>
        <v>12</v>
      </c>
      <c r="I37" s="67">
        <f t="shared" si="7"/>
        <v>0</v>
      </c>
      <c r="J37" s="67">
        <f>+J7+J12+J17+J22+J27+J32</f>
        <v>0</v>
      </c>
      <c r="K37" s="66">
        <f t="shared" si="0"/>
        <v>101</v>
      </c>
      <c r="L37" s="111">
        <f t="shared" si="0"/>
        <v>56</v>
      </c>
    </row>
    <row r="38" spans="1:12" ht="16.5" thickBot="1" x14ac:dyDescent="0.3">
      <c r="A38" s="419" t="s">
        <v>67</v>
      </c>
      <c r="B38" s="420"/>
      <c r="C38" s="87">
        <f t="shared" si="7"/>
        <v>1238</v>
      </c>
      <c r="D38" s="87">
        <f t="shared" si="7"/>
        <v>910</v>
      </c>
      <c r="E38" s="87">
        <f t="shared" si="7"/>
        <v>298</v>
      </c>
      <c r="F38" s="87">
        <f t="shared" si="7"/>
        <v>163</v>
      </c>
      <c r="G38" s="87">
        <f t="shared" si="7"/>
        <v>110</v>
      </c>
      <c r="H38" s="87">
        <f t="shared" si="7"/>
        <v>62</v>
      </c>
      <c r="I38" s="87">
        <f t="shared" si="7"/>
        <v>1</v>
      </c>
      <c r="J38" s="87">
        <f t="shared" si="7"/>
        <v>0</v>
      </c>
      <c r="K38" s="113">
        <f t="shared" si="0"/>
        <v>1647</v>
      </c>
      <c r="L38" s="88">
        <f t="shared" si="0"/>
        <v>1135</v>
      </c>
    </row>
    <row r="39" spans="1:12" x14ac:dyDescent="0.25">
      <c r="A39" s="10"/>
    </row>
    <row r="40" spans="1:12" x14ac:dyDescent="0.25">
      <c r="A40" t="s">
        <v>60</v>
      </c>
    </row>
  </sheetData>
  <mergeCells count="20">
    <mergeCell ref="A4:A7"/>
    <mergeCell ref="A9:A12"/>
    <mergeCell ref="A14:A17"/>
    <mergeCell ref="A19:A22"/>
    <mergeCell ref="A24:A27"/>
    <mergeCell ref="A38:B38"/>
    <mergeCell ref="A8:B8"/>
    <mergeCell ref="A13:B13"/>
    <mergeCell ref="A18:B18"/>
    <mergeCell ref="A23:B23"/>
    <mergeCell ref="A28:B28"/>
    <mergeCell ref="A33:B33"/>
    <mergeCell ref="A34:A37"/>
    <mergeCell ref="A29:A32"/>
    <mergeCell ref="A1:L1"/>
    <mergeCell ref="C2:F2"/>
    <mergeCell ref="G2:J2"/>
    <mergeCell ref="K2:L2"/>
    <mergeCell ref="A2:A3"/>
    <mergeCell ref="B2:B3"/>
  </mergeCell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J101"/>
  <sheetViews>
    <sheetView view="pageBreakPreview" zoomScaleNormal="100" zoomScaleSheetLayoutView="100" workbookViewId="0">
      <selection activeCell="N9" sqref="N9"/>
    </sheetView>
  </sheetViews>
  <sheetFormatPr defaultRowHeight="15.75" x14ac:dyDescent="0.25"/>
  <cols>
    <col min="1" max="1" width="25" customWidth="1"/>
    <col min="2" max="10" width="9" customWidth="1"/>
  </cols>
  <sheetData>
    <row r="3" spans="1:10" ht="57" customHeight="1" x14ac:dyDescent="0.25">
      <c r="A3" s="454" t="s">
        <v>68</v>
      </c>
      <c r="B3" s="454"/>
      <c r="C3" s="454"/>
      <c r="D3" s="454"/>
      <c r="E3" s="454"/>
      <c r="F3" s="454"/>
      <c r="G3" s="454"/>
      <c r="H3" s="454"/>
      <c r="I3" s="454"/>
      <c r="J3" s="454"/>
    </row>
    <row r="4" spans="1:10" ht="16.5" thickBot="1" x14ac:dyDescent="0.3">
      <c r="A4" s="452" t="s">
        <v>38</v>
      </c>
      <c r="B4" s="452"/>
      <c r="C4" s="452"/>
      <c r="D4" s="452"/>
      <c r="E4" s="452"/>
      <c r="F4" s="452"/>
      <c r="G4" s="452"/>
      <c r="H4" s="452"/>
      <c r="I4" s="452"/>
      <c r="J4" s="452"/>
    </row>
    <row r="5" spans="1:10" ht="32.25" thickBot="1" x14ac:dyDescent="0.3">
      <c r="A5" s="36" t="s">
        <v>69</v>
      </c>
      <c r="B5" s="39" t="s">
        <v>70</v>
      </c>
      <c r="C5" s="39" t="s">
        <v>71</v>
      </c>
      <c r="D5" s="57" t="s">
        <v>72</v>
      </c>
      <c r="E5" s="57" t="s">
        <v>73</v>
      </c>
      <c r="F5" s="57" t="s">
        <v>74</v>
      </c>
      <c r="G5" s="39" t="s">
        <v>75</v>
      </c>
      <c r="H5" s="39" t="s">
        <v>76</v>
      </c>
      <c r="I5" s="39" t="s">
        <v>77</v>
      </c>
      <c r="J5" s="40" t="s">
        <v>78</v>
      </c>
    </row>
    <row r="6" spans="1:10" x14ac:dyDescent="0.25">
      <c r="A6" s="234" t="s">
        <v>79</v>
      </c>
      <c r="B6" s="235">
        <v>560</v>
      </c>
      <c r="C6" s="235">
        <v>271</v>
      </c>
      <c r="D6" s="235">
        <v>219.5</v>
      </c>
      <c r="E6" s="235">
        <v>171.5</v>
      </c>
      <c r="F6" s="235">
        <v>69</v>
      </c>
      <c r="G6" s="236">
        <f t="shared" ref="G6:G11" si="0">IFERROR(C6/B6,0)</f>
        <v>0.48392857142857143</v>
      </c>
      <c r="H6" s="236">
        <f t="shared" ref="H6:I11" si="1">IFERROR(E6/D6,0)</f>
        <v>0.78132118451025057</v>
      </c>
      <c r="I6" s="236">
        <f t="shared" si="1"/>
        <v>0.40233236151603496</v>
      </c>
      <c r="J6" s="236">
        <f t="shared" ref="J6:J11" si="2">IFERROR(F6/B6,0)</f>
        <v>0.12321428571428572</v>
      </c>
    </row>
    <row r="7" spans="1:10" x14ac:dyDescent="0.25">
      <c r="A7" s="234" t="s">
        <v>80</v>
      </c>
      <c r="B7" s="237"/>
      <c r="C7" s="237"/>
      <c r="D7" s="237"/>
      <c r="E7" s="237"/>
      <c r="F7" s="237"/>
      <c r="G7" s="238">
        <f t="shared" si="0"/>
        <v>0</v>
      </c>
      <c r="H7" s="238">
        <f t="shared" si="1"/>
        <v>0</v>
      </c>
      <c r="I7" s="238">
        <f t="shared" si="1"/>
        <v>0</v>
      </c>
      <c r="J7" s="238">
        <f t="shared" si="2"/>
        <v>0</v>
      </c>
    </row>
    <row r="8" spans="1:10" x14ac:dyDescent="0.25">
      <c r="A8" s="234" t="s">
        <v>81</v>
      </c>
      <c r="B8" s="237">
        <v>255</v>
      </c>
      <c r="C8" s="237">
        <v>397</v>
      </c>
      <c r="D8" s="237">
        <v>383.5</v>
      </c>
      <c r="E8" s="237">
        <v>237</v>
      </c>
      <c r="F8" s="237">
        <v>145.5</v>
      </c>
      <c r="G8" s="238">
        <f t="shared" si="0"/>
        <v>1.5568627450980392</v>
      </c>
      <c r="H8" s="238">
        <f t="shared" si="1"/>
        <v>0.61799217731421119</v>
      </c>
      <c r="I8" s="238">
        <f t="shared" si="1"/>
        <v>0.61392405063291144</v>
      </c>
      <c r="J8" s="238">
        <f t="shared" si="2"/>
        <v>0.57058823529411762</v>
      </c>
    </row>
    <row r="9" spans="1:10" x14ac:dyDescent="0.25">
      <c r="A9" s="234" t="s">
        <v>82</v>
      </c>
      <c r="B9" s="237">
        <v>80</v>
      </c>
      <c r="C9" s="237">
        <v>100</v>
      </c>
      <c r="D9" s="237">
        <v>90.5</v>
      </c>
      <c r="E9" s="237">
        <v>53</v>
      </c>
      <c r="F9" s="237">
        <v>25</v>
      </c>
      <c r="G9" s="238">
        <f t="shared" si="0"/>
        <v>1.25</v>
      </c>
      <c r="H9" s="238">
        <f t="shared" si="1"/>
        <v>0.58563535911602205</v>
      </c>
      <c r="I9" s="238">
        <f t="shared" si="1"/>
        <v>0.47169811320754718</v>
      </c>
      <c r="J9" s="238">
        <f t="shared" si="2"/>
        <v>0.3125</v>
      </c>
    </row>
    <row r="10" spans="1:10" x14ac:dyDescent="0.25">
      <c r="A10" s="234" t="s">
        <v>83</v>
      </c>
      <c r="B10" s="237">
        <v>450</v>
      </c>
      <c r="C10" s="237">
        <v>65</v>
      </c>
      <c r="D10" s="237">
        <v>52</v>
      </c>
      <c r="E10" s="237">
        <v>45.5</v>
      </c>
      <c r="F10" s="237">
        <v>28.5</v>
      </c>
      <c r="G10" s="238">
        <f t="shared" si="0"/>
        <v>0.14444444444444443</v>
      </c>
      <c r="H10" s="238">
        <f t="shared" si="1"/>
        <v>0.875</v>
      </c>
      <c r="I10" s="238">
        <f t="shared" si="1"/>
        <v>0.62637362637362637</v>
      </c>
      <c r="J10" s="238">
        <f t="shared" si="2"/>
        <v>6.3333333333333339E-2</v>
      </c>
    </row>
    <row r="11" spans="1:10" x14ac:dyDescent="0.25">
      <c r="A11" s="234" t="s">
        <v>84</v>
      </c>
      <c r="B11" s="237">
        <v>45</v>
      </c>
      <c r="C11" s="237">
        <v>85.5</v>
      </c>
      <c r="D11" s="237">
        <v>84</v>
      </c>
      <c r="E11" s="237">
        <v>46.5</v>
      </c>
      <c r="F11" s="237">
        <v>30</v>
      </c>
      <c r="G11" s="238">
        <f t="shared" si="0"/>
        <v>1.9</v>
      </c>
      <c r="H11" s="238">
        <f t="shared" si="1"/>
        <v>0.5535714285714286</v>
      </c>
      <c r="I11" s="238">
        <f t="shared" si="1"/>
        <v>0.64516129032258063</v>
      </c>
      <c r="J11" s="238">
        <f t="shared" si="2"/>
        <v>0.66666666666666663</v>
      </c>
    </row>
    <row r="12" spans="1:10" x14ac:dyDescent="0.25">
      <c r="A12" s="234" t="s">
        <v>85</v>
      </c>
      <c r="B12" s="237">
        <v>500</v>
      </c>
      <c r="C12" s="237">
        <v>192.5</v>
      </c>
      <c r="D12" s="237">
        <v>156.5</v>
      </c>
      <c r="E12" s="237">
        <v>131.5</v>
      </c>
      <c r="F12" s="237">
        <v>51</v>
      </c>
      <c r="G12" s="238">
        <f t="shared" ref="G12:G33" si="3">IFERROR(C12/B12,0)</f>
        <v>0.38500000000000001</v>
      </c>
      <c r="H12" s="238">
        <f t="shared" ref="H12:I29" si="4">IFERROR(E12/D12,0)</f>
        <v>0.84025559105431313</v>
      </c>
      <c r="I12" s="238">
        <f t="shared" si="4"/>
        <v>0.38783269961977185</v>
      </c>
      <c r="J12" s="238">
        <f t="shared" ref="J12:J29" si="5">IFERROR(F12/B12,0)</f>
        <v>0.10199999999999999</v>
      </c>
    </row>
    <row r="13" spans="1:10" x14ac:dyDescent="0.25">
      <c r="A13" s="234" t="s">
        <v>86</v>
      </c>
      <c r="B13" s="237">
        <v>610</v>
      </c>
      <c r="C13" s="237">
        <v>211.5</v>
      </c>
      <c r="D13" s="237">
        <v>140</v>
      </c>
      <c r="E13" s="237">
        <v>113</v>
      </c>
      <c r="F13" s="237">
        <v>73.5</v>
      </c>
      <c r="G13" s="238">
        <f t="shared" si="3"/>
        <v>0.34672131147540985</v>
      </c>
      <c r="H13" s="238">
        <f t="shared" si="4"/>
        <v>0.80714285714285716</v>
      </c>
      <c r="I13" s="238">
        <f t="shared" si="4"/>
        <v>0.65044247787610621</v>
      </c>
      <c r="J13" s="238">
        <f t="shared" si="5"/>
        <v>0.12049180327868853</v>
      </c>
    </row>
    <row r="14" spans="1:10" x14ac:dyDescent="0.25">
      <c r="A14" s="234" t="s">
        <v>87</v>
      </c>
      <c r="B14" s="237">
        <v>560</v>
      </c>
      <c r="C14" s="237">
        <v>117.5</v>
      </c>
      <c r="D14" s="237">
        <v>93.5</v>
      </c>
      <c r="E14" s="237">
        <v>72</v>
      </c>
      <c r="F14" s="237">
        <v>38</v>
      </c>
      <c r="G14" s="238">
        <f t="shared" si="3"/>
        <v>0.20982142857142858</v>
      </c>
      <c r="H14" s="238">
        <f t="shared" si="4"/>
        <v>0.77005347593582885</v>
      </c>
      <c r="I14" s="238">
        <f t="shared" si="4"/>
        <v>0.52777777777777779</v>
      </c>
      <c r="J14" s="238">
        <f t="shared" si="5"/>
        <v>6.7857142857142852E-2</v>
      </c>
    </row>
    <row r="15" spans="1:10" x14ac:dyDescent="0.25">
      <c r="A15" s="234" t="s">
        <v>88</v>
      </c>
      <c r="B15" s="237">
        <v>50</v>
      </c>
      <c r="C15" s="237">
        <v>86</v>
      </c>
      <c r="D15" s="237">
        <v>56</v>
      </c>
      <c r="E15" s="237">
        <v>56</v>
      </c>
      <c r="F15" s="237">
        <v>43</v>
      </c>
      <c r="G15" s="238">
        <f t="shared" si="3"/>
        <v>1.72</v>
      </c>
      <c r="H15" s="238">
        <f t="shared" si="4"/>
        <v>1</v>
      </c>
      <c r="I15" s="238">
        <f t="shared" si="4"/>
        <v>0.7678571428571429</v>
      </c>
      <c r="J15" s="238">
        <f t="shared" si="5"/>
        <v>0.86</v>
      </c>
    </row>
    <row r="16" spans="1:10" x14ac:dyDescent="0.25">
      <c r="A16" s="234" t="s">
        <v>89</v>
      </c>
      <c r="B16" s="237">
        <v>330</v>
      </c>
      <c r="C16" s="237">
        <v>534</v>
      </c>
      <c r="D16" s="237">
        <v>530</v>
      </c>
      <c r="E16" s="237">
        <v>284</v>
      </c>
      <c r="F16" s="237">
        <v>203</v>
      </c>
      <c r="G16" s="238">
        <f t="shared" si="3"/>
        <v>1.6181818181818182</v>
      </c>
      <c r="H16" s="238">
        <f t="shared" si="4"/>
        <v>0.53584905660377358</v>
      </c>
      <c r="I16" s="238">
        <f t="shared" si="4"/>
        <v>0.71478873239436624</v>
      </c>
      <c r="J16" s="238">
        <f t="shared" si="5"/>
        <v>0.61515151515151512</v>
      </c>
    </row>
    <row r="17" spans="1:10" x14ac:dyDescent="0.25">
      <c r="A17" s="234" t="s">
        <v>90</v>
      </c>
      <c r="B17" s="237">
        <v>530</v>
      </c>
      <c r="C17" s="237">
        <v>444</v>
      </c>
      <c r="D17" s="237">
        <v>422</v>
      </c>
      <c r="E17" s="237">
        <v>328</v>
      </c>
      <c r="F17" s="237">
        <v>221</v>
      </c>
      <c r="G17" s="238">
        <f t="shared" si="3"/>
        <v>0.83773584905660381</v>
      </c>
      <c r="H17" s="238">
        <f t="shared" si="4"/>
        <v>0.77725118483412325</v>
      </c>
      <c r="I17" s="238">
        <f t="shared" si="4"/>
        <v>0.67378048780487809</v>
      </c>
      <c r="J17" s="238">
        <f t="shared" si="5"/>
        <v>0.41698113207547172</v>
      </c>
    </row>
    <row r="18" spans="1:10" x14ac:dyDescent="0.25">
      <c r="A18" s="234" t="s">
        <v>91</v>
      </c>
      <c r="B18" s="237">
        <v>225</v>
      </c>
      <c r="C18" s="237">
        <v>559</v>
      </c>
      <c r="D18" s="237">
        <v>525</v>
      </c>
      <c r="E18" s="237">
        <v>137</v>
      </c>
      <c r="F18" s="237">
        <v>89</v>
      </c>
      <c r="G18" s="238">
        <f t="shared" si="3"/>
        <v>2.4844444444444442</v>
      </c>
      <c r="H18" s="238">
        <f t="shared" si="4"/>
        <v>0.26095238095238094</v>
      </c>
      <c r="I18" s="238">
        <f t="shared" si="4"/>
        <v>0.64963503649635035</v>
      </c>
      <c r="J18" s="238">
        <f t="shared" si="5"/>
        <v>0.39555555555555555</v>
      </c>
    </row>
    <row r="19" spans="1:10" x14ac:dyDescent="0.25">
      <c r="A19" s="234" t="s">
        <v>92</v>
      </c>
      <c r="B19" s="237">
        <v>40</v>
      </c>
      <c r="C19" s="237">
        <v>86</v>
      </c>
      <c r="D19" s="237">
        <v>85</v>
      </c>
      <c r="E19" s="237">
        <v>51</v>
      </c>
      <c r="F19" s="237">
        <v>36</v>
      </c>
      <c r="G19" s="238">
        <f t="shared" si="3"/>
        <v>2.15</v>
      </c>
      <c r="H19" s="238">
        <f t="shared" si="4"/>
        <v>0.6</v>
      </c>
      <c r="I19" s="238">
        <f t="shared" si="4"/>
        <v>0.70588235294117652</v>
      </c>
      <c r="J19" s="238">
        <f t="shared" si="5"/>
        <v>0.9</v>
      </c>
    </row>
    <row r="20" spans="1:10" x14ac:dyDescent="0.25">
      <c r="A20" s="234" t="s">
        <v>80</v>
      </c>
      <c r="B20" s="237"/>
      <c r="C20" s="237"/>
      <c r="D20" s="237"/>
      <c r="E20" s="237"/>
      <c r="F20" s="237"/>
      <c r="G20" s="238">
        <f t="shared" si="3"/>
        <v>0</v>
      </c>
      <c r="H20" s="238">
        <f t="shared" si="4"/>
        <v>0</v>
      </c>
      <c r="I20" s="238">
        <f t="shared" si="4"/>
        <v>0</v>
      </c>
      <c r="J20" s="238">
        <f t="shared" si="5"/>
        <v>0</v>
      </c>
    </row>
    <row r="21" spans="1:10" x14ac:dyDescent="0.25">
      <c r="A21" s="234" t="s">
        <v>93</v>
      </c>
      <c r="B21" s="237">
        <v>20</v>
      </c>
      <c r="C21" s="237">
        <v>70</v>
      </c>
      <c r="D21" s="237">
        <v>55</v>
      </c>
      <c r="E21" s="237">
        <v>49</v>
      </c>
      <c r="F21" s="237">
        <v>44</v>
      </c>
      <c r="G21" s="238">
        <f t="shared" si="3"/>
        <v>3.5</v>
      </c>
      <c r="H21" s="238">
        <f t="shared" si="4"/>
        <v>0.89090909090909087</v>
      </c>
      <c r="I21" s="238">
        <f t="shared" si="4"/>
        <v>0.89795918367346939</v>
      </c>
      <c r="J21" s="238">
        <f t="shared" si="5"/>
        <v>2.2000000000000002</v>
      </c>
    </row>
    <row r="22" spans="1:10" x14ac:dyDescent="0.25">
      <c r="A22" s="234" t="s">
        <v>94</v>
      </c>
      <c r="B22" s="237">
        <v>465</v>
      </c>
      <c r="C22" s="237">
        <v>78</v>
      </c>
      <c r="D22" s="237">
        <v>62.5</v>
      </c>
      <c r="E22" s="237">
        <v>47</v>
      </c>
      <c r="F22" s="239">
        <v>26.5</v>
      </c>
      <c r="G22" s="238">
        <f t="shared" si="3"/>
        <v>0.16774193548387098</v>
      </c>
      <c r="H22" s="238">
        <f t="shared" si="4"/>
        <v>0.752</v>
      </c>
      <c r="I22" s="238">
        <f t="shared" si="4"/>
        <v>0.56382978723404253</v>
      </c>
      <c r="J22" s="238">
        <f t="shared" si="5"/>
        <v>5.6989247311827959E-2</v>
      </c>
    </row>
    <row r="23" spans="1:10" x14ac:dyDescent="0.25">
      <c r="A23" s="234" t="s">
        <v>95</v>
      </c>
      <c r="B23" s="237">
        <v>15</v>
      </c>
      <c r="C23" s="237">
        <v>24</v>
      </c>
      <c r="D23" s="237">
        <v>16</v>
      </c>
      <c r="E23" s="237">
        <v>16</v>
      </c>
      <c r="F23" s="237">
        <v>12</v>
      </c>
      <c r="G23" s="238">
        <f t="shared" si="3"/>
        <v>1.6</v>
      </c>
      <c r="H23" s="238">
        <f t="shared" si="4"/>
        <v>1</v>
      </c>
      <c r="I23" s="238">
        <f t="shared" si="4"/>
        <v>0.75</v>
      </c>
      <c r="J23" s="238">
        <f t="shared" si="5"/>
        <v>0.8</v>
      </c>
    </row>
    <row r="24" spans="1:10" x14ac:dyDescent="0.25">
      <c r="A24" s="234" t="s">
        <v>96</v>
      </c>
      <c r="B24" s="237">
        <v>440</v>
      </c>
      <c r="C24" s="240">
        <v>1908</v>
      </c>
      <c r="D24" s="240">
        <v>1650</v>
      </c>
      <c r="E24" s="237">
        <v>856</v>
      </c>
      <c r="F24" s="237">
        <v>535</v>
      </c>
      <c r="G24" s="238">
        <f t="shared" si="3"/>
        <v>4.336363636363636</v>
      </c>
      <c r="H24" s="238">
        <f t="shared" si="4"/>
        <v>0.5187878787878788</v>
      </c>
      <c r="I24" s="238">
        <f t="shared" si="4"/>
        <v>0.625</v>
      </c>
      <c r="J24" s="238">
        <f t="shared" si="5"/>
        <v>1.2159090909090908</v>
      </c>
    </row>
    <row r="25" spans="1:10" x14ac:dyDescent="0.25">
      <c r="A25" s="234" t="s">
        <v>97</v>
      </c>
      <c r="B25" s="237">
        <v>35</v>
      </c>
      <c r="C25" s="237">
        <v>131</v>
      </c>
      <c r="D25" s="237">
        <v>99</v>
      </c>
      <c r="E25" s="237">
        <v>55</v>
      </c>
      <c r="F25" s="237">
        <v>36</v>
      </c>
      <c r="G25" s="238">
        <f t="shared" si="3"/>
        <v>3.7428571428571429</v>
      </c>
      <c r="H25" s="238">
        <f t="shared" si="4"/>
        <v>0.55555555555555558</v>
      </c>
      <c r="I25" s="238">
        <f t="shared" si="4"/>
        <v>0.65454545454545454</v>
      </c>
      <c r="J25" s="238">
        <f t="shared" si="5"/>
        <v>1.0285714285714285</v>
      </c>
    </row>
    <row r="26" spans="1:10" x14ac:dyDescent="0.25">
      <c r="A26" s="234" t="s">
        <v>98</v>
      </c>
      <c r="B26" s="237">
        <v>80</v>
      </c>
      <c r="C26" s="237">
        <v>603</v>
      </c>
      <c r="D26" s="237">
        <v>487</v>
      </c>
      <c r="E26" s="237">
        <v>149</v>
      </c>
      <c r="F26" s="237">
        <v>103</v>
      </c>
      <c r="G26" s="238">
        <f t="shared" si="3"/>
        <v>7.5374999999999996</v>
      </c>
      <c r="H26" s="238">
        <f t="shared" si="4"/>
        <v>0.3059548254620123</v>
      </c>
      <c r="I26" s="238">
        <f t="shared" si="4"/>
        <v>0.6912751677852349</v>
      </c>
      <c r="J26" s="238">
        <f t="shared" si="5"/>
        <v>1.2875000000000001</v>
      </c>
    </row>
    <row r="27" spans="1:10" x14ac:dyDescent="0.25">
      <c r="A27" s="234" t="s">
        <v>80</v>
      </c>
      <c r="B27" s="237"/>
      <c r="C27" s="237"/>
      <c r="D27" s="237"/>
      <c r="E27" s="237"/>
      <c r="F27" s="237"/>
      <c r="G27" s="238">
        <f>IFERROR(C27/B27,0)</f>
        <v>0</v>
      </c>
      <c r="H27" s="238">
        <f>IFERROR(E27/D27,0)</f>
        <v>0</v>
      </c>
      <c r="I27" s="238">
        <f>IFERROR(F27/E27,0)</f>
        <v>0</v>
      </c>
      <c r="J27" s="238">
        <f>IFERROR(F27/B27,0)</f>
        <v>0</v>
      </c>
    </row>
    <row r="28" spans="1:10" x14ac:dyDescent="0.25">
      <c r="A28" s="234" t="s">
        <v>80</v>
      </c>
      <c r="B28" s="237"/>
      <c r="C28" s="237"/>
      <c r="D28" s="237"/>
      <c r="E28" s="237"/>
      <c r="F28" s="237"/>
      <c r="G28" s="238">
        <f t="shared" si="3"/>
        <v>0</v>
      </c>
      <c r="H28" s="238">
        <f t="shared" si="4"/>
        <v>0</v>
      </c>
      <c r="I28" s="238">
        <f t="shared" si="4"/>
        <v>0</v>
      </c>
      <c r="J28" s="238">
        <f t="shared" si="5"/>
        <v>0</v>
      </c>
    </row>
    <row r="29" spans="1:10" x14ac:dyDescent="0.25">
      <c r="A29" s="234" t="s">
        <v>80</v>
      </c>
      <c r="B29" s="237"/>
      <c r="C29" s="237"/>
      <c r="D29" s="237"/>
      <c r="E29" s="237"/>
      <c r="F29" s="237"/>
      <c r="G29" s="238">
        <f t="shared" si="3"/>
        <v>0</v>
      </c>
      <c r="H29" s="238">
        <f t="shared" si="4"/>
        <v>0</v>
      </c>
      <c r="I29" s="238">
        <f t="shared" si="4"/>
        <v>0</v>
      </c>
      <c r="J29" s="238">
        <f t="shared" si="5"/>
        <v>0</v>
      </c>
    </row>
    <row r="30" spans="1:10" x14ac:dyDescent="0.25">
      <c r="A30" s="234" t="s">
        <v>80</v>
      </c>
      <c r="B30" s="237"/>
      <c r="C30" s="237"/>
      <c r="D30" s="237"/>
      <c r="E30" s="237"/>
      <c r="F30" s="237"/>
      <c r="G30" s="238">
        <f t="shared" si="3"/>
        <v>0</v>
      </c>
      <c r="H30" s="238">
        <f t="shared" ref="H30:I33" si="6">IFERROR(E30/D30,0)</f>
        <v>0</v>
      </c>
      <c r="I30" s="238">
        <f t="shared" si="6"/>
        <v>0</v>
      </c>
      <c r="J30" s="238">
        <f>IFERROR(F30/B30,0)</f>
        <v>0</v>
      </c>
    </row>
    <row r="31" spans="1:10" x14ac:dyDescent="0.25">
      <c r="A31" s="234" t="s">
        <v>80</v>
      </c>
      <c r="B31" s="237"/>
      <c r="C31" s="237"/>
      <c r="D31" s="237"/>
      <c r="E31" s="237"/>
      <c r="F31" s="237"/>
      <c r="G31" s="238">
        <f t="shared" si="3"/>
        <v>0</v>
      </c>
      <c r="H31" s="238">
        <f t="shared" si="6"/>
        <v>0</v>
      </c>
      <c r="I31" s="238">
        <f t="shared" si="6"/>
        <v>0</v>
      </c>
      <c r="J31" s="238">
        <f>IFERROR(F31/B31,0)</f>
        <v>0</v>
      </c>
    </row>
    <row r="32" spans="1:10" x14ac:dyDescent="0.25">
      <c r="A32" s="234" t="s">
        <v>80</v>
      </c>
      <c r="B32" s="237"/>
      <c r="C32" s="237"/>
      <c r="D32" s="237"/>
      <c r="E32" s="237"/>
      <c r="F32" s="237"/>
      <c r="G32" s="238">
        <f t="shared" si="3"/>
        <v>0</v>
      </c>
      <c r="H32" s="238">
        <f t="shared" si="6"/>
        <v>0</v>
      </c>
      <c r="I32" s="238">
        <f t="shared" si="6"/>
        <v>0</v>
      </c>
      <c r="J32" s="238">
        <f>IFERROR(F32/B32,0)</f>
        <v>0</v>
      </c>
    </row>
    <row r="33" spans="1:10" x14ac:dyDescent="0.25">
      <c r="A33" s="193" t="s">
        <v>40</v>
      </c>
      <c r="B33" s="241">
        <f xml:space="preserve"> SUM(B6:B32)</f>
        <v>5290</v>
      </c>
      <c r="C33" s="241">
        <f xml:space="preserve"> SUM(C6:C32)</f>
        <v>5963</v>
      </c>
      <c r="D33" s="241">
        <f xml:space="preserve"> SUM(D6:D32)</f>
        <v>5207</v>
      </c>
      <c r="E33" s="241">
        <f xml:space="preserve"> SUM(E6:E32)</f>
        <v>2898</v>
      </c>
      <c r="F33" s="241">
        <f xml:space="preserve"> SUM(F6:F32)</f>
        <v>1809</v>
      </c>
      <c r="G33" s="238">
        <f t="shared" si="3"/>
        <v>1.1272211720226843</v>
      </c>
      <c r="H33" s="238">
        <f t="shared" si="6"/>
        <v>0.5565584789706165</v>
      </c>
      <c r="I33" s="238">
        <f t="shared" si="6"/>
        <v>0.62422360248447206</v>
      </c>
      <c r="J33" s="238">
        <f>IFERROR(F33/B33,0)</f>
        <v>0.34196597353497166</v>
      </c>
    </row>
    <row r="34" spans="1:10" x14ac:dyDescent="0.25">
      <c r="A34" s="19"/>
      <c r="B34" s="20"/>
      <c r="C34" s="20"/>
      <c r="D34" s="20"/>
      <c r="E34" s="20"/>
      <c r="F34" s="20"/>
      <c r="G34" s="20"/>
      <c r="H34" s="20"/>
      <c r="J34" s="20"/>
    </row>
    <row r="35" spans="1:10" ht="16.5" thickBot="1" x14ac:dyDescent="0.3">
      <c r="A35" s="453" t="s">
        <v>39</v>
      </c>
      <c r="B35" s="453"/>
      <c r="C35" s="453"/>
      <c r="D35" s="453"/>
      <c r="E35" s="453"/>
      <c r="F35" s="453"/>
      <c r="G35" s="453"/>
      <c r="H35" s="453"/>
      <c r="I35" s="453"/>
      <c r="J35" s="453"/>
    </row>
    <row r="36" spans="1:10" ht="32.25" thickBot="1" x14ac:dyDescent="0.3">
      <c r="A36" s="36" t="s">
        <v>69</v>
      </c>
      <c r="B36" s="37" t="s">
        <v>70</v>
      </c>
      <c r="C36" s="37" t="s">
        <v>71</v>
      </c>
      <c r="D36" s="38" t="s">
        <v>72</v>
      </c>
      <c r="E36" s="38" t="s">
        <v>73</v>
      </c>
      <c r="F36" s="38" t="s">
        <v>74</v>
      </c>
      <c r="G36" s="39" t="s">
        <v>75</v>
      </c>
      <c r="H36" s="39" t="s">
        <v>76</v>
      </c>
      <c r="I36" s="39" t="s">
        <v>77</v>
      </c>
      <c r="J36" s="40" t="s">
        <v>78</v>
      </c>
    </row>
    <row r="37" spans="1:10" x14ac:dyDescent="0.25">
      <c r="A37" s="242" t="s">
        <v>80</v>
      </c>
      <c r="B37" s="33"/>
      <c r="C37" s="33"/>
      <c r="D37" s="33"/>
      <c r="E37" s="33"/>
      <c r="F37" s="33"/>
      <c r="G37" s="62">
        <f>IFERROR(C37/B37,0)</f>
        <v>0</v>
      </c>
      <c r="H37" s="62">
        <f>IFERROR(E37/D37,0)</f>
        <v>0</v>
      </c>
      <c r="I37" s="62">
        <f>IFERROR(F37/E37,0)</f>
        <v>0</v>
      </c>
      <c r="J37" s="62">
        <f>IFERROR(F37/B37,0)</f>
        <v>0</v>
      </c>
    </row>
    <row r="38" spans="1:10" x14ac:dyDescent="0.25">
      <c r="A38" s="242" t="s">
        <v>80</v>
      </c>
      <c r="B38" s="33"/>
      <c r="C38" s="33"/>
      <c r="D38" s="33"/>
      <c r="E38" s="33"/>
      <c r="F38" s="33"/>
      <c r="G38" s="63">
        <f t="shared" ref="G38:G52" si="7">IFERROR(C38/B38,0)</f>
        <v>0</v>
      </c>
      <c r="H38" s="63">
        <f t="shared" ref="H38:I52" si="8">IFERROR(E38/D38,0)</f>
        <v>0</v>
      </c>
      <c r="I38" s="63">
        <f t="shared" si="8"/>
        <v>0</v>
      </c>
      <c r="J38" s="63">
        <f t="shared" ref="J38:J52" si="9">IFERROR(F38/B38,0)</f>
        <v>0</v>
      </c>
    </row>
    <row r="39" spans="1:10" x14ac:dyDescent="0.25">
      <c r="A39" s="242" t="s">
        <v>81</v>
      </c>
      <c r="B39" s="33">
        <v>10</v>
      </c>
      <c r="C39" s="33">
        <v>6</v>
      </c>
      <c r="D39" s="33">
        <v>4</v>
      </c>
      <c r="E39" s="33">
        <v>0</v>
      </c>
      <c r="F39" s="33">
        <v>0</v>
      </c>
      <c r="G39" s="63">
        <f t="shared" si="7"/>
        <v>0.6</v>
      </c>
      <c r="H39" s="63">
        <f t="shared" si="8"/>
        <v>0</v>
      </c>
      <c r="I39" s="63">
        <f t="shared" si="8"/>
        <v>0</v>
      </c>
      <c r="J39" s="63">
        <f t="shared" si="9"/>
        <v>0</v>
      </c>
    </row>
    <row r="40" spans="1:10" x14ac:dyDescent="0.25">
      <c r="A40" s="243" t="s">
        <v>80</v>
      </c>
      <c r="B40" s="2"/>
      <c r="C40" s="2"/>
      <c r="D40" s="2"/>
      <c r="E40" s="2"/>
      <c r="F40" s="2"/>
      <c r="G40" s="63">
        <f t="shared" si="7"/>
        <v>0</v>
      </c>
      <c r="H40" s="63">
        <f t="shared" si="8"/>
        <v>0</v>
      </c>
      <c r="I40" s="63">
        <f t="shared" si="8"/>
        <v>0</v>
      </c>
      <c r="J40" s="63">
        <f t="shared" si="9"/>
        <v>0</v>
      </c>
    </row>
    <row r="41" spans="1:10" x14ac:dyDescent="0.25">
      <c r="A41" s="243" t="s">
        <v>80</v>
      </c>
      <c r="B41" s="2"/>
      <c r="C41" s="2"/>
      <c r="D41" s="2"/>
      <c r="E41" s="2"/>
      <c r="F41" s="2"/>
      <c r="G41" s="63">
        <f t="shared" si="7"/>
        <v>0</v>
      </c>
      <c r="H41" s="63">
        <f t="shared" si="8"/>
        <v>0</v>
      </c>
      <c r="I41" s="63">
        <f t="shared" si="8"/>
        <v>0</v>
      </c>
      <c r="J41" s="63">
        <f t="shared" si="9"/>
        <v>0</v>
      </c>
    </row>
    <row r="42" spans="1:10" ht="19.5" customHeight="1" x14ac:dyDescent="0.25">
      <c r="A42" s="243" t="s">
        <v>80</v>
      </c>
      <c r="B42" s="2"/>
      <c r="C42" s="2"/>
      <c r="D42" s="2"/>
      <c r="E42" s="2"/>
      <c r="F42" s="2"/>
      <c r="G42" s="63">
        <f t="shared" si="7"/>
        <v>0</v>
      </c>
      <c r="H42" s="63">
        <f t="shared" si="8"/>
        <v>0</v>
      </c>
      <c r="I42" s="63">
        <f t="shared" si="8"/>
        <v>0</v>
      </c>
      <c r="J42" s="63">
        <f t="shared" si="9"/>
        <v>0</v>
      </c>
    </row>
    <row r="43" spans="1:10" ht="18" customHeight="1" x14ac:dyDescent="0.25">
      <c r="A43" s="243" t="s">
        <v>80</v>
      </c>
      <c r="B43" s="2"/>
      <c r="C43" s="2"/>
      <c r="D43" s="2"/>
      <c r="E43" s="2"/>
      <c r="F43" s="2"/>
      <c r="G43" s="63">
        <f t="shared" si="7"/>
        <v>0</v>
      </c>
      <c r="H43" s="63">
        <f t="shared" si="8"/>
        <v>0</v>
      </c>
      <c r="I43" s="63">
        <f t="shared" si="8"/>
        <v>0</v>
      </c>
      <c r="J43" s="63">
        <f t="shared" si="9"/>
        <v>0</v>
      </c>
    </row>
    <row r="44" spans="1:10" ht="17.25" customHeight="1" x14ac:dyDescent="0.25">
      <c r="A44" s="243" t="s">
        <v>80</v>
      </c>
      <c r="B44" s="2"/>
      <c r="C44" s="2"/>
      <c r="D44" s="2"/>
      <c r="E44" s="2"/>
      <c r="F44" s="2"/>
      <c r="G44" s="63">
        <f t="shared" si="7"/>
        <v>0</v>
      </c>
      <c r="H44" s="63">
        <f t="shared" si="8"/>
        <v>0</v>
      </c>
      <c r="I44" s="63">
        <f t="shared" si="8"/>
        <v>0</v>
      </c>
      <c r="J44" s="63">
        <f t="shared" si="9"/>
        <v>0</v>
      </c>
    </row>
    <row r="45" spans="1:10" ht="17.25" customHeight="1" x14ac:dyDescent="0.25">
      <c r="A45" s="243" t="s">
        <v>80</v>
      </c>
      <c r="B45" s="2"/>
      <c r="C45" s="2"/>
      <c r="D45" s="2"/>
      <c r="E45" s="2"/>
      <c r="F45" s="2"/>
      <c r="G45" s="63">
        <f t="shared" si="7"/>
        <v>0</v>
      </c>
      <c r="H45" s="63">
        <f t="shared" si="8"/>
        <v>0</v>
      </c>
      <c r="I45" s="63">
        <f t="shared" si="8"/>
        <v>0</v>
      </c>
      <c r="J45" s="63">
        <f t="shared" si="9"/>
        <v>0</v>
      </c>
    </row>
    <row r="46" spans="1:10" x14ac:dyDescent="0.25">
      <c r="A46" s="243" t="s">
        <v>80</v>
      </c>
      <c r="B46" s="26"/>
      <c r="C46" s="26"/>
      <c r="D46" s="26"/>
      <c r="E46" s="26"/>
      <c r="F46" s="26"/>
      <c r="G46" s="63">
        <f t="shared" si="7"/>
        <v>0</v>
      </c>
      <c r="H46" s="63">
        <f t="shared" si="8"/>
        <v>0</v>
      </c>
      <c r="I46" s="63">
        <f t="shared" si="8"/>
        <v>0</v>
      </c>
      <c r="J46" s="63">
        <f t="shared" si="9"/>
        <v>0</v>
      </c>
    </row>
    <row r="47" spans="1:10" x14ac:dyDescent="0.25">
      <c r="A47" s="243" t="s">
        <v>89</v>
      </c>
      <c r="B47" s="2">
        <v>80</v>
      </c>
      <c r="C47" s="2">
        <v>76</v>
      </c>
      <c r="D47" s="2">
        <v>74</v>
      </c>
      <c r="E47" s="2">
        <v>56</v>
      </c>
      <c r="F47" s="2">
        <v>44</v>
      </c>
      <c r="G47" s="63">
        <f t="shared" si="7"/>
        <v>0.95</v>
      </c>
      <c r="H47" s="63">
        <f t="shared" si="8"/>
        <v>0.7567567567567568</v>
      </c>
      <c r="I47" s="63">
        <f t="shared" si="8"/>
        <v>0.7857142857142857</v>
      </c>
      <c r="J47" s="63">
        <f t="shared" si="9"/>
        <v>0.55000000000000004</v>
      </c>
    </row>
    <row r="48" spans="1:10" x14ac:dyDescent="0.25">
      <c r="A48" s="243" t="s">
        <v>90</v>
      </c>
      <c r="B48" s="2">
        <v>100</v>
      </c>
      <c r="C48" s="2">
        <v>150</v>
      </c>
      <c r="D48" s="2">
        <v>142</v>
      </c>
      <c r="E48" s="2">
        <v>127</v>
      </c>
      <c r="F48" s="2">
        <v>87</v>
      </c>
      <c r="G48" s="63">
        <f t="shared" si="7"/>
        <v>1.5</v>
      </c>
      <c r="H48" s="63">
        <f t="shared" si="8"/>
        <v>0.89436619718309862</v>
      </c>
      <c r="I48" s="63">
        <f t="shared" si="8"/>
        <v>0.68503937007874016</v>
      </c>
      <c r="J48" s="63">
        <f t="shared" si="9"/>
        <v>0.87</v>
      </c>
    </row>
    <row r="49" spans="1:10" x14ac:dyDescent="0.25">
      <c r="A49" s="243" t="s">
        <v>80</v>
      </c>
      <c r="B49" s="2"/>
      <c r="C49" s="2"/>
      <c r="D49" s="2"/>
      <c r="E49" s="2"/>
      <c r="F49" s="2"/>
      <c r="G49" s="63">
        <f t="shared" si="7"/>
        <v>0</v>
      </c>
      <c r="H49" s="63">
        <f t="shared" si="8"/>
        <v>0</v>
      </c>
      <c r="I49" s="63">
        <f t="shared" si="8"/>
        <v>0</v>
      </c>
      <c r="J49" s="63">
        <f t="shared" si="9"/>
        <v>0</v>
      </c>
    </row>
    <row r="50" spans="1:10" x14ac:dyDescent="0.25">
      <c r="A50" s="243" t="s">
        <v>92</v>
      </c>
      <c r="B50" s="2">
        <v>15</v>
      </c>
      <c r="C50" s="2">
        <v>20</v>
      </c>
      <c r="D50" s="2">
        <v>19</v>
      </c>
      <c r="E50" s="2">
        <v>19</v>
      </c>
      <c r="F50" s="2">
        <v>10</v>
      </c>
      <c r="G50" s="63">
        <f t="shared" si="7"/>
        <v>1.3333333333333333</v>
      </c>
      <c r="H50" s="63">
        <f t="shared" si="8"/>
        <v>1</v>
      </c>
      <c r="I50" s="63">
        <f t="shared" si="8"/>
        <v>0.52631578947368418</v>
      </c>
      <c r="J50" s="63">
        <f t="shared" si="9"/>
        <v>0.66666666666666663</v>
      </c>
    </row>
    <row r="51" spans="1:10" ht="18.75" customHeight="1" x14ac:dyDescent="0.25">
      <c r="A51" s="243" t="s">
        <v>80</v>
      </c>
      <c r="B51" s="2"/>
      <c r="C51" s="2"/>
      <c r="D51" s="2"/>
      <c r="E51" s="2"/>
      <c r="F51" s="2"/>
      <c r="G51" s="63">
        <f t="shared" si="7"/>
        <v>0</v>
      </c>
      <c r="H51" s="63">
        <f t="shared" si="8"/>
        <v>0</v>
      </c>
      <c r="I51" s="63">
        <f t="shared" si="8"/>
        <v>0</v>
      </c>
      <c r="J51" s="63">
        <f t="shared" si="9"/>
        <v>0</v>
      </c>
    </row>
    <row r="52" spans="1:10" ht="17.25" customHeight="1" x14ac:dyDescent="0.25">
      <c r="A52" s="243" t="s">
        <v>80</v>
      </c>
      <c r="B52" s="2"/>
      <c r="C52" s="2"/>
      <c r="D52" s="2"/>
      <c r="E52" s="2"/>
      <c r="F52" s="2"/>
      <c r="G52" s="63">
        <f t="shared" si="7"/>
        <v>0</v>
      </c>
      <c r="H52" s="63">
        <f t="shared" si="8"/>
        <v>0</v>
      </c>
      <c r="I52" s="63">
        <f t="shared" si="8"/>
        <v>0</v>
      </c>
      <c r="J52" s="63">
        <f t="shared" si="9"/>
        <v>0</v>
      </c>
    </row>
    <row r="53" spans="1:10" ht="18" customHeight="1" x14ac:dyDescent="0.25">
      <c r="A53" s="243" t="s">
        <v>80</v>
      </c>
      <c r="B53" s="2"/>
      <c r="C53" s="2"/>
      <c r="D53" s="2"/>
      <c r="E53" s="2"/>
      <c r="F53" s="2"/>
      <c r="G53" s="63">
        <f>IFERROR(C53/B53,0)</f>
        <v>0</v>
      </c>
      <c r="H53" s="63">
        <f>IFERROR(E53/D53,0)</f>
        <v>0</v>
      </c>
      <c r="I53" s="63">
        <f>IFERROR(F53/E53,0)</f>
        <v>0</v>
      </c>
      <c r="J53" s="63">
        <f>IFERROR(F53/B53,0)</f>
        <v>0</v>
      </c>
    </row>
    <row r="54" spans="1:10" ht="16.5" customHeight="1" x14ac:dyDescent="0.25">
      <c r="A54" s="243" t="s">
        <v>80</v>
      </c>
      <c r="B54" s="2"/>
      <c r="C54" s="2"/>
      <c r="D54" s="2"/>
      <c r="E54" s="2"/>
      <c r="F54" s="2"/>
      <c r="G54" s="63">
        <f t="shared" ref="G54:G64" si="10">IFERROR(C54/B54,0)</f>
        <v>0</v>
      </c>
      <c r="H54" s="63">
        <f t="shared" ref="H54:I64" si="11">IFERROR(E54/D54,0)</f>
        <v>0</v>
      </c>
      <c r="I54" s="63">
        <f t="shared" si="11"/>
        <v>0</v>
      </c>
      <c r="J54" s="63">
        <f t="shared" ref="J54:J64" si="12">IFERROR(F54/B54,0)</f>
        <v>0</v>
      </c>
    </row>
    <row r="55" spans="1:10" x14ac:dyDescent="0.25">
      <c r="A55" s="243" t="s">
        <v>80</v>
      </c>
      <c r="B55" s="2"/>
      <c r="C55" s="2"/>
      <c r="D55" s="2"/>
      <c r="E55" s="2"/>
      <c r="F55" s="2"/>
      <c r="G55" s="63">
        <f t="shared" si="10"/>
        <v>0</v>
      </c>
      <c r="H55" s="63">
        <f t="shared" si="11"/>
        <v>0</v>
      </c>
      <c r="I55" s="63">
        <f t="shared" si="11"/>
        <v>0</v>
      </c>
      <c r="J55" s="63">
        <f t="shared" si="12"/>
        <v>0</v>
      </c>
    </row>
    <row r="56" spans="1:10" ht="19.5" customHeight="1" x14ac:dyDescent="0.25">
      <c r="A56" s="243" t="s">
        <v>80</v>
      </c>
      <c r="B56" s="2"/>
      <c r="C56" s="2"/>
      <c r="D56" s="2"/>
      <c r="E56" s="2"/>
      <c r="F56" s="2"/>
      <c r="G56" s="63">
        <f t="shared" si="10"/>
        <v>0</v>
      </c>
      <c r="H56" s="63">
        <f t="shared" si="11"/>
        <v>0</v>
      </c>
      <c r="I56" s="63">
        <f t="shared" si="11"/>
        <v>0</v>
      </c>
      <c r="J56" s="63">
        <f t="shared" si="12"/>
        <v>0</v>
      </c>
    </row>
    <row r="57" spans="1:10" ht="18.75" customHeight="1" x14ac:dyDescent="0.25">
      <c r="A57" s="243" t="s">
        <v>80</v>
      </c>
      <c r="B57" s="2"/>
      <c r="C57" s="2"/>
      <c r="D57" s="2"/>
      <c r="E57" s="2"/>
      <c r="F57" s="2"/>
      <c r="G57" s="63">
        <f t="shared" si="10"/>
        <v>0</v>
      </c>
      <c r="H57" s="63">
        <f t="shared" si="11"/>
        <v>0</v>
      </c>
      <c r="I57" s="63">
        <f t="shared" si="11"/>
        <v>0</v>
      </c>
      <c r="J57" s="63">
        <f t="shared" si="12"/>
        <v>0</v>
      </c>
    </row>
    <row r="58" spans="1:10" ht="17.25" customHeight="1" x14ac:dyDescent="0.25">
      <c r="A58" s="243" t="s">
        <v>80</v>
      </c>
      <c r="B58" s="2"/>
      <c r="C58" s="2"/>
      <c r="D58" s="2"/>
      <c r="E58" s="2"/>
      <c r="F58" s="2"/>
      <c r="G58" s="63">
        <f t="shared" si="10"/>
        <v>0</v>
      </c>
      <c r="H58" s="63">
        <f t="shared" si="11"/>
        <v>0</v>
      </c>
      <c r="I58" s="63">
        <f t="shared" si="11"/>
        <v>0</v>
      </c>
      <c r="J58" s="63">
        <f t="shared" si="12"/>
        <v>0</v>
      </c>
    </row>
    <row r="59" spans="1:10" ht="16.5" customHeight="1" x14ac:dyDescent="0.25">
      <c r="A59" s="243" t="s">
        <v>80</v>
      </c>
      <c r="B59" s="2"/>
      <c r="C59" s="2"/>
      <c r="D59" s="2"/>
      <c r="E59" s="2"/>
      <c r="F59" s="2"/>
      <c r="G59" s="63">
        <f t="shared" si="10"/>
        <v>0</v>
      </c>
      <c r="H59" s="63">
        <f t="shared" si="11"/>
        <v>0</v>
      </c>
      <c r="I59" s="63">
        <f t="shared" si="11"/>
        <v>0</v>
      </c>
      <c r="J59" s="63">
        <f t="shared" si="12"/>
        <v>0</v>
      </c>
    </row>
    <row r="60" spans="1:10" ht="17.25" customHeight="1" x14ac:dyDescent="0.25">
      <c r="A60" s="243" t="s">
        <v>80</v>
      </c>
      <c r="B60" s="2"/>
      <c r="C60" s="2"/>
      <c r="D60" s="2"/>
      <c r="E60" s="2"/>
      <c r="F60" s="2"/>
      <c r="G60" s="63">
        <f t="shared" si="10"/>
        <v>0</v>
      </c>
      <c r="H60" s="63">
        <f t="shared" si="11"/>
        <v>0</v>
      </c>
      <c r="I60" s="63">
        <f t="shared" si="11"/>
        <v>0</v>
      </c>
      <c r="J60" s="63">
        <f t="shared" si="12"/>
        <v>0</v>
      </c>
    </row>
    <row r="61" spans="1:10" x14ac:dyDescent="0.25">
      <c r="A61" s="243" t="s">
        <v>80</v>
      </c>
      <c r="B61" s="2"/>
      <c r="C61" s="2"/>
      <c r="D61" s="2"/>
      <c r="E61" s="2"/>
      <c r="F61" s="2"/>
      <c r="G61" s="63">
        <f t="shared" si="10"/>
        <v>0</v>
      </c>
      <c r="H61" s="63">
        <f t="shared" si="11"/>
        <v>0</v>
      </c>
      <c r="I61" s="63">
        <f t="shared" si="11"/>
        <v>0</v>
      </c>
      <c r="J61" s="63">
        <f t="shared" si="12"/>
        <v>0</v>
      </c>
    </row>
    <row r="62" spans="1:10" x14ac:dyDescent="0.25">
      <c r="A62" s="243" t="s">
        <v>80</v>
      </c>
      <c r="B62" s="2"/>
      <c r="C62" s="2"/>
      <c r="D62" s="2"/>
      <c r="E62" s="2"/>
      <c r="F62" s="2"/>
      <c r="G62" s="63">
        <f t="shared" si="10"/>
        <v>0</v>
      </c>
      <c r="H62" s="63">
        <f t="shared" si="11"/>
        <v>0</v>
      </c>
      <c r="I62" s="63">
        <f t="shared" si="11"/>
        <v>0</v>
      </c>
      <c r="J62" s="63">
        <f t="shared" si="12"/>
        <v>0</v>
      </c>
    </row>
    <row r="63" spans="1:10" x14ac:dyDescent="0.25">
      <c r="A63" s="186" t="s">
        <v>80</v>
      </c>
      <c r="B63" s="26"/>
      <c r="C63" s="26"/>
      <c r="D63" s="26"/>
      <c r="E63" s="26"/>
      <c r="F63" s="26"/>
      <c r="G63" s="63">
        <f t="shared" si="10"/>
        <v>0</v>
      </c>
      <c r="H63" s="63">
        <f t="shared" si="11"/>
        <v>0</v>
      </c>
      <c r="I63" s="63">
        <f t="shared" si="11"/>
        <v>0</v>
      </c>
      <c r="J63" s="63">
        <f t="shared" si="12"/>
        <v>0</v>
      </c>
    </row>
    <row r="64" spans="1:10" ht="17.25" customHeight="1" x14ac:dyDescent="0.25">
      <c r="A64" s="193" t="s">
        <v>40</v>
      </c>
      <c r="B64" s="23">
        <f xml:space="preserve"> SUM(B37:B63)</f>
        <v>205</v>
      </c>
      <c r="C64" s="23">
        <f xml:space="preserve"> SUM(C37:C63)</f>
        <v>252</v>
      </c>
      <c r="D64" s="23">
        <f xml:space="preserve"> SUM(D37:D63)</f>
        <v>239</v>
      </c>
      <c r="E64" s="23">
        <f xml:space="preserve"> SUM(E37:E63)</f>
        <v>202</v>
      </c>
      <c r="F64" s="23">
        <f xml:space="preserve"> SUM(F37:F63)</f>
        <v>141</v>
      </c>
      <c r="G64" s="63">
        <f t="shared" si="10"/>
        <v>1.2292682926829268</v>
      </c>
      <c r="H64" s="63">
        <f t="shared" si="11"/>
        <v>0.84518828451882844</v>
      </c>
      <c r="I64" s="63">
        <f t="shared" si="11"/>
        <v>0.69801980198019797</v>
      </c>
      <c r="J64" s="63">
        <f t="shared" si="12"/>
        <v>0.68780487804878043</v>
      </c>
    </row>
    <row r="65" spans="1:9" ht="17.25" customHeight="1" x14ac:dyDescent="0.25"/>
    <row r="66" spans="1:9" ht="17.25" customHeight="1" x14ac:dyDescent="0.25"/>
    <row r="67" spans="1:9" ht="17.25" customHeight="1" x14ac:dyDescent="0.25"/>
    <row r="68" spans="1:9" ht="17.25" customHeight="1" x14ac:dyDescent="0.25"/>
    <row r="69" spans="1:9" ht="17.25" customHeight="1" x14ac:dyDescent="0.25"/>
    <row r="71" spans="1:9" ht="17.25" customHeight="1" thickBot="1" x14ac:dyDescent="0.3">
      <c r="A71" s="455" t="s">
        <v>99</v>
      </c>
      <c r="B71" s="456"/>
      <c r="C71" s="456"/>
      <c r="D71" s="456"/>
      <c r="E71" s="456"/>
      <c r="F71" s="456"/>
      <c r="G71" s="456"/>
      <c r="H71" s="456"/>
      <c r="I71" s="456"/>
    </row>
    <row r="72" spans="1:9" ht="63.75" thickBot="1" x14ac:dyDescent="0.3">
      <c r="A72" s="45" t="s">
        <v>69</v>
      </c>
      <c r="B72" s="37" t="s">
        <v>71</v>
      </c>
      <c r="C72" s="38" t="s">
        <v>72</v>
      </c>
      <c r="D72" s="38" t="s">
        <v>73</v>
      </c>
      <c r="E72" s="38" t="s">
        <v>74</v>
      </c>
      <c r="F72" s="39" t="s">
        <v>100</v>
      </c>
      <c r="G72" s="39" t="s">
        <v>101</v>
      </c>
      <c r="H72" s="39" t="s">
        <v>102</v>
      </c>
      <c r="I72" s="40" t="s">
        <v>103</v>
      </c>
    </row>
    <row r="73" spans="1:9" x14ac:dyDescent="0.25">
      <c r="A73" s="242" t="s">
        <v>80</v>
      </c>
      <c r="B73" s="33"/>
      <c r="C73" s="33"/>
      <c r="D73" s="33"/>
      <c r="E73" s="33"/>
      <c r="F73" s="64">
        <f t="shared" ref="F73:F100" si="13">+IFERROR(B73/(C6+C37),0)*100</f>
        <v>0</v>
      </c>
      <c r="G73" s="64">
        <f t="shared" ref="G73:G100" si="14">+IFERROR(C73/(D6+D37),0)*100</f>
        <v>0</v>
      </c>
      <c r="H73" s="64">
        <f t="shared" ref="H73:H100" si="15">+IFERROR(D73/(E6+E37),0)*100</f>
        <v>0</v>
      </c>
      <c r="I73" s="64">
        <f t="shared" ref="I73:I100" si="16">+IFERROR(E73/(F6+F37),0)*100</f>
        <v>0</v>
      </c>
    </row>
    <row r="74" spans="1:9" x14ac:dyDescent="0.25">
      <c r="A74" s="243" t="s">
        <v>80</v>
      </c>
      <c r="B74" s="2"/>
      <c r="C74" s="2"/>
      <c r="D74" s="2"/>
      <c r="E74" s="2"/>
      <c r="F74" s="65">
        <f t="shared" si="13"/>
        <v>0</v>
      </c>
      <c r="G74" s="65">
        <f t="shared" si="14"/>
        <v>0</v>
      </c>
      <c r="H74" s="65">
        <f t="shared" si="15"/>
        <v>0</v>
      </c>
      <c r="I74" s="65">
        <f t="shared" si="16"/>
        <v>0</v>
      </c>
    </row>
    <row r="75" spans="1:9" x14ac:dyDescent="0.25">
      <c r="A75" s="243" t="s">
        <v>80</v>
      </c>
      <c r="B75" s="2"/>
      <c r="C75" s="2"/>
      <c r="D75" s="2"/>
      <c r="E75" s="2"/>
      <c r="F75" s="65">
        <f t="shared" si="13"/>
        <v>0</v>
      </c>
      <c r="G75" s="65">
        <f t="shared" si="14"/>
        <v>0</v>
      </c>
      <c r="H75" s="65">
        <f t="shared" si="15"/>
        <v>0</v>
      </c>
      <c r="I75" s="65">
        <f t="shared" si="16"/>
        <v>0</v>
      </c>
    </row>
    <row r="76" spans="1:9" x14ac:dyDescent="0.25">
      <c r="A76" s="243" t="s">
        <v>80</v>
      </c>
      <c r="B76" s="2"/>
      <c r="C76" s="2"/>
      <c r="D76" s="2"/>
      <c r="E76" s="2"/>
      <c r="F76" s="65">
        <f t="shared" si="13"/>
        <v>0</v>
      </c>
      <c r="G76" s="65">
        <f t="shared" si="14"/>
        <v>0</v>
      </c>
      <c r="H76" s="65">
        <f t="shared" si="15"/>
        <v>0</v>
      </c>
      <c r="I76" s="65">
        <f t="shared" si="16"/>
        <v>0</v>
      </c>
    </row>
    <row r="77" spans="1:9" x14ac:dyDescent="0.25">
      <c r="A77" s="243" t="s">
        <v>80</v>
      </c>
      <c r="B77" s="2"/>
      <c r="C77" s="2"/>
      <c r="D77" s="2"/>
      <c r="E77" s="2"/>
      <c r="F77" s="65">
        <f t="shared" si="13"/>
        <v>0</v>
      </c>
      <c r="G77" s="65">
        <f t="shared" si="14"/>
        <v>0</v>
      </c>
      <c r="H77" s="65">
        <f t="shared" si="15"/>
        <v>0</v>
      </c>
      <c r="I77" s="65">
        <f t="shared" si="16"/>
        <v>0</v>
      </c>
    </row>
    <row r="78" spans="1:9" x14ac:dyDescent="0.25">
      <c r="A78" s="243" t="s">
        <v>80</v>
      </c>
      <c r="B78" s="2"/>
      <c r="C78" s="2"/>
      <c r="D78" s="2"/>
      <c r="E78" s="2"/>
      <c r="F78" s="65">
        <f t="shared" si="13"/>
        <v>0</v>
      </c>
      <c r="G78" s="65">
        <f t="shared" si="14"/>
        <v>0</v>
      </c>
      <c r="H78" s="65">
        <f t="shared" si="15"/>
        <v>0</v>
      </c>
      <c r="I78" s="65">
        <f t="shared" si="16"/>
        <v>0</v>
      </c>
    </row>
    <row r="79" spans="1:9" x14ac:dyDescent="0.25">
      <c r="A79" s="243" t="s">
        <v>80</v>
      </c>
      <c r="B79" s="2"/>
      <c r="C79" s="2"/>
      <c r="D79" s="2"/>
      <c r="E79" s="2"/>
      <c r="F79" s="65">
        <f t="shared" si="13"/>
        <v>0</v>
      </c>
      <c r="G79" s="65">
        <f t="shared" si="14"/>
        <v>0</v>
      </c>
      <c r="H79" s="65">
        <f t="shared" si="15"/>
        <v>0</v>
      </c>
      <c r="I79" s="65">
        <f t="shared" si="16"/>
        <v>0</v>
      </c>
    </row>
    <row r="80" spans="1:9" x14ac:dyDescent="0.25">
      <c r="A80" s="243" t="s">
        <v>80</v>
      </c>
      <c r="B80" s="2"/>
      <c r="C80" s="2"/>
      <c r="D80" s="2"/>
      <c r="E80" s="2"/>
      <c r="F80" s="65">
        <f t="shared" si="13"/>
        <v>0</v>
      </c>
      <c r="G80" s="65">
        <f t="shared" si="14"/>
        <v>0</v>
      </c>
      <c r="H80" s="65">
        <f t="shared" si="15"/>
        <v>0</v>
      </c>
      <c r="I80" s="65">
        <f t="shared" si="16"/>
        <v>0</v>
      </c>
    </row>
    <row r="81" spans="1:9" x14ac:dyDescent="0.25">
      <c r="A81" s="243" t="s">
        <v>80</v>
      </c>
      <c r="B81" s="2"/>
      <c r="C81" s="2"/>
      <c r="D81" s="2"/>
      <c r="E81" s="2"/>
      <c r="F81" s="65">
        <f t="shared" si="13"/>
        <v>0</v>
      </c>
      <c r="G81" s="65">
        <f t="shared" si="14"/>
        <v>0</v>
      </c>
      <c r="H81" s="65">
        <f t="shared" si="15"/>
        <v>0</v>
      </c>
      <c r="I81" s="65">
        <f t="shared" si="16"/>
        <v>0</v>
      </c>
    </row>
    <row r="82" spans="1:9" x14ac:dyDescent="0.25">
      <c r="A82" s="243" t="s">
        <v>80</v>
      </c>
      <c r="B82" s="2"/>
      <c r="C82" s="2"/>
      <c r="D82" s="2"/>
      <c r="E82" s="2"/>
      <c r="F82" s="65">
        <f t="shared" si="13"/>
        <v>0</v>
      </c>
      <c r="G82" s="65">
        <f t="shared" si="14"/>
        <v>0</v>
      </c>
      <c r="H82" s="65">
        <f t="shared" si="15"/>
        <v>0</v>
      </c>
      <c r="I82" s="65">
        <f t="shared" si="16"/>
        <v>0</v>
      </c>
    </row>
    <row r="83" spans="1:9" x14ac:dyDescent="0.25">
      <c r="A83" s="243" t="s">
        <v>80</v>
      </c>
      <c r="B83" s="2"/>
      <c r="C83" s="2"/>
      <c r="D83" s="2"/>
      <c r="E83" s="2"/>
      <c r="F83" s="65">
        <f t="shared" si="13"/>
        <v>0</v>
      </c>
      <c r="G83" s="65">
        <f t="shared" si="14"/>
        <v>0</v>
      </c>
      <c r="H83" s="65">
        <f t="shared" si="15"/>
        <v>0</v>
      </c>
      <c r="I83" s="65">
        <f t="shared" si="16"/>
        <v>0</v>
      </c>
    </row>
    <row r="84" spans="1:9" x14ac:dyDescent="0.25">
      <c r="A84" s="243" t="s">
        <v>80</v>
      </c>
      <c r="B84" s="2"/>
      <c r="C84" s="2"/>
      <c r="D84" s="2"/>
      <c r="E84" s="2"/>
      <c r="F84" s="65">
        <f t="shared" si="13"/>
        <v>0</v>
      </c>
      <c r="G84" s="65">
        <f t="shared" si="14"/>
        <v>0</v>
      </c>
      <c r="H84" s="65">
        <f t="shared" si="15"/>
        <v>0</v>
      </c>
      <c r="I84" s="65">
        <f t="shared" si="16"/>
        <v>0</v>
      </c>
    </row>
    <row r="85" spans="1:9" x14ac:dyDescent="0.25">
      <c r="A85" s="243" t="s">
        <v>80</v>
      </c>
      <c r="B85" s="2"/>
      <c r="C85" s="2"/>
      <c r="D85" s="2"/>
      <c r="E85" s="2"/>
      <c r="F85" s="65">
        <f t="shared" si="13"/>
        <v>0</v>
      </c>
      <c r="G85" s="65">
        <f t="shared" si="14"/>
        <v>0</v>
      </c>
      <c r="H85" s="65">
        <f t="shared" si="15"/>
        <v>0</v>
      </c>
      <c r="I85" s="65">
        <f t="shared" si="16"/>
        <v>0</v>
      </c>
    </row>
    <row r="86" spans="1:9" x14ac:dyDescent="0.25">
      <c r="A86" s="243" t="s">
        <v>80</v>
      </c>
      <c r="B86" s="2"/>
      <c r="C86" s="2"/>
      <c r="D86" s="2"/>
      <c r="E86" s="2"/>
      <c r="F86" s="65">
        <f t="shared" si="13"/>
        <v>0</v>
      </c>
      <c r="G86" s="65">
        <f t="shared" si="14"/>
        <v>0</v>
      </c>
      <c r="H86" s="65">
        <f t="shared" si="15"/>
        <v>0</v>
      </c>
      <c r="I86" s="65">
        <f t="shared" si="16"/>
        <v>0</v>
      </c>
    </row>
    <row r="87" spans="1:9" x14ac:dyDescent="0.25">
      <c r="A87" s="243" t="s">
        <v>80</v>
      </c>
      <c r="B87" s="2"/>
      <c r="C87" s="2"/>
      <c r="D87" s="2"/>
      <c r="E87" s="2"/>
      <c r="F87" s="65">
        <f t="shared" si="13"/>
        <v>0</v>
      </c>
      <c r="G87" s="65">
        <f t="shared" si="14"/>
        <v>0</v>
      </c>
      <c r="H87" s="65">
        <f t="shared" si="15"/>
        <v>0</v>
      </c>
      <c r="I87" s="65">
        <f t="shared" si="16"/>
        <v>0</v>
      </c>
    </row>
    <row r="88" spans="1:9" x14ac:dyDescent="0.25">
      <c r="A88" s="243" t="s">
        <v>80</v>
      </c>
      <c r="B88" s="2"/>
      <c r="C88" s="2"/>
      <c r="D88" s="2"/>
      <c r="E88" s="2"/>
      <c r="F88" s="65">
        <f t="shared" si="13"/>
        <v>0</v>
      </c>
      <c r="G88" s="65">
        <f t="shared" si="14"/>
        <v>0</v>
      </c>
      <c r="H88" s="65">
        <f t="shared" si="15"/>
        <v>0</v>
      </c>
      <c r="I88" s="65">
        <f t="shared" si="16"/>
        <v>0</v>
      </c>
    </row>
    <row r="89" spans="1:9" x14ac:dyDescent="0.25">
      <c r="A89" s="243" t="s">
        <v>80</v>
      </c>
      <c r="B89" s="2"/>
      <c r="C89" s="2"/>
      <c r="D89" s="2"/>
      <c r="E89" s="2"/>
      <c r="F89" s="65">
        <f t="shared" si="13"/>
        <v>0</v>
      </c>
      <c r="G89" s="65">
        <f t="shared" si="14"/>
        <v>0</v>
      </c>
      <c r="H89" s="65">
        <f t="shared" si="15"/>
        <v>0</v>
      </c>
      <c r="I89" s="65">
        <f t="shared" si="16"/>
        <v>0</v>
      </c>
    </row>
    <row r="90" spans="1:9" x14ac:dyDescent="0.25">
      <c r="A90" s="243" t="s">
        <v>80</v>
      </c>
      <c r="B90" s="2"/>
      <c r="C90" s="2"/>
      <c r="D90" s="2"/>
      <c r="E90" s="2"/>
      <c r="F90" s="65">
        <f t="shared" si="13"/>
        <v>0</v>
      </c>
      <c r="G90" s="65">
        <f t="shared" si="14"/>
        <v>0</v>
      </c>
      <c r="H90" s="65">
        <f t="shared" si="15"/>
        <v>0</v>
      </c>
      <c r="I90" s="65">
        <f t="shared" si="16"/>
        <v>0</v>
      </c>
    </row>
    <row r="91" spans="1:9" x14ac:dyDescent="0.25">
      <c r="A91" s="243" t="s">
        <v>80</v>
      </c>
      <c r="B91" s="2"/>
      <c r="C91" s="2"/>
      <c r="D91" s="2"/>
      <c r="E91" s="2"/>
      <c r="F91" s="65">
        <f t="shared" si="13"/>
        <v>0</v>
      </c>
      <c r="G91" s="65">
        <f t="shared" si="14"/>
        <v>0</v>
      </c>
      <c r="H91" s="65">
        <f t="shared" si="15"/>
        <v>0</v>
      </c>
      <c r="I91" s="65">
        <f t="shared" si="16"/>
        <v>0</v>
      </c>
    </row>
    <row r="92" spans="1:9" x14ac:dyDescent="0.25">
      <c r="A92" s="243" t="s">
        <v>80</v>
      </c>
      <c r="B92" s="2"/>
      <c r="C92" s="2"/>
      <c r="D92" s="2"/>
      <c r="E92" s="2"/>
      <c r="F92" s="65">
        <f t="shared" si="13"/>
        <v>0</v>
      </c>
      <c r="G92" s="65">
        <f t="shared" si="14"/>
        <v>0</v>
      </c>
      <c r="H92" s="65">
        <f t="shared" si="15"/>
        <v>0</v>
      </c>
      <c r="I92" s="65">
        <f t="shared" si="16"/>
        <v>0</v>
      </c>
    </row>
    <row r="93" spans="1:9" x14ac:dyDescent="0.25">
      <c r="A93" s="243" t="s">
        <v>80</v>
      </c>
      <c r="B93" s="2"/>
      <c r="C93" s="2"/>
      <c r="D93" s="2"/>
      <c r="E93" s="2"/>
      <c r="F93" s="65">
        <f t="shared" si="13"/>
        <v>0</v>
      </c>
      <c r="G93" s="65">
        <f t="shared" si="14"/>
        <v>0</v>
      </c>
      <c r="H93" s="65">
        <f t="shared" si="15"/>
        <v>0</v>
      </c>
      <c r="I93" s="65">
        <f t="shared" si="16"/>
        <v>0</v>
      </c>
    </row>
    <row r="94" spans="1:9" x14ac:dyDescent="0.25">
      <c r="A94" s="243" t="s">
        <v>80</v>
      </c>
      <c r="B94" s="2"/>
      <c r="C94" s="2"/>
      <c r="D94" s="2"/>
      <c r="E94" s="2"/>
      <c r="F94" s="65">
        <f t="shared" si="13"/>
        <v>0</v>
      </c>
      <c r="G94" s="65">
        <f t="shared" si="14"/>
        <v>0</v>
      </c>
      <c r="H94" s="65">
        <f t="shared" si="15"/>
        <v>0</v>
      </c>
      <c r="I94" s="65">
        <f t="shared" si="16"/>
        <v>0</v>
      </c>
    </row>
    <row r="95" spans="1:9" x14ac:dyDescent="0.25">
      <c r="A95" s="243" t="s">
        <v>80</v>
      </c>
      <c r="B95" s="2"/>
      <c r="C95" s="2"/>
      <c r="D95" s="2"/>
      <c r="E95" s="2"/>
      <c r="F95" s="65">
        <f t="shared" si="13"/>
        <v>0</v>
      </c>
      <c r="G95" s="65">
        <f t="shared" si="14"/>
        <v>0</v>
      </c>
      <c r="H95" s="65">
        <f t="shared" si="15"/>
        <v>0</v>
      </c>
      <c r="I95" s="65">
        <f t="shared" si="16"/>
        <v>0</v>
      </c>
    </row>
    <row r="96" spans="1:9" x14ac:dyDescent="0.25">
      <c r="A96" s="243" t="s">
        <v>80</v>
      </c>
      <c r="B96" s="2"/>
      <c r="C96" s="2"/>
      <c r="D96" s="2"/>
      <c r="E96" s="2"/>
      <c r="F96" s="65">
        <f t="shared" si="13"/>
        <v>0</v>
      </c>
      <c r="G96" s="65">
        <f t="shared" si="14"/>
        <v>0</v>
      </c>
      <c r="H96" s="65">
        <f t="shared" si="15"/>
        <v>0</v>
      </c>
      <c r="I96" s="65">
        <f t="shared" si="16"/>
        <v>0</v>
      </c>
    </row>
    <row r="97" spans="1:9" x14ac:dyDescent="0.25">
      <c r="A97" s="243" t="s">
        <v>80</v>
      </c>
      <c r="B97" s="2"/>
      <c r="C97" s="2"/>
      <c r="D97" s="2"/>
      <c r="E97" s="2"/>
      <c r="F97" s="65">
        <f t="shared" si="13"/>
        <v>0</v>
      </c>
      <c r="G97" s="65">
        <f t="shared" si="14"/>
        <v>0</v>
      </c>
      <c r="H97" s="65">
        <f t="shared" si="15"/>
        <v>0</v>
      </c>
      <c r="I97" s="65">
        <f t="shared" si="16"/>
        <v>0</v>
      </c>
    </row>
    <row r="98" spans="1:9" x14ac:dyDescent="0.25">
      <c r="A98" s="243" t="s">
        <v>80</v>
      </c>
      <c r="B98" s="2"/>
      <c r="C98" s="2"/>
      <c r="D98" s="2"/>
      <c r="E98" s="2"/>
      <c r="F98" s="65">
        <f t="shared" si="13"/>
        <v>0</v>
      </c>
      <c r="G98" s="65">
        <f t="shared" si="14"/>
        <v>0</v>
      </c>
      <c r="H98" s="65">
        <f t="shared" si="15"/>
        <v>0</v>
      </c>
      <c r="I98" s="65">
        <f t="shared" si="16"/>
        <v>0</v>
      </c>
    </row>
    <row r="99" spans="1:9" x14ac:dyDescent="0.25">
      <c r="A99" s="186" t="s">
        <v>80</v>
      </c>
      <c r="B99" s="2"/>
      <c r="C99" s="2"/>
      <c r="D99" s="2"/>
      <c r="E99" s="2"/>
      <c r="F99" s="65">
        <f t="shared" si="13"/>
        <v>0</v>
      </c>
      <c r="G99" s="65">
        <f t="shared" si="14"/>
        <v>0</v>
      </c>
      <c r="H99" s="65">
        <f t="shared" si="15"/>
        <v>0</v>
      </c>
      <c r="I99" s="65">
        <f t="shared" si="16"/>
        <v>0</v>
      </c>
    </row>
    <row r="100" spans="1:9" x14ac:dyDescent="0.25">
      <c r="A100" s="193" t="s">
        <v>40</v>
      </c>
      <c r="B100" s="23">
        <f>+SUM(B73:B99)</f>
        <v>0</v>
      </c>
      <c r="C100" s="23">
        <f>+SUM(C73:C99)</f>
        <v>0</v>
      </c>
      <c r="D100" s="23">
        <f>+SUM(D73:D99)</f>
        <v>0</v>
      </c>
      <c r="E100" s="23">
        <f>+SUM(E73:E99)</f>
        <v>0</v>
      </c>
      <c r="F100" s="65">
        <f t="shared" si="13"/>
        <v>0</v>
      </c>
      <c r="G100" s="65">
        <f t="shared" si="14"/>
        <v>0</v>
      </c>
      <c r="H100" s="65">
        <f t="shared" si="15"/>
        <v>0</v>
      </c>
      <c r="I100" s="65">
        <f t="shared" si="16"/>
        <v>0</v>
      </c>
    </row>
    <row r="101" spans="1:9" x14ac:dyDescent="0.25">
      <c r="A101" s="244"/>
    </row>
  </sheetData>
  <mergeCells count="4">
    <mergeCell ref="A4:J4"/>
    <mergeCell ref="A35:J35"/>
    <mergeCell ref="A3:J3"/>
    <mergeCell ref="A71:I71"/>
  </mergeCells>
  <phoneticPr fontId="2" type="noConversion"/>
  <pageMargins left="0.75" right="0.75" top="0.17" bottom="0.17" header="0.17" footer="0.17"/>
  <pageSetup paperSize="9" scale="96" orientation="landscape" r:id="rId1"/>
  <headerFooter alignWithMargins="0"/>
  <rowBreaks count="1" manualBreakCount="1">
    <brk id="3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2"/>
  <sheetViews>
    <sheetView view="pageBreakPreview" topLeftCell="A91" zoomScaleNormal="100" zoomScaleSheetLayoutView="100" workbookViewId="0">
      <selection activeCell="A3" sqref="A3"/>
    </sheetView>
  </sheetViews>
  <sheetFormatPr defaultRowHeight="15.75" x14ac:dyDescent="0.25"/>
  <cols>
    <col min="1" max="1" width="25" customWidth="1"/>
    <col min="2" max="10" width="9" customWidth="1"/>
  </cols>
  <sheetData>
    <row r="1" spans="1:10" ht="20.25" x14ac:dyDescent="0.25">
      <c r="A1" s="454" t="s">
        <v>104</v>
      </c>
      <c r="B1" s="454"/>
      <c r="C1" s="454"/>
      <c r="D1" s="454"/>
      <c r="E1" s="454"/>
      <c r="F1" s="454"/>
      <c r="G1" s="454"/>
      <c r="H1" s="454"/>
      <c r="I1" s="454"/>
      <c r="J1" s="454"/>
    </row>
    <row r="2" spans="1:10" ht="16.5" thickBot="1" x14ac:dyDescent="0.3">
      <c r="A2" s="453" t="s">
        <v>38</v>
      </c>
      <c r="B2" s="453"/>
      <c r="C2" s="453"/>
      <c r="D2" s="453"/>
      <c r="E2" s="453"/>
      <c r="F2" s="453"/>
      <c r="G2" s="453"/>
      <c r="H2" s="453"/>
      <c r="I2" s="453"/>
      <c r="J2" s="453"/>
    </row>
    <row r="3" spans="1:10" ht="32.25" thickBot="1" x14ac:dyDescent="0.3">
      <c r="A3" s="36" t="s">
        <v>69</v>
      </c>
      <c r="B3" s="37" t="s">
        <v>70</v>
      </c>
      <c r="C3" s="37" t="s">
        <v>71</v>
      </c>
      <c r="D3" s="37" t="s">
        <v>72</v>
      </c>
      <c r="E3" s="37" t="s">
        <v>73</v>
      </c>
      <c r="F3" s="37" t="s">
        <v>74</v>
      </c>
      <c r="G3" s="39" t="s">
        <v>75</v>
      </c>
      <c r="H3" s="39" t="s">
        <v>76</v>
      </c>
      <c r="I3" s="39" t="s">
        <v>77</v>
      </c>
      <c r="J3" s="40" t="s">
        <v>78</v>
      </c>
    </row>
    <row r="4" spans="1:10" x14ac:dyDescent="0.25">
      <c r="A4" s="242" t="s">
        <v>79</v>
      </c>
      <c r="B4" s="245">
        <v>70</v>
      </c>
      <c r="C4" s="245">
        <v>61</v>
      </c>
      <c r="D4" s="245">
        <v>48</v>
      </c>
      <c r="E4" s="245">
        <v>33</v>
      </c>
      <c r="F4" s="245">
        <v>27</v>
      </c>
      <c r="G4" s="236">
        <f>IFERROR(C4/B4,0)</f>
        <v>0.87142857142857144</v>
      </c>
      <c r="H4" s="236">
        <f>IFERROR(E4/D4,0)</f>
        <v>0.6875</v>
      </c>
      <c r="I4" s="236">
        <f>IFERROR(F4/E4,0)</f>
        <v>0.81818181818181823</v>
      </c>
      <c r="J4" s="236">
        <f>IFERROR(F4/B4,0)</f>
        <v>0.38571428571428573</v>
      </c>
    </row>
    <row r="5" spans="1:10" x14ac:dyDescent="0.25">
      <c r="A5" s="243" t="s">
        <v>80</v>
      </c>
      <c r="B5" s="246"/>
      <c r="C5" s="246"/>
      <c r="D5" s="246"/>
      <c r="E5" s="246"/>
      <c r="F5" s="246"/>
      <c r="G5" s="238">
        <f t="shared" ref="G5:G27" si="0">IFERROR(C5/B5,0)</f>
        <v>0</v>
      </c>
      <c r="H5" s="238">
        <f t="shared" ref="H5:I27" si="1">IFERROR(E5/D5,0)</f>
        <v>0</v>
      </c>
      <c r="I5" s="238">
        <f t="shared" si="1"/>
        <v>0</v>
      </c>
      <c r="J5" s="238">
        <f t="shared" ref="J5:J27" si="2">IFERROR(F5/B5,0)</f>
        <v>0</v>
      </c>
    </row>
    <row r="6" spans="1:10" x14ac:dyDescent="0.25">
      <c r="A6" s="243" t="s">
        <v>81</v>
      </c>
      <c r="B6" s="246">
        <v>95</v>
      </c>
      <c r="C6" s="246">
        <v>61</v>
      </c>
      <c r="D6" s="246">
        <v>60</v>
      </c>
      <c r="E6" s="246">
        <v>57</v>
      </c>
      <c r="F6" s="246">
        <v>52</v>
      </c>
      <c r="G6" s="238">
        <f t="shared" si="0"/>
        <v>0.64210526315789473</v>
      </c>
      <c r="H6" s="238">
        <f t="shared" si="1"/>
        <v>0.95</v>
      </c>
      <c r="I6" s="238">
        <f t="shared" si="1"/>
        <v>0.91228070175438591</v>
      </c>
      <c r="J6" s="238">
        <f t="shared" si="2"/>
        <v>0.54736842105263162</v>
      </c>
    </row>
    <row r="7" spans="1:10" x14ac:dyDescent="0.25">
      <c r="A7" s="243" t="s">
        <v>82</v>
      </c>
      <c r="B7" s="246">
        <v>10</v>
      </c>
      <c r="C7" s="246">
        <v>8</v>
      </c>
      <c r="D7" s="246">
        <v>8</v>
      </c>
      <c r="E7" s="246">
        <v>7</v>
      </c>
      <c r="F7" s="246">
        <v>5</v>
      </c>
      <c r="G7" s="238">
        <f t="shared" si="0"/>
        <v>0.8</v>
      </c>
      <c r="H7" s="238">
        <f t="shared" si="1"/>
        <v>0.875</v>
      </c>
      <c r="I7" s="238">
        <f t="shared" si="1"/>
        <v>0.7142857142857143</v>
      </c>
      <c r="J7" s="238">
        <f t="shared" si="2"/>
        <v>0.5</v>
      </c>
    </row>
    <row r="8" spans="1:10" x14ac:dyDescent="0.25">
      <c r="A8" s="243" t="s">
        <v>83</v>
      </c>
      <c r="B8" s="246">
        <v>40</v>
      </c>
      <c r="C8" s="246">
        <v>16</v>
      </c>
      <c r="D8" s="246">
        <v>15</v>
      </c>
      <c r="E8" s="246">
        <v>15</v>
      </c>
      <c r="F8" s="246">
        <v>13</v>
      </c>
      <c r="G8" s="238">
        <f t="shared" si="0"/>
        <v>0.4</v>
      </c>
      <c r="H8" s="238">
        <f t="shared" si="1"/>
        <v>1</v>
      </c>
      <c r="I8" s="238">
        <f t="shared" si="1"/>
        <v>0.8666666666666667</v>
      </c>
      <c r="J8" s="238">
        <f t="shared" si="2"/>
        <v>0.32500000000000001</v>
      </c>
    </row>
    <row r="9" spans="1:10" x14ac:dyDescent="0.25">
      <c r="A9" s="243" t="s">
        <v>84</v>
      </c>
      <c r="B9" s="246">
        <v>10</v>
      </c>
      <c r="C9" s="246">
        <v>2</v>
      </c>
      <c r="D9" s="246">
        <v>2</v>
      </c>
      <c r="E9" s="246">
        <v>0</v>
      </c>
      <c r="F9" s="246">
        <v>0</v>
      </c>
      <c r="G9" s="238">
        <f t="shared" si="0"/>
        <v>0.2</v>
      </c>
      <c r="H9" s="238">
        <f t="shared" si="1"/>
        <v>0</v>
      </c>
      <c r="I9" s="238">
        <f t="shared" si="1"/>
        <v>0</v>
      </c>
      <c r="J9" s="238">
        <f t="shared" si="2"/>
        <v>0</v>
      </c>
    </row>
    <row r="10" spans="1:10" x14ac:dyDescent="0.25">
      <c r="A10" s="243" t="s">
        <v>85</v>
      </c>
      <c r="B10" s="246">
        <v>50</v>
      </c>
      <c r="C10" s="246">
        <v>36</v>
      </c>
      <c r="D10" s="246">
        <v>29</v>
      </c>
      <c r="E10" s="246">
        <v>22</v>
      </c>
      <c r="F10" s="246">
        <v>19</v>
      </c>
      <c r="G10" s="238">
        <f t="shared" si="0"/>
        <v>0.72</v>
      </c>
      <c r="H10" s="238">
        <f t="shared" si="1"/>
        <v>0.75862068965517238</v>
      </c>
      <c r="I10" s="238">
        <f t="shared" si="1"/>
        <v>0.86363636363636365</v>
      </c>
      <c r="J10" s="238">
        <f t="shared" si="2"/>
        <v>0.38</v>
      </c>
    </row>
    <row r="11" spans="1:10" x14ac:dyDescent="0.25">
      <c r="A11" s="243" t="s">
        <v>86</v>
      </c>
      <c r="B11" s="246">
        <v>35</v>
      </c>
      <c r="C11" s="246">
        <v>29.5</v>
      </c>
      <c r="D11" s="246">
        <v>28.5</v>
      </c>
      <c r="E11" s="246">
        <v>24</v>
      </c>
      <c r="F11" s="246">
        <v>20</v>
      </c>
      <c r="G11" s="238">
        <f t="shared" si="0"/>
        <v>0.84285714285714286</v>
      </c>
      <c r="H11" s="238">
        <f t="shared" si="1"/>
        <v>0.84210526315789469</v>
      </c>
      <c r="I11" s="238">
        <f t="shared" si="1"/>
        <v>0.83333333333333337</v>
      </c>
      <c r="J11" s="238">
        <f t="shared" si="2"/>
        <v>0.5714285714285714</v>
      </c>
    </row>
    <row r="12" spans="1:10" x14ac:dyDescent="0.25">
      <c r="A12" s="243" t="s">
        <v>87</v>
      </c>
      <c r="B12" s="246">
        <v>30</v>
      </c>
      <c r="C12" s="246">
        <v>23.5</v>
      </c>
      <c r="D12" s="246">
        <v>20.5</v>
      </c>
      <c r="E12" s="246">
        <v>12</v>
      </c>
      <c r="F12" s="246">
        <v>9</v>
      </c>
      <c r="G12" s="238">
        <f t="shared" si="0"/>
        <v>0.78333333333333333</v>
      </c>
      <c r="H12" s="238">
        <f t="shared" si="1"/>
        <v>0.58536585365853655</v>
      </c>
      <c r="I12" s="238">
        <f t="shared" si="1"/>
        <v>0.75</v>
      </c>
      <c r="J12" s="238">
        <f t="shared" si="2"/>
        <v>0.3</v>
      </c>
    </row>
    <row r="13" spans="1:10" x14ac:dyDescent="0.25">
      <c r="A13" s="243" t="s">
        <v>80</v>
      </c>
      <c r="B13" s="246"/>
      <c r="C13" s="246"/>
      <c r="D13" s="246"/>
      <c r="E13" s="246"/>
      <c r="F13" s="246"/>
      <c r="G13" s="238">
        <f t="shared" si="0"/>
        <v>0</v>
      </c>
      <c r="H13" s="238">
        <f t="shared" si="1"/>
        <v>0</v>
      </c>
      <c r="I13" s="238">
        <f t="shared" si="1"/>
        <v>0</v>
      </c>
      <c r="J13" s="238">
        <f t="shared" si="2"/>
        <v>0</v>
      </c>
    </row>
    <row r="14" spans="1:10" x14ac:dyDescent="0.25">
      <c r="A14" s="243" t="s">
        <v>89</v>
      </c>
      <c r="B14" s="246">
        <v>70</v>
      </c>
      <c r="C14" s="246">
        <v>104</v>
      </c>
      <c r="D14" s="246">
        <v>102</v>
      </c>
      <c r="E14" s="246">
        <v>88</v>
      </c>
      <c r="F14" s="246">
        <v>76</v>
      </c>
      <c r="G14" s="238">
        <f t="shared" si="0"/>
        <v>1.4857142857142858</v>
      </c>
      <c r="H14" s="238">
        <f t="shared" si="1"/>
        <v>0.86274509803921573</v>
      </c>
      <c r="I14" s="238">
        <f t="shared" si="1"/>
        <v>0.86363636363636365</v>
      </c>
      <c r="J14" s="238">
        <f t="shared" si="2"/>
        <v>1.0857142857142856</v>
      </c>
    </row>
    <row r="15" spans="1:10" x14ac:dyDescent="0.25">
      <c r="A15" s="243" t="s">
        <v>90</v>
      </c>
      <c r="B15" s="246">
        <v>200</v>
      </c>
      <c r="C15" s="246">
        <v>111</v>
      </c>
      <c r="D15" s="246">
        <v>111</v>
      </c>
      <c r="E15" s="246">
        <v>108</v>
      </c>
      <c r="F15" s="246">
        <v>105</v>
      </c>
      <c r="G15" s="238">
        <f t="shared" si="0"/>
        <v>0.55500000000000005</v>
      </c>
      <c r="H15" s="238">
        <f t="shared" si="1"/>
        <v>0.97297297297297303</v>
      </c>
      <c r="I15" s="238">
        <f t="shared" si="1"/>
        <v>0.97222222222222221</v>
      </c>
      <c r="J15" s="238">
        <f t="shared" si="2"/>
        <v>0.52500000000000002</v>
      </c>
    </row>
    <row r="16" spans="1:10" x14ac:dyDescent="0.25">
      <c r="A16" s="243" t="s">
        <v>91</v>
      </c>
      <c r="B16" s="246">
        <v>60</v>
      </c>
      <c r="C16" s="246">
        <v>126</v>
      </c>
      <c r="D16" s="246">
        <v>124</v>
      </c>
      <c r="E16" s="246">
        <v>66</v>
      </c>
      <c r="F16" s="246">
        <v>55</v>
      </c>
      <c r="G16" s="238">
        <f t="shared" si="0"/>
        <v>2.1</v>
      </c>
      <c r="H16" s="238">
        <f t="shared" si="1"/>
        <v>0.532258064516129</v>
      </c>
      <c r="I16" s="238">
        <f t="shared" si="1"/>
        <v>0.83333333333333337</v>
      </c>
      <c r="J16" s="238">
        <f t="shared" si="2"/>
        <v>0.91666666666666663</v>
      </c>
    </row>
    <row r="17" spans="1:10" x14ac:dyDescent="0.25">
      <c r="A17" s="243" t="s">
        <v>92</v>
      </c>
      <c r="B17" s="246">
        <v>25</v>
      </c>
      <c r="C17" s="246">
        <v>18</v>
      </c>
      <c r="D17" s="246">
        <v>18</v>
      </c>
      <c r="E17" s="246">
        <v>13</v>
      </c>
      <c r="F17" s="246">
        <v>12</v>
      </c>
      <c r="G17" s="238">
        <f t="shared" si="0"/>
        <v>0.72</v>
      </c>
      <c r="H17" s="238">
        <f t="shared" si="1"/>
        <v>0.72222222222222221</v>
      </c>
      <c r="I17" s="238">
        <f t="shared" si="1"/>
        <v>0.92307692307692313</v>
      </c>
      <c r="J17" s="238">
        <f t="shared" si="2"/>
        <v>0.48</v>
      </c>
    </row>
    <row r="18" spans="1:10" x14ac:dyDescent="0.25">
      <c r="A18" s="243" t="s">
        <v>105</v>
      </c>
      <c r="B18" s="246">
        <v>220</v>
      </c>
      <c r="C18" s="246">
        <v>124</v>
      </c>
      <c r="D18" s="246">
        <v>114</v>
      </c>
      <c r="E18" s="246">
        <v>99</v>
      </c>
      <c r="F18" s="246">
        <v>89</v>
      </c>
      <c r="G18" s="238">
        <f t="shared" si="0"/>
        <v>0.5636363636363636</v>
      </c>
      <c r="H18" s="238">
        <f t="shared" si="1"/>
        <v>0.86842105263157898</v>
      </c>
      <c r="I18" s="238">
        <f t="shared" si="1"/>
        <v>0.89898989898989901</v>
      </c>
      <c r="J18" s="238">
        <f t="shared" si="2"/>
        <v>0.40454545454545454</v>
      </c>
    </row>
    <row r="19" spans="1:10" x14ac:dyDescent="0.25">
      <c r="A19" s="243" t="s">
        <v>80</v>
      </c>
      <c r="B19" s="246"/>
      <c r="C19" s="246"/>
      <c r="D19" s="246"/>
      <c r="E19" s="246"/>
      <c r="F19" s="246"/>
      <c r="G19" s="238">
        <f t="shared" si="0"/>
        <v>0</v>
      </c>
      <c r="H19" s="238">
        <f t="shared" si="1"/>
        <v>0</v>
      </c>
      <c r="I19" s="238">
        <f t="shared" si="1"/>
        <v>0</v>
      </c>
      <c r="J19" s="238">
        <f t="shared" si="2"/>
        <v>0</v>
      </c>
    </row>
    <row r="20" spans="1:10" x14ac:dyDescent="0.25">
      <c r="A20" s="243" t="s">
        <v>94</v>
      </c>
      <c r="B20" s="246">
        <v>20</v>
      </c>
      <c r="C20" s="246">
        <v>11</v>
      </c>
      <c r="D20" s="246">
        <v>10</v>
      </c>
      <c r="E20" s="246">
        <v>9</v>
      </c>
      <c r="F20" s="246">
        <v>9</v>
      </c>
      <c r="G20" s="238">
        <f t="shared" si="0"/>
        <v>0.55000000000000004</v>
      </c>
      <c r="H20" s="238">
        <f t="shared" si="1"/>
        <v>0.9</v>
      </c>
      <c r="I20" s="238">
        <f t="shared" si="1"/>
        <v>1</v>
      </c>
      <c r="J20" s="238">
        <f t="shared" si="2"/>
        <v>0.45</v>
      </c>
    </row>
    <row r="21" spans="1:10" x14ac:dyDescent="0.25">
      <c r="A21" s="243" t="s">
        <v>95</v>
      </c>
      <c r="B21" s="246">
        <v>15</v>
      </c>
      <c r="C21" s="246">
        <v>9</v>
      </c>
      <c r="D21" s="246">
        <v>9</v>
      </c>
      <c r="E21" s="246">
        <v>9</v>
      </c>
      <c r="F21" s="246">
        <v>7</v>
      </c>
      <c r="G21" s="238">
        <f t="shared" si="0"/>
        <v>0.6</v>
      </c>
      <c r="H21" s="238">
        <f t="shared" si="1"/>
        <v>1</v>
      </c>
      <c r="I21" s="238">
        <f t="shared" si="1"/>
        <v>0.77777777777777779</v>
      </c>
      <c r="J21" s="238">
        <f t="shared" si="2"/>
        <v>0.46666666666666667</v>
      </c>
    </row>
    <row r="22" spans="1:10" x14ac:dyDescent="0.25">
      <c r="A22" s="243" t="s">
        <v>80</v>
      </c>
      <c r="B22" s="246"/>
      <c r="C22" s="246"/>
      <c r="D22" s="246"/>
      <c r="E22" s="246"/>
      <c r="F22" s="246"/>
      <c r="G22" s="238">
        <f t="shared" si="0"/>
        <v>0</v>
      </c>
      <c r="H22" s="238">
        <f t="shared" si="1"/>
        <v>0</v>
      </c>
      <c r="I22" s="238">
        <f t="shared" si="1"/>
        <v>0</v>
      </c>
      <c r="J22" s="238">
        <f t="shared" si="2"/>
        <v>0</v>
      </c>
    </row>
    <row r="23" spans="1:10" x14ac:dyDescent="0.25">
      <c r="A23" s="243" t="s">
        <v>97</v>
      </c>
      <c r="B23" s="246">
        <v>15</v>
      </c>
      <c r="C23" s="246">
        <v>18</v>
      </c>
      <c r="D23" s="246">
        <v>17</v>
      </c>
      <c r="E23" s="246">
        <v>17</v>
      </c>
      <c r="F23" s="246">
        <v>12</v>
      </c>
      <c r="G23" s="238">
        <f t="shared" si="0"/>
        <v>1.2</v>
      </c>
      <c r="H23" s="238">
        <f t="shared" si="1"/>
        <v>1</v>
      </c>
      <c r="I23" s="238">
        <f t="shared" si="1"/>
        <v>0.70588235294117652</v>
      </c>
      <c r="J23" s="238">
        <f t="shared" si="2"/>
        <v>0.8</v>
      </c>
    </row>
    <row r="24" spans="1:10" x14ac:dyDescent="0.25">
      <c r="A24" s="243" t="s">
        <v>80</v>
      </c>
      <c r="B24" s="246"/>
      <c r="C24" s="246"/>
      <c r="D24" s="246"/>
      <c r="E24" s="246"/>
      <c r="F24" s="246"/>
      <c r="G24" s="238">
        <f t="shared" si="0"/>
        <v>0</v>
      </c>
      <c r="H24" s="238">
        <f t="shared" si="1"/>
        <v>0</v>
      </c>
      <c r="I24" s="238">
        <f t="shared" si="1"/>
        <v>0</v>
      </c>
      <c r="J24" s="238">
        <f t="shared" si="2"/>
        <v>0</v>
      </c>
    </row>
    <row r="25" spans="1:10" x14ac:dyDescent="0.25">
      <c r="A25" s="243" t="s">
        <v>80</v>
      </c>
      <c r="B25" s="246"/>
      <c r="C25" s="246"/>
      <c r="D25" s="246"/>
      <c r="E25" s="246"/>
      <c r="F25" s="246"/>
      <c r="G25" s="238">
        <f t="shared" si="0"/>
        <v>0</v>
      </c>
      <c r="H25" s="238">
        <f t="shared" si="1"/>
        <v>0</v>
      </c>
      <c r="I25" s="238">
        <f t="shared" si="1"/>
        <v>0</v>
      </c>
      <c r="J25" s="238">
        <f t="shared" si="2"/>
        <v>0</v>
      </c>
    </row>
    <row r="26" spans="1:10" x14ac:dyDescent="0.25">
      <c r="A26" s="243" t="s">
        <v>80</v>
      </c>
      <c r="B26" s="246"/>
      <c r="C26" s="246"/>
      <c r="D26" s="246"/>
      <c r="E26" s="246"/>
      <c r="F26" s="246"/>
      <c r="G26" s="238">
        <f t="shared" si="0"/>
        <v>0</v>
      </c>
      <c r="H26" s="238">
        <f t="shared" si="1"/>
        <v>0</v>
      </c>
      <c r="I26" s="238">
        <f t="shared" si="1"/>
        <v>0</v>
      </c>
      <c r="J26" s="238">
        <f t="shared" si="2"/>
        <v>0</v>
      </c>
    </row>
    <row r="27" spans="1:10" x14ac:dyDescent="0.25">
      <c r="A27" s="243" t="s">
        <v>80</v>
      </c>
      <c r="B27" s="246"/>
      <c r="C27" s="246"/>
      <c r="D27" s="246"/>
      <c r="E27" s="246"/>
      <c r="F27" s="246"/>
      <c r="G27" s="238">
        <f t="shared" si="0"/>
        <v>0</v>
      </c>
      <c r="H27" s="238">
        <f t="shared" si="1"/>
        <v>0</v>
      </c>
      <c r="I27" s="238">
        <f t="shared" si="1"/>
        <v>0</v>
      </c>
      <c r="J27" s="238">
        <f t="shared" si="2"/>
        <v>0</v>
      </c>
    </row>
    <row r="28" spans="1:10" x14ac:dyDescent="0.25">
      <c r="A28" s="243" t="s">
        <v>80</v>
      </c>
      <c r="B28" s="246"/>
      <c r="C28" s="246"/>
      <c r="D28" s="246"/>
      <c r="E28" s="246"/>
      <c r="F28" s="246"/>
      <c r="G28" s="238">
        <f>IFERROR(C28/B28,0)</f>
        <v>0</v>
      </c>
      <c r="H28" s="238">
        <f t="shared" ref="H28:I31" si="3">IFERROR(E28/D28,0)</f>
        <v>0</v>
      </c>
      <c r="I28" s="238">
        <f t="shared" si="3"/>
        <v>0</v>
      </c>
      <c r="J28" s="238">
        <f>IFERROR(F28/B28,0)</f>
        <v>0</v>
      </c>
    </row>
    <row r="29" spans="1:10" x14ac:dyDescent="0.25">
      <c r="A29" s="243" t="s">
        <v>80</v>
      </c>
      <c r="B29" s="246"/>
      <c r="C29" s="246"/>
      <c r="D29" s="246"/>
      <c r="E29" s="246"/>
      <c r="F29" s="246"/>
      <c r="G29" s="238">
        <f>IFERROR(C29/B29,0)</f>
        <v>0</v>
      </c>
      <c r="H29" s="238">
        <f t="shared" si="3"/>
        <v>0</v>
      </c>
      <c r="I29" s="238">
        <f t="shared" si="3"/>
        <v>0</v>
      </c>
      <c r="J29" s="238">
        <f>IFERROR(F29/B29,0)</f>
        <v>0</v>
      </c>
    </row>
    <row r="30" spans="1:10" x14ac:dyDescent="0.25">
      <c r="A30" s="186" t="s">
        <v>80</v>
      </c>
      <c r="B30" s="246"/>
      <c r="C30" s="246"/>
      <c r="D30" s="246"/>
      <c r="E30" s="246"/>
      <c r="F30" s="246"/>
      <c r="G30" s="238">
        <f>IFERROR(C30/B30,0)</f>
        <v>0</v>
      </c>
      <c r="H30" s="238">
        <f t="shared" si="3"/>
        <v>0</v>
      </c>
      <c r="I30" s="238">
        <f t="shared" si="3"/>
        <v>0</v>
      </c>
      <c r="J30" s="238">
        <f>IFERROR(F30/B30,0)</f>
        <v>0</v>
      </c>
    </row>
    <row r="31" spans="1:10" x14ac:dyDescent="0.25">
      <c r="A31" s="61" t="s">
        <v>40</v>
      </c>
      <c r="B31" s="247">
        <f>SUM(B4:B30)</f>
        <v>965</v>
      </c>
      <c r="C31" s="247">
        <f>SUM(C4:C30)</f>
        <v>758</v>
      </c>
      <c r="D31" s="247">
        <f>SUM(D4:D30)</f>
        <v>716</v>
      </c>
      <c r="E31" s="247">
        <f>SUM(E4:E30)</f>
        <v>579</v>
      </c>
      <c r="F31" s="247">
        <f>SUM(F4:F30)</f>
        <v>510</v>
      </c>
      <c r="G31" s="238">
        <f>IFERROR(C31/B31,0)</f>
        <v>0.78549222797927465</v>
      </c>
      <c r="H31" s="238">
        <f t="shared" si="3"/>
        <v>0.80865921787709494</v>
      </c>
      <c r="I31" s="238">
        <f t="shared" si="3"/>
        <v>0.88082901554404147</v>
      </c>
      <c r="J31" s="238">
        <f>IFERROR(F31/B31,0)</f>
        <v>0.52849740932642486</v>
      </c>
    </row>
    <row r="32" spans="1:10" x14ac:dyDescent="0.25">
      <c r="A32" s="1"/>
    </row>
    <row r="33" spans="1:10" ht="16.5" thickBot="1" x14ac:dyDescent="0.3">
      <c r="A33" s="453" t="s">
        <v>39</v>
      </c>
      <c r="B33" s="453"/>
      <c r="C33" s="453"/>
      <c r="D33" s="453"/>
      <c r="E33" s="453"/>
      <c r="F33" s="453"/>
      <c r="G33" s="453"/>
      <c r="H33" s="453"/>
      <c r="I33" s="453"/>
      <c r="J33" s="453"/>
    </row>
    <row r="34" spans="1:10" ht="32.25" thickBot="1" x14ac:dyDescent="0.3">
      <c r="A34" s="36" t="s">
        <v>69</v>
      </c>
      <c r="B34" s="37" t="s">
        <v>70</v>
      </c>
      <c r="C34" s="37" t="s">
        <v>71</v>
      </c>
      <c r="D34" s="37" t="s">
        <v>72</v>
      </c>
      <c r="E34" s="37" t="s">
        <v>73</v>
      </c>
      <c r="F34" s="37" t="s">
        <v>74</v>
      </c>
      <c r="G34" s="39" t="s">
        <v>75</v>
      </c>
      <c r="H34" s="39" t="s">
        <v>76</v>
      </c>
      <c r="I34" s="39" t="s">
        <v>77</v>
      </c>
      <c r="J34" s="40" t="s">
        <v>78</v>
      </c>
    </row>
    <row r="35" spans="1:10" x14ac:dyDescent="0.25">
      <c r="A35" s="242" t="s">
        <v>80</v>
      </c>
      <c r="B35" s="245"/>
      <c r="C35" s="245"/>
      <c r="D35" s="245"/>
      <c r="E35" s="245"/>
      <c r="F35" s="245"/>
      <c r="G35" s="236">
        <f>IFERROR(C35/B35,0)</f>
        <v>0</v>
      </c>
      <c r="H35" s="236">
        <f>IFERROR(E35/D35,0)</f>
        <v>0</v>
      </c>
      <c r="I35" s="236">
        <f>IFERROR(F35/E35,0)</f>
        <v>0</v>
      </c>
      <c r="J35" s="236">
        <f>IFERROR(F35/B35,0)</f>
        <v>0</v>
      </c>
    </row>
    <row r="36" spans="1:10" x14ac:dyDescent="0.25">
      <c r="A36" s="243" t="s">
        <v>80</v>
      </c>
      <c r="B36" s="246"/>
      <c r="C36" s="246"/>
      <c r="D36" s="246"/>
      <c r="E36" s="246"/>
      <c r="F36" s="246"/>
      <c r="G36" s="238">
        <f t="shared" ref="G36:G60" si="4">IFERROR(C36/B36,0)</f>
        <v>0</v>
      </c>
      <c r="H36" s="238">
        <f t="shared" ref="H36:I51" si="5">IFERROR(E36/D36,0)</f>
        <v>0</v>
      </c>
      <c r="I36" s="238">
        <f t="shared" si="5"/>
        <v>0</v>
      </c>
      <c r="J36" s="238">
        <f t="shared" ref="J36:J60" si="6">IFERROR(F36/B36,0)</f>
        <v>0</v>
      </c>
    </row>
    <row r="37" spans="1:10" x14ac:dyDescent="0.25">
      <c r="A37" s="242" t="s">
        <v>81</v>
      </c>
      <c r="B37" s="245">
        <v>10</v>
      </c>
      <c r="C37" s="245">
        <v>5</v>
      </c>
      <c r="D37" s="245">
        <v>3</v>
      </c>
      <c r="E37" s="245">
        <v>0</v>
      </c>
      <c r="F37" s="245">
        <v>0</v>
      </c>
      <c r="G37" s="238">
        <f t="shared" si="4"/>
        <v>0.5</v>
      </c>
      <c r="H37" s="238">
        <f t="shared" si="5"/>
        <v>0</v>
      </c>
      <c r="I37" s="238">
        <f t="shared" si="5"/>
        <v>0</v>
      </c>
      <c r="J37" s="238">
        <f t="shared" si="6"/>
        <v>0</v>
      </c>
    </row>
    <row r="38" spans="1:10" x14ac:dyDescent="0.25">
      <c r="A38" s="243" t="s">
        <v>80</v>
      </c>
      <c r="B38" s="246"/>
      <c r="C38" s="246"/>
      <c r="D38" s="246"/>
      <c r="E38" s="246"/>
      <c r="F38" s="246"/>
      <c r="G38" s="238">
        <f t="shared" si="4"/>
        <v>0</v>
      </c>
      <c r="H38" s="238">
        <f t="shared" si="5"/>
        <v>0</v>
      </c>
      <c r="I38" s="238">
        <f t="shared" si="5"/>
        <v>0</v>
      </c>
      <c r="J38" s="238">
        <f t="shared" si="6"/>
        <v>0</v>
      </c>
    </row>
    <row r="39" spans="1:10" x14ac:dyDescent="0.25">
      <c r="A39" s="243" t="s">
        <v>80</v>
      </c>
      <c r="B39" s="246"/>
      <c r="C39" s="246"/>
      <c r="D39" s="246"/>
      <c r="E39" s="246"/>
      <c r="F39" s="246"/>
      <c r="G39" s="238">
        <f t="shared" si="4"/>
        <v>0</v>
      </c>
      <c r="H39" s="238">
        <f t="shared" si="5"/>
        <v>0</v>
      </c>
      <c r="I39" s="238">
        <f t="shared" si="5"/>
        <v>0</v>
      </c>
      <c r="J39" s="238">
        <f t="shared" si="6"/>
        <v>0</v>
      </c>
    </row>
    <row r="40" spans="1:10" x14ac:dyDescent="0.25">
      <c r="A40" s="243" t="s">
        <v>80</v>
      </c>
      <c r="B40" s="246"/>
      <c r="C40" s="246"/>
      <c r="D40" s="246"/>
      <c r="E40" s="246"/>
      <c r="F40" s="246"/>
      <c r="G40" s="238">
        <f t="shared" si="4"/>
        <v>0</v>
      </c>
      <c r="H40" s="238">
        <f t="shared" si="5"/>
        <v>0</v>
      </c>
      <c r="I40" s="238">
        <f t="shared" si="5"/>
        <v>0</v>
      </c>
      <c r="J40" s="238">
        <f t="shared" si="6"/>
        <v>0</v>
      </c>
    </row>
    <row r="41" spans="1:10" x14ac:dyDescent="0.25">
      <c r="A41" s="243" t="s">
        <v>80</v>
      </c>
      <c r="B41" s="246"/>
      <c r="C41" s="246"/>
      <c r="D41" s="246"/>
      <c r="E41" s="246"/>
      <c r="F41" s="246"/>
      <c r="G41" s="238">
        <f t="shared" si="4"/>
        <v>0</v>
      </c>
      <c r="H41" s="238">
        <f t="shared" si="5"/>
        <v>0</v>
      </c>
      <c r="I41" s="238">
        <f t="shared" si="5"/>
        <v>0</v>
      </c>
      <c r="J41" s="238">
        <f t="shared" si="6"/>
        <v>0</v>
      </c>
    </row>
    <row r="42" spans="1:10" x14ac:dyDescent="0.25">
      <c r="A42" s="243" t="s">
        <v>80</v>
      </c>
      <c r="B42" s="246"/>
      <c r="C42" s="246"/>
      <c r="D42" s="246"/>
      <c r="E42" s="246"/>
      <c r="F42" s="246"/>
      <c r="G42" s="238">
        <f t="shared" si="4"/>
        <v>0</v>
      </c>
      <c r="H42" s="238">
        <f t="shared" si="5"/>
        <v>0</v>
      </c>
      <c r="I42" s="238">
        <f t="shared" si="5"/>
        <v>0</v>
      </c>
      <c r="J42" s="238">
        <f t="shared" si="6"/>
        <v>0</v>
      </c>
    </row>
    <row r="43" spans="1:10" x14ac:dyDescent="0.25">
      <c r="A43" s="243" t="s">
        <v>80</v>
      </c>
      <c r="B43" s="246"/>
      <c r="C43" s="246"/>
      <c r="D43" s="246"/>
      <c r="E43" s="246"/>
      <c r="F43" s="246"/>
      <c r="G43" s="238">
        <f t="shared" si="4"/>
        <v>0</v>
      </c>
      <c r="H43" s="238">
        <f t="shared" si="5"/>
        <v>0</v>
      </c>
      <c r="I43" s="238">
        <f t="shared" si="5"/>
        <v>0</v>
      </c>
      <c r="J43" s="238">
        <f t="shared" si="6"/>
        <v>0</v>
      </c>
    </row>
    <row r="44" spans="1:10" x14ac:dyDescent="0.25">
      <c r="A44" s="243" t="s">
        <v>80</v>
      </c>
      <c r="B44" s="246"/>
      <c r="C44" s="246"/>
      <c r="D44" s="246"/>
      <c r="E44" s="246"/>
      <c r="F44" s="246"/>
      <c r="G44" s="238">
        <f t="shared" si="4"/>
        <v>0</v>
      </c>
      <c r="H44" s="238">
        <f t="shared" si="5"/>
        <v>0</v>
      </c>
      <c r="I44" s="238">
        <f t="shared" si="5"/>
        <v>0</v>
      </c>
      <c r="J44" s="238">
        <f t="shared" si="6"/>
        <v>0</v>
      </c>
    </row>
    <row r="45" spans="1:10" x14ac:dyDescent="0.25">
      <c r="A45" s="243" t="s">
        <v>89</v>
      </c>
      <c r="B45" s="246">
        <v>30</v>
      </c>
      <c r="C45" s="246">
        <v>43</v>
      </c>
      <c r="D45" s="246">
        <v>41</v>
      </c>
      <c r="E45" s="246">
        <v>27</v>
      </c>
      <c r="F45" s="246">
        <v>25</v>
      </c>
      <c r="G45" s="238">
        <f t="shared" si="4"/>
        <v>1.4333333333333333</v>
      </c>
      <c r="H45" s="238">
        <f t="shared" si="5"/>
        <v>0.65853658536585369</v>
      </c>
      <c r="I45" s="238">
        <f t="shared" si="5"/>
        <v>0.92592592592592593</v>
      </c>
      <c r="J45" s="238">
        <f t="shared" si="6"/>
        <v>0.83333333333333337</v>
      </c>
    </row>
    <row r="46" spans="1:10" x14ac:dyDescent="0.25">
      <c r="A46" s="243" t="s">
        <v>90</v>
      </c>
      <c r="B46" s="246">
        <v>60</v>
      </c>
      <c r="C46" s="246">
        <v>38</v>
      </c>
      <c r="D46" s="246">
        <v>38</v>
      </c>
      <c r="E46" s="246">
        <v>34</v>
      </c>
      <c r="F46" s="246">
        <v>28</v>
      </c>
      <c r="G46" s="238">
        <f t="shared" si="4"/>
        <v>0.6333333333333333</v>
      </c>
      <c r="H46" s="238">
        <f t="shared" si="5"/>
        <v>0.89473684210526316</v>
      </c>
      <c r="I46" s="238">
        <f t="shared" si="5"/>
        <v>0.82352941176470584</v>
      </c>
      <c r="J46" s="238">
        <f t="shared" si="6"/>
        <v>0.46666666666666667</v>
      </c>
    </row>
    <row r="47" spans="1:10" x14ac:dyDescent="0.25">
      <c r="A47" s="243" t="s">
        <v>80</v>
      </c>
      <c r="B47" s="246"/>
      <c r="C47" s="246"/>
      <c r="D47" s="246"/>
      <c r="E47" s="246"/>
      <c r="F47" s="246"/>
      <c r="G47" s="238">
        <f t="shared" si="4"/>
        <v>0</v>
      </c>
      <c r="H47" s="238">
        <f t="shared" si="5"/>
        <v>0</v>
      </c>
      <c r="I47" s="238">
        <f t="shared" si="5"/>
        <v>0</v>
      </c>
      <c r="J47" s="238">
        <f t="shared" si="6"/>
        <v>0</v>
      </c>
    </row>
    <row r="48" spans="1:10" x14ac:dyDescent="0.25">
      <c r="A48" s="243" t="s">
        <v>92</v>
      </c>
      <c r="B48" s="246">
        <v>15</v>
      </c>
      <c r="C48" s="246">
        <v>11</v>
      </c>
      <c r="D48" s="246">
        <v>11</v>
      </c>
      <c r="E48" s="246">
        <v>7</v>
      </c>
      <c r="F48" s="246">
        <v>5</v>
      </c>
      <c r="G48" s="238">
        <f t="shared" si="4"/>
        <v>0.73333333333333328</v>
      </c>
      <c r="H48" s="238">
        <f t="shared" si="5"/>
        <v>0.63636363636363635</v>
      </c>
      <c r="I48" s="238">
        <f t="shared" si="5"/>
        <v>0.7142857142857143</v>
      </c>
      <c r="J48" s="238">
        <f t="shared" si="6"/>
        <v>0.33333333333333331</v>
      </c>
    </row>
    <row r="49" spans="1:10" x14ac:dyDescent="0.25">
      <c r="A49" s="243" t="s">
        <v>80</v>
      </c>
      <c r="B49" s="246"/>
      <c r="C49" s="246"/>
      <c r="D49" s="246"/>
      <c r="E49" s="246"/>
      <c r="F49" s="246"/>
      <c r="G49" s="238">
        <f t="shared" si="4"/>
        <v>0</v>
      </c>
      <c r="H49" s="238">
        <f t="shared" si="5"/>
        <v>0</v>
      </c>
      <c r="I49" s="238">
        <f t="shared" si="5"/>
        <v>0</v>
      </c>
      <c r="J49" s="238">
        <f t="shared" si="6"/>
        <v>0</v>
      </c>
    </row>
    <row r="50" spans="1:10" x14ac:dyDescent="0.25">
      <c r="A50" s="243" t="s">
        <v>80</v>
      </c>
      <c r="B50" s="246"/>
      <c r="C50" s="246"/>
      <c r="D50" s="246"/>
      <c r="E50" s="246"/>
      <c r="F50" s="246"/>
      <c r="G50" s="238">
        <f t="shared" si="4"/>
        <v>0</v>
      </c>
      <c r="H50" s="238">
        <f t="shared" si="5"/>
        <v>0</v>
      </c>
      <c r="I50" s="238">
        <f t="shared" si="5"/>
        <v>0</v>
      </c>
      <c r="J50" s="238">
        <f t="shared" si="6"/>
        <v>0</v>
      </c>
    </row>
    <row r="51" spans="1:10" x14ac:dyDescent="0.25">
      <c r="A51" s="243" t="s">
        <v>80</v>
      </c>
      <c r="B51" s="246"/>
      <c r="C51" s="246"/>
      <c r="D51" s="246"/>
      <c r="E51" s="246"/>
      <c r="F51" s="246"/>
      <c r="G51" s="238">
        <f t="shared" si="4"/>
        <v>0</v>
      </c>
      <c r="H51" s="238">
        <f t="shared" si="5"/>
        <v>0</v>
      </c>
      <c r="I51" s="238">
        <f t="shared" si="5"/>
        <v>0</v>
      </c>
      <c r="J51" s="238">
        <f t="shared" si="6"/>
        <v>0</v>
      </c>
    </row>
    <row r="52" spans="1:10" x14ac:dyDescent="0.25">
      <c r="A52" s="243" t="s">
        <v>80</v>
      </c>
      <c r="B52" s="246"/>
      <c r="C52" s="246"/>
      <c r="D52" s="246"/>
      <c r="E52" s="246"/>
      <c r="F52" s="246"/>
      <c r="G52" s="238">
        <f t="shared" si="4"/>
        <v>0</v>
      </c>
      <c r="H52" s="238">
        <f t="shared" ref="H52:I60" si="7">IFERROR(E52/D52,0)</f>
        <v>0</v>
      </c>
      <c r="I52" s="238">
        <f t="shared" si="7"/>
        <v>0</v>
      </c>
      <c r="J52" s="238">
        <f t="shared" si="6"/>
        <v>0</v>
      </c>
    </row>
    <row r="53" spans="1:10" x14ac:dyDescent="0.25">
      <c r="A53" s="243" t="s">
        <v>80</v>
      </c>
      <c r="B53" s="246"/>
      <c r="C53" s="246"/>
      <c r="D53" s="246"/>
      <c r="E53" s="246"/>
      <c r="F53" s="246"/>
      <c r="G53" s="238">
        <f t="shared" si="4"/>
        <v>0</v>
      </c>
      <c r="H53" s="238">
        <f t="shared" si="7"/>
        <v>0</v>
      </c>
      <c r="I53" s="238">
        <f t="shared" si="7"/>
        <v>0</v>
      </c>
      <c r="J53" s="238">
        <f t="shared" si="6"/>
        <v>0</v>
      </c>
    </row>
    <row r="54" spans="1:10" x14ac:dyDescent="0.25">
      <c r="A54" s="243" t="s">
        <v>80</v>
      </c>
      <c r="B54" s="246"/>
      <c r="C54" s="246"/>
      <c r="D54" s="246"/>
      <c r="E54" s="246"/>
      <c r="F54" s="246"/>
      <c r="G54" s="238">
        <f t="shared" si="4"/>
        <v>0</v>
      </c>
      <c r="H54" s="238">
        <f t="shared" si="7"/>
        <v>0</v>
      </c>
      <c r="I54" s="238">
        <f t="shared" si="7"/>
        <v>0</v>
      </c>
      <c r="J54" s="238">
        <f t="shared" si="6"/>
        <v>0</v>
      </c>
    </row>
    <row r="55" spans="1:10" x14ac:dyDescent="0.25">
      <c r="A55" s="243" t="s">
        <v>80</v>
      </c>
      <c r="B55" s="246"/>
      <c r="C55" s="246"/>
      <c r="D55" s="246"/>
      <c r="E55" s="246"/>
      <c r="F55" s="246"/>
      <c r="G55" s="238">
        <f t="shared" si="4"/>
        <v>0</v>
      </c>
      <c r="H55" s="238">
        <f t="shared" si="7"/>
        <v>0</v>
      </c>
      <c r="I55" s="238">
        <f t="shared" si="7"/>
        <v>0</v>
      </c>
      <c r="J55" s="238">
        <f t="shared" si="6"/>
        <v>0</v>
      </c>
    </row>
    <row r="56" spans="1:10" x14ac:dyDescent="0.25">
      <c r="A56" s="243" t="s">
        <v>80</v>
      </c>
      <c r="B56" s="246"/>
      <c r="C56" s="246"/>
      <c r="D56" s="246"/>
      <c r="E56" s="246"/>
      <c r="F56" s="246"/>
      <c r="G56" s="238">
        <f t="shared" si="4"/>
        <v>0</v>
      </c>
      <c r="H56" s="238">
        <f t="shared" si="7"/>
        <v>0</v>
      </c>
      <c r="I56" s="238">
        <f t="shared" si="7"/>
        <v>0</v>
      </c>
      <c r="J56" s="238">
        <f t="shared" si="6"/>
        <v>0</v>
      </c>
    </row>
    <row r="57" spans="1:10" x14ac:dyDescent="0.25">
      <c r="A57" s="243" t="s">
        <v>80</v>
      </c>
      <c r="B57" s="246"/>
      <c r="C57" s="246"/>
      <c r="D57" s="246"/>
      <c r="E57" s="246"/>
      <c r="F57" s="246"/>
      <c r="G57" s="238">
        <f t="shared" si="4"/>
        <v>0</v>
      </c>
      <c r="H57" s="238">
        <f t="shared" si="7"/>
        <v>0</v>
      </c>
      <c r="I57" s="238">
        <f t="shared" si="7"/>
        <v>0</v>
      </c>
      <c r="J57" s="238">
        <f t="shared" si="6"/>
        <v>0</v>
      </c>
    </row>
    <row r="58" spans="1:10" x14ac:dyDescent="0.25">
      <c r="A58" s="243" t="s">
        <v>80</v>
      </c>
      <c r="B58" s="246"/>
      <c r="C58" s="246"/>
      <c r="D58" s="246"/>
      <c r="E58" s="246"/>
      <c r="F58" s="246"/>
      <c r="G58" s="238">
        <f t="shared" si="4"/>
        <v>0</v>
      </c>
      <c r="H58" s="238">
        <f t="shared" si="7"/>
        <v>0</v>
      </c>
      <c r="I58" s="238">
        <f t="shared" si="7"/>
        <v>0</v>
      </c>
      <c r="J58" s="238">
        <f t="shared" si="6"/>
        <v>0</v>
      </c>
    </row>
    <row r="59" spans="1:10" x14ac:dyDescent="0.25">
      <c r="A59" s="243" t="s">
        <v>80</v>
      </c>
      <c r="B59" s="246"/>
      <c r="C59" s="246"/>
      <c r="D59" s="246"/>
      <c r="E59" s="246"/>
      <c r="F59" s="246"/>
      <c r="G59" s="238">
        <f t="shared" si="4"/>
        <v>0</v>
      </c>
      <c r="H59" s="238">
        <f t="shared" si="7"/>
        <v>0</v>
      </c>
      <c r="I59" s="238">
        <f t="shared" si="7"/>
        <v>0</v>
      </c>
      <c r="J59" s="238">
        <f t="shared" si="6"/>
        <v>0</v>
      </c>
    </row>
    <row r="60" spans="1:10" x14ac:dyDescent="0.25">
      <c r="A60" s="243" t="s">
        <v>80</v>
      </c>
      <c r="B60" s="246"/>
      <c r="C60" s="246"/>
      <c r="D60" s="246"/>
      <c r="E60" s="246"/>
      <c r="F60" s="246"/>
      <c r="G60" s="238">
        <f t="shared" si="4"/>
        <v>0</v>
      </c>
      <c r="H60" s="238">
        <f t="shared" si="7"/>
        <v>0</v>
      </c>
      <c r="I60" s="238">
        <f t="shared" si="7"/>
        <v>0</v>
      </c>
      <c r="J60" s="238">
        <f t="shared" si="6"/>
        <v>0</v>
      </c>
    </row>
    <row r="61" spans="1:10" x14ac:dyDescent="0.25">
      <c r="A61" s="186" t="s">
        <v>80</v>
      </c>
      <c r="B61" s="186"/>
      <c r="C61" s="186"/>
      <c r="D61" s="186"/>
      <c r="E61" s="186"/>
      <c r="F61" s="186"/>
      <c r="G61" s="238">
        <f>IFERROR(C61/B61,0)</f>
        <v>0</v>
      </c>
      <c r="H61" s="238">
        <f>IFERROR(E61/D61,0)</f>
        <v>0</v>
      </c>
      <c r="I61" s="238">
        <f>IFERROR(F61/E61,0)</f>
        <v>0</v>
      </c>
      <c r="J61" s="238">
        <f>IFERROR(F61/B61,0)</f>
        <v>0</v>
      </c>
    </row>
    <row r="62" spans="1:10" x14ac:dyDescent="0.25">
      <c r="A62" s="61" t="s">
        <v>40</v>
      </c>
      <c r="B62" s="247">
        <f>SUM(B35:B61)</f>
        <v>115</v>
      </c>
      <c r="C62" s="247">
        <f>SUM(C35:C61)</f>
        <v>97</v>
      </c>
      <c r="D62" s="247">
        <f>SUM(D35:D61)</f>
        <v>93</v>
      </c>
      <c r="E62" s="247">
        <f>SUM(E35:E61)</f>
        <v>68</v>
      </c>
      <c r="F62" s="247">
        <f>SUM(F35:F61)</f>
        <v>58</v>
      </c>
      <c r="G62" s="238">
        <f>IFERROR(C62/B62,0)</f>
        <v>0.84347826086956523</v>
      </c>
      <c r="H62" s="238">
        <f>IFERROR(E62/D62,0)</f>
        <v>0.73118279569892475</v>
      </c>
      <c r="I62" s="238">
        <f>IFERROR(F62/E62,0)</f>
        <v>0.8529411764705882</v>
      </c>
      <c r="J62" s="238">
        <f>IFERROR(F62/B62,0)</f>
        <v>0.5043478260869565</v>
      </c>
    </row>
    <row r="64" spans="1:10" ht="16.5" thickBot="1" x14ac:dyDescent="0.3">
      <c r="A64" s="455" t="s">
        <v>106</v>
      </c>
      <c r="B64" s="456"/>
      <c r="C64" s="456"/>
      <c r="D64" s="456"/>
      <c r="E64" s="456"/>
      <c r="F64" s="456"/>
      <c r="G64" s="456"/>
      <c r="H64" s="456"/>
      <c r="I64" s="456"/>
    </row>
    <row r="65" spans="1:9" ht="63.75" thickBot="1" x14ac:dyDescent="0.3">
      <c r="A65" s="45" t="s">
        <v>69</v>
      </c>
      <c r="B65" s="37" t="s">
        <v>71</v>
      </c>
      <c r="C65" s="37" t="s">
        <v>72</v>
      </c>
      <c r="D65" s="37" t="s">
        <v>73</v>
      </c>
      <c r="E65" s="37" t="s">
        <v>74</v>
      </c>
      <c r="F65" s="39" t="s">
        <v>100</v>
      </c>
      <c r="G65" s="39" t="s">
        <v>101</v>
      </c>
      <c r="H65" s="39" t="s">
        <v>102</v>
      </c>
      <c r="I65" s="40" t="s">
        <v>103</v>
      </c>
    </row>
    <row r="66" spans="1:9" x14ac:dyDescent="0.25">
      <c r="A66" s="242" t="s">
        <v>79</v>
      </c>
      <c r="B66" s="245">
        <v>37</v>
      </c>
      <c r="C66" s="245">
        <v>30</v>
      </c>
      <c r="D66" s="245">
        <v>21</v>
      </c>
      <c r="E66" s="245">
        <v>20</v>
      </c>
      <c r="F66" s="248">
        <f>+IFERROR(B66/(C4+C35),0)*100</f>
        <v>60.655737704918032</v>
      </c>
      <c r="G66" s="248">
        <f>+IFERROR(C66/(D4+D35),0)*100</f>
        <v>62.5</v>
      </c>
      <c r="H66" s="248">
        <f>+IFERROR(D66/(E4+E35),0)*100</f>
        <v>63.636363636363633</v>
      </c>
      <c r="I66" s="248">
        <f>+IFERROR(E66/(F4+F35),0)*100</f>
        <v>74.074074074074076</v>
      </c>
    </row>
    <row r="67" spans="1:9" x14ac:dyDescent="0.25">
      <c r="A67" s="243" t="s">
        <v>80</v>
      </c>
      <c r="B67" s="246"/>
      <c r="C67" s="246"/>
      <c r="D67" s="246"/>
      <c r="E67" s="246"/>
      <c r="F67" s="249">
        <f t="shared" ref="F67:I82" si="8">+IFERROR(B67/(C5+C36),0)*100</f>
        <v>0</v>
      </c>
      <c r="G67" s="249">
        <f t="shared" si="8"/>
        <v>0</v>
      </c>
      <c r="H67" s="249">
        <f t="shared" si="8"/>
        <v>0</v>
      </c>
      <c r="I67" s="249">
        <f t="shared" si="8"/>
        <v>0</v>
      </c>
    </row>
    <row r="68" spans="1:9" x14ac:dyDescent="0.25">
      <c r="A68" s="243" t="s">
        <v>81</v>
      </c>
      <c r="B68" s="246">
        <v>54</v>
      </c>
      <c r="C68" s="246">
        <v>54</v>
      </c>
      <c r="D68" s="246">
        <v>51</v>
      </c>
      <c r="E68" s="246">
        <v>46</v>
      </c>
      <c r="F68" s="249">
        <f t="shared" si="8"/>
        <v>81.818181818181827</v>
      </c>
      <c r="G68" s="249">
        <f t="shared" si="8"/>
        <v>85.714285714285708</v>
      </c>
      <c r="H68" s="249">
        <f t="shared" si="8"/>
        <v>89.473684210526315</v>
      </c>
      <c r="I68" s="249">
        <f t="shared" si="8"/>
        <v>88.461538461538453</v>
      </c>
    </row>
    <row r="69" spans="1:9" x14ac:dyDescent="0.25">
      <c r="A69" s="243" t="s">
        <v>82</v>
      </c>
      <c r="B69" s="246">
        <v>6</v>
      </c>
      <c r="C69" s="246">
        <v>6</v>
      </c>
      <c r="D69" s="246">
        <v>6</v>
      </c>
      <c r="E69" s="246">
        <v>5</v>
      </c>
      <c r="F69" s="249">
        <f t="shared" si="8"/>
        <v>75</v>
      </c>
      <c r="G69" s="249">
        <f t="shared" si="8"/>
        <v>75</v>
      </c>
      <c r="H69" s="249">
        <f t="shared" si="8"/>
        <v>85.714285714285708</v>
      </c>
      <c r="I69" s="249">
        <f t="shared" si="8"/>
        <v>100</v>
      </c>
    </row>
    <row r="70" spans="1:9" x14ac:dyDescent="0.25">
      <c r="A70" s="243" t="s">
        <v>83</v>
      </c>
      <c r="B70" s="246">
        <v>10</v>
      </c>
      <c r="C70" s="246">
        <v>9</v>
      </c>
      <c r="D70" s="246">
        <v>9</v>
      </c>
      <c r="E70" s="246">
        <v>8</v>
      </c>
      <c r="F70" s="249">
        <f t="shared" si="8"/>
        <v>62.5</v>
      </c>
      <c r="G70" s="249">
        <f t="shared" si="8"/>
        <v>60</v>
      </c>
      <c r="H70" s="249">
        <f t="shared" si="8"/>
        <v>60</v>
      </c>
      <c r="I70" s="249">
        <f t="shared" si="8"/>
        <v>61.53846153846154</v>
      </c>
    </row>
    <row r="71" spans="1:9" x14ac:dyDescent="0.25">
      <c r="A71" s="243" t="s">
        <v>80</v>
      </c>
      <c r="B71" s="246"/>
      <c r="C71" s="246"/>
      <c r="D71" s="246"/>
      <c r="E71" s="246"/>
      <c r="F71" s="249">
        <f t="shared" si="8"/>
        <v>0</v>
      </c>
      <c r="G71" s="249">
        <f t="shared" si="8"/>
        <v>0</v>
      </c>
      <c r="H71" s="249">
        <f t="shared" si="8"/>
        <v>0</v>
      </c>
      <c r="I71" s="249">
        <f t="shared" si="8"/>
        <v>0</v>
      </c>
    </row>
    <row r="72" spans="1:9" x14ac:dyDescent="0.25">
      <c r="A72" s="243" t="s">
        <v>85</v>
      </c>
      <c r="B72" s="246">
        <v>24</v>
      </c>
      <c r="C72" s="246">
        <v>23</v>
      </c>
      <c r="D72" s="246">
        <v>19</v>
      </c>
      <c r="E72" s="246">
        <v>16</v>
      </c>
      <c r="F72" s="249">
        <f t="shared" si="8"/>
        <v>66.666666666666657</v>
      </c>
      <c r="G72" s="249">
        <f t="shared" si="8"/>
        <v>79.310344827586206</v>
      </c>
      <c r="H72" s="249">
        <f t="shared" si="8"/>
        <v>86.36363636363636</v>
      </c>
      <c r="I72" s="249">
        <f t="shared" si="8"/>
        <v>84.210526315789465</v>
      </c>
    </row>
    <row r="73" spans="1:9" x14ac:dyDescent="0.25">
      <c r="A73" s="243" t="s">
        <v>86</v>
      </c>
      <c r="B73" s="246">
        <v>15</v>
      </c>
      <c r="C73" s="246">
        <v>15</v>
      </c>
      <c r="D73" s="246">
        <v>15</v>
      </c>
      <c r="E73" s="246">
        <v>14</v>
      </c>
      <c r="F73" s="249">
        <f t="shared" si="8"/>
        <v>50.847457627118644</v>
      </c>
      <c r="G73" s="249">
        <f t="shared" si="8"/>
        <v>52.631578947368418</v>
      </c>
      <c r="H73" s="249">
        <f t="shared" si="8"/>
        <v>62.5</v>
      </c>
      <c r="I73" s="249">
        <f t="shared" si="8"/>
        <v>70</v>
      </c>
    </row>
    <row r="74" spans="1:9" x14ac:dyDescent="0.25">
      <c r="A74" s="243" t="s">
        <v>87</v>
      </c>
      <c r="B74" s="246">
        <v>8</v>
      </c>
      <c r="C74" s="246">
        <v>8</v>
      </c>
      <c r="D74" s="246">
        <v>7</v>
      </c>
      <c r="E74" s="246">
        <v>6</v>
      </c>
      <c r="F74" s="249">
        <f t="shared" si="8"/>
        <v>34.042553191489361</v>
      </c>
      <c r="G74" s="249">
        <f t="shared" si="8"/>
        <v>39.024390243902438</v>
      </c>
      <c r="H74" s="249">
        <f t="shared" si="8"/>
        <v>58.333333333333336</v>
      </c>
      <c r="I74" s="249">
        <f t="shared" si="8"/>
        <v>66.666666666666657</v>
      </c>
    </row>
    <row r="75" spans="1:9" x14ac:dyDescent="0.25">
      <c r="A75" s="243" t="s">
        <v>80</v>
      </c>
      <c r="B75" s="246"/>
      <c r="C75" s="246"/>
      <c r="D75" s="246"/>
      <c r="E75" s="246"/>
      <c r="F75" s="249">
        <f t="shared" si="8"/>
        <v>0</v>
      </c>
      <c r="G75" s="249">
        <f t="shared" si="8"/>
        <v>0</v>
      </c>
      <c r="H75" s="249">
        <f t="shared" si="8"/>
        <v>0</v>
      </c>
      <c r="I75" s="249">
        <f t="shared" si="8"/>
        <v>0</v>
      </c>
    </row>
    <row r="76" spans="1:9" x14ac:dyDescent="0.25">
      <c r="A76" s="243" t="s">
        <v>89</v>
      </c>
      <c r="B76" s="246">
        <v>114</v>
      </c>
      <c r="C76" s="246">
        <v>113</v>
      </c>
      <c r="D76" s="246">
        <v>99</v>
      </c>
      <c r="E76" s="246">
        <v>88</v>
      </c>
      <c r="F76" s="249">
        <f t="shared" si="8"/>
        <v>77.551020408163268</v>
      </c>
      <c r="G76" s="249">
        <f t="shared" si="8"/>
        <v>79.020979020979027</v>
      </c>
      <c r="H76" s="249">
        <f t="shared" si="8"/>
        <v>86.08695652173914</v>
      </c>
      <c r="I76" s="249">
        <f t="shared" si="8"/>
        <v>87.128712871287135</v>
      </c>
    </row>
    <row r="77" spans="1:9" x14ac:dyDescent="0.25">
      <c r="A77" s="243" t="s">
        <v>90</v>
      </c>
      <c r="B77" s="246">
        <v>116</v>
      </c>
      <c r="C77" s="246">
        <v>116</v>
      </c>
      <c r="D77" s="246">
        <v>112</v>
      </c>
      <c r="E77" s="246">
        <v>110</v>
      </c>
      <c r="F77" s="249">
        <f t="shared" si="8"/>
        <v>77.852348993288587</v>
      </c>
      <c r="G77" s="249">
        <f t="shared" si="8"/>
        <v>77.852348993288587</v>
      </c>
      <c r="H77" s="249">
        <f t="shared" si="8"/>
        <v>78.873239436619713</v>
      </c>
      <c r="I77" s="249">
        <f t="shared" si="8"/>
        <v>82.706766917293223</v>
      </c>
    </row>
    <row r="78" spans="1:9" x14ac:dyDescent="0.25">
      <c r="A78" s="243" t="s">
        <v>91</v>
      </c>
      <c r="B78" s="246">
        <v>31</v>
      </c>
      <c r="C78" s="246">
        <v>31</v>
      </c>
      <c r="D78" s="246">
        <v>25</v>
      </c>
      <c r="E78" s="246">
        <v>23</v>
      </c>
      <c r="F78" s="249">
        <f t="shared" si="8"/>
        <v>24.603174603174601</v>
      </c>
      <c r="G78" s="249">
        <f t="shared" si="8"/>
        <v>25</v>
      </c>
      <c r="H78" s="249">
        <f t="shared" si="8"/>
        <v>37.878787878787875</v>
      </c>
      <c r="I78" s="249">
        <f t="shared" si="8"/>
        <v>41.818181818181813</v>
      </c>
    </row>
    <row r="79" spans="1:9" x14ac:dyDescent="0.25">
      <c r="A79" s="243" t="s">
        <v>92</v>
      </c>
      <c r="B79" s="246">
        <v>15</v>
      </c>
      <c r="C79" s="246">
        <v>15</v>
      </c>
      <c r="D79" s="246">
        <v>12</v>
      </c>
      <c r="E79" s="246">
        <v>11</v>
      </c>
      <c r="F79" s="249">
        <f t="shared" si="8"/>
        <v>51.724137931034484</v>
      </c>
      <c r="G79" s="249">
        <f t="shared" si="8"/>
        <v>51.724137931034484</v>
      </c>
      <c r="H79" s="249">
        <f t="shared" si="8"/>
        <v>60</v>
      </c>
      <c r="I79" s="249">
        <f t="shared" si="8"/>
        <v>64.705882352941174</v>
      </c>
    </row>
    <row r="80" spans="1:9" x14ac:dyDescent="0.25">
      <c r="A80" s="243" t="s">
        <v>105</v>
      </c>
      <c r="B80" s="246">
        <v>106</v>
      </c>
      <c r="C80" s="246">
        <v>101</v>
      </c>
      <c r="D80" s="246">
        <v>91</v>
      </c>
      <c r="E80" s="246">
        <v>82</v>
      </c>
      <c r="F80" s="249">
        <f t="shared" si="8"/>
        <v>85.483870967741936</v>
      </c>
      <c r="G80" s="249">
        <f t="shared" si="8"/>
        <v>88.596491228070178</v>
      </c>
      <c r="H80" s="249">
        <f t="shared" si="8"/>
        <v>91.919191919191917</v>
      </c>
      <c r="I80" s="249">
        <f t="shared" si="8"/>
        <v>92.134831460674164</v>
      </c>
    </row>
    <row r="81" spans="1:9" x14ac:dyDescent="0.25">
      <c r="A81" s="243" t="s">
        <v>80</v>
      </c>
      <c r="B81" s="246"/>
      <c r="C81" s="246"/>
      <c r="D81" s="246"/>
      <c r="E81" s="246"/>
      <c r="F81" s="249">
        <f t="shared" si="8"/>
        <v>0</v>
      </c>
      <c r="G81" s="249">
        <f t="shared" si="8"/>
        <v>0</v>
      </c>
      <c r="H81" s="249">
        <f t="shared" si="8"/>
        <v>0</v>
      </c>
      <c r="I81" s="249">
        <f t="shared" si="8"/>
        <v>0</v>
      </c>
    </row>
    <row r="82" spans="1:9" x14ac:dyDescent="0.25">
      <c r="A82" s="243" t="s">
        <v>94</v>
      </c>
      <c r="B82" s="246">
        <v>11</v>
      </c>
      <c r="C82" s="246">
        <v>10</v>
      </c>
      <c r="D82" s="246">
        <v>9</v>
      </c>
      <c r="E82" s="246">
        <v>9</v>
      </c>
      <c r="F82" s="249">
        <f t="shared" si="8"/>
        <v>100</v>
      </c>
      <c r="G82" s="249">
        <f t="shared" si="8"/>
        <v>100</v>
      </c>
      <c r="H82" s="249">
        <f t="shared" si="8"/>
        <v>100</v>
      </c>
      <c r="I82" s="249">
        <f t="shared" si="8"/>
        <v>100</v>
      </c>
    </row>
    <row r="83" spans="1:9" x14ac:dyDescent="0.25">
      <c r="A83" s="243" t="s">
        <v>95</v>
      </c>
      <c r="B83" s="246">
        <v>6</v>
      </c>
      <c r="C83" s="246">
        <v>6</v>
      </c>
      <c r="D83" s="246">
        <v>6</v>
      </c>
      <c r="E83" s="246">
        <v>5</v>
      </c>
      <c r="F83" s="249">
        <f t="shared" ref="F83:I93" si="9">+IFERROR(B83/(C21+C52),0)*100</f>
        <v>66.666666666666657</v>
      </c>
      <c r="G83" s="249">
        <f t="shared" si="9"/>
        <v>66.666666666666657</v>
      </c>
      <c r="H83" s="249">
        <f t="shared" si="9"/>
        <v>66.666666666666657</v>
      </c>
      <c r="I83" s="249">
        <f t="shared" si="9"/>
        <v>71.428571428571431</v>
      </c>
    </row>
    <row r="84" spans="1:9" x14ac:dyDescent="0.25">
      <c r="A84" s="243" t="s">
        <v>80</v>
      </c>
      <c r="B84" s="246"/>
      <c r="C84" s="246"/>
      <c r="D84" s="246"/>
      <c r="E84" s="246"/>
      <c r="F84" s="249">
        <f t="shared" si="9"/>
        <v>0</v>
      </c>
      <c r="G84" s="249">
        <f t="shared" si="9"/>
        <v>0</v>
      </c>
      <c r="H84" s="249">
        <f t="shared" si="9"/>
        <v>0</v>
      </c>
      <c r="I84" s="249">
        <f t="shared" si="9"/>
        <v>0</v>
      </c>
    </row>
    <row r="85" spans="1:9" x14ac:dyDescent="0.25">
      <c r="A85" s="243" t="s">
        <v>97</v>
      </c>
      <c r="B85" s="246">
        <v>12</v>
      </c>
      <c r="C85" s="246">
        <v>11</v>
      </c>
      <c r="D85" s="246">
        <v>11</v>
      </c>
      <c r="E85" s="246">
        <v>8</v>
      </c>
      <c r="F85" s="249">
        <f t="shared" si="9"/>
        <v>66.666666666666657</v>
      </c>
      <c r="G85" s="249">
        <f t="shared" si="9"/>
        <v>64.705882352941174</v>
      </c>
      <c r="H85" s="249">
        <f t="shared" si="9"/>
        <v>64.705882352941174</v>
      </c>
      <c r="I85" s="249">
        <f t="shared" si="9"/>
        <v>66.666666666666657</v>
      </c>
    </row>
    <row r="86" spans="1:9" x14ac:dyDescent="0.25">
      <c r="A86" s="243" t="s">
        <v>80</v>
      </c>
      <c r="B86" s="246"/>
      <c r="C86" s="246"/>
      <c r="D86" s="246"/>
      <c r="E86" s="246"/>
      <c r="F86" s="249">
        <f t="shared" si="9"/>
        <v>0</v>
      </c>
      <c r="G86" s="249">
        <f t="shared" si="9"/>
        <v>0</v>
      </c>
      <c r="H86" s="249">
        <f t="shared" si="9"/>
        <v>0</v>
      </c>
      <c r="I86" s="249">
        <f t="shared" si="9"/>
        <v>0</v>
      </c>
    </row>
    <row r="87" spans="1:9" x14ac:dyDescent="0.25">
      <c r="A87" s="243" t="s">
        <v>80</v>
      </c>
      <c r="B87" s="246"/>
      <c r="C87" s="246"/>
      <c r="D87" s="246"/>
      <c r="E87" s="246"/>
      <c r="F87" s="249">
        <f t="shared" si="9"/>
        <v>0</v>
      </c>
      <c r="G87" s="249">
        <f t="shared" si="9"/>
        <v>0</v>
      </c>
      <c r="H87" s="249">
        <f t="shared" si="9"/>
        <v>0</v>
      </c>
      <c r="I87" s="249">
        <f t="shared" si="9"/>
        <v>0</v>
      </c>
    </row>
    <row r="88" spans="1:9" x14ac:dyDescent="0.25">
      <c r="A88" s="243" t="s">
        <v>80</v>
      </c>
      <c r="B88" s="246"/>
      <c r="C88" s="246"/>
      <c r="D88" s="246"/>
      <c r="E88" s="246"/>
      <c r="F88" s="249">
        <f t="shared" si="9"/>
        <v>0</v>
      </c>
      <c r="G88" s="249">
        <f t="shared" si="9"/>
        <v>0</v>
      </c>
      <c r="H88" s="249">
        <f t="shared" si="9"/>
        <v>0</v>
      </c>
      <c r="I88" s="249">
        <f t="shared" si="9"/>
        <v>0</v>
      </c>
    </row>
    <row r="89" spans="1:9" x14ac:dyDescent="0.25">
      <c r="A89" s="243" t="s">
        <v>80</v>
      </c>
      <c r="B89" s="246"/>
      <c r="C89" s="246"/>
      <c r="D89" s="246"/>
      <c r="E89" s="246"/>
      <c r="F89" s="249">
        <f t="shared" si="9"/>
        <v>0</v>
      </c>
      <c r="G89" s="249">
        <f t="shared" si="9"/>
        <v>0</v>
      </c>
      <c r="H89" s="249">
        <f t="shared" si="9"/>
        <v>0</v>
      </c>
      <c r="I89" s="249">
        <f t="shared" si="9"/>
        <v>0</v>
      </c>
    </row>
    <row r="90" spans="1:9" x14ac:dyDescent="0.25">
      <c r="A90" s="243" t="s">
        <v>80</v>
      </c>
      <c r="B90" s="246"/>
      <c r="C90" s="246"/>
      <c r="D90" s="246"/>
      <c r="E90" s="246"/>
      <c r="F90" s="249">
        <f t="shared" si="9"/>
        <v>0</v>
      </c>
      <c r="G90" s="249">
        <f t="shared" si="9"/>
        <v>0</v>
      </c>
      <c r="H90" s="249">
        <f t="shared" si="9"/>
        <v>0</v>
      </c>
      <c r="I90" s="249">
        <f t="shared" si="9"/>
        <v>0</v>
      </c>
    </row>
    <row r="91" spans="1:9" x14ac:dyDescent="0.25">
      <c r="A91" s="243" t="s">
        <v>80</v>
      </c>
      <c r="B91" s="246"/>
      <c r="C91" s="246"/>
      <c r="D91" s="246"/>
      <c r="E91" s="246"/>
      <c r="F91" s="249">
        <f t="shared" si="9"/>
        <v>0</v>
      </c>
      <c r="G91" s="249">
        <f t="shared" si="9"/>
        <v>0</v>
      </c>
      <c r="H91" s="249">
        <f t="shared" si="9"/>
        <v>0</v>
      </c>
      <c r="I91" s="249">
        <f t="shared" si="9"/>
        <v>0</v>
      </c>
    </row>
    <row r="92" spans="1:9" x14ac:dyDescent="0.25">
      <c r="A92" s="186" t="s">
        <v>80</v>
      </c>
      <c r="B92" s="246"/>
      <c r="C92" s="246"/>
      <c r="D92" s="246"/>
      <c r="E92" s="246"/>
      <c r="F92" s="249">
        <f t="shared" si="9"/>
        <v>0</v>
      </c>
      <c r="G92" s="249">
        <f t="shared" si="9"/>
        <v>0</v>
      </c>
      <c r="H92" s="249">
        <f t="shared" si="9"/>
        <v>0</v>
      </c>
      <c r="I92" s="249">
        <f t="shared" si="9"/>
        <v>0</v>
      </c>
    </row>
    <row r="93" spans="1:9" x14ac:dyDescent="0.25">
      <c r="A93" s="61" t="s">
        <v>40</v>
      </c>
      <c r="B93" s="247">
        <f>SUM(B66:B92)</f>
        <v>565</v>
      </c>
      <c r="C93" s="247">
        <f>SUM(C66:C92)</f>
        <v>548</v>
      </c>
      <c r="D93" s="247">
        <f>SUM(D66:D92)</f>
        <v>493</v>
      </c>
      <c r="E93" s="247">
        <f>SUM(E66:E92)</f>
        <v>451</v>
      </c>
      <c r="F93" s="249">
        <f t="shared" si="9"/>
        <v>66.081871345029242</v>
      </c>
      <c r="G93" s="249">
        <f t="shared" si="9"/>
        <v>67.737948084054395</v>
      </c>
      <c r="H93" s="249">
        <f t="shared" si="9"/>
        <v>76.197836166924276</v>
      </c>
      <c r="I93" s="249">
        <f t="shared" si="9"/>
        <v>79.401408450704224</v>
      </c>
    </row>
    <row r="94" spans="1:9" x14ac:dyDescent="0.25">
      <c r="A94" s="14"/>
    </row>
    <row r="95" spans="1:9" ht="16.5" thickBot="1" x14ac:dyDescent="0.3">
      <c r="A95" s="455" t="s">
        <v>107</v>
      </c>
      <c r="B95" s="456"/>
      <c r="C95" s="456"/>
      <c r="D95" s="456"/>
      <c r="E95" s="456"/>
      <c r="F95" s="456"/>
      <c r="G95" s="456"/>
      <c r="H95" s="456"/>
      <c r="I95" s="456"/>
    </row>
    <row r="96" spans="1:9" ht="63.75" thickBot="1" x14ac:dyDescent="0.3">
      <c r="A96" s="45" t="s">
        <v>69</v>
      </c>
      <c r="B96" s="37" t="s">
        <v>71</v>
      </c>
      <c r="C96" s="37" t="s">
        <v>72</v>
      </c>
      <c r="D96" s="37" t="s">
        <v>73</v>
      </c>
      <c r="E96" s="37" t="s">
        <v>74</v>
      </c>
      <c r="F96" s="39" t="s">
        <v>100</v>
      </c>
      <c r="G96" s="39" t="s">
        <v>101</v>
      </c>
      <c r="H96" s="39" t="s">
        <v>102</v>
      </c>
      <c r="I96" s="40" t="s">
        <v>103</v>
      </c>
    </row>
    <row r="97" spans="1:9" x14ac:dyDescent="0.25">
      <c r="A97" s="242" t="s">
        <v>79</v>
      </c>
      <c r="B97" s="245">
        <v>6</v>
      </c>
      <c r="C97" s="245">
        <v>3</v>
      </c>
      <c r="D97" s="245">
        <v>2</v>
      </c>
      <c r="E97" s="245">
        <v>2</v>
      </c>
      <c r="F97" s="248">
        <f>+IFERROR(B97/(C4+C35),0)*100</f>
        <v>9.8360655737704921</v>
      </c>
      <c r="G97" s="248">
        <f>+IFERROR(C97/(D4+D35),0)*100</f>
        <v>6.25</v>
      </c>
      <c r="H97" s="248">
        <f>+IFERROR(D97/(E4+E35),0)*100</f>
        <v>6.0606060606060606</v>
      </c>
      <c r="I97" s="248">
        <f>+IFERROR(E97/(F4+F35),0)*100</f>
        <v>7.4074074074074066</v>
      </c>
    </row>
    <row r="98" spans="1:9" x14ac:dyDescent="0.25">
      <c r="A98" s="243" t="s">
        <v>80</v>
      </c>
      <c r="B98" s="246"/>
      <c r="C98" s="246"/>
      <c r="D98" s="246"/>
      <c r="E98" s="246"/>
      <c r="F98" s="249">
        <f t="shared" ref="F98:I113" si="10">+IFERROR(B98/(C5+C36),0)*100</f>
        <v>0</v>
      </c>
      <c r="G98" s="249">
        <f t="shared" si="10"/>
        <v>0</v>
      </c>
      <c r="H98" s="249">
        <f t="shared" si="10"/>
        <v>0</v>
      </c>
      <c r="I98" s="249">
        <f t="shared" si="10"/>
        <v>0</v>
      </c>
    </row>
    <row r="99" spans="1:9" x14ac:dyDescent="0.25">
      <c r="A99" s="243" t="s">
        <v>81</v>
      </c>
      <c r="B99" s="246">
        <v>3</v>
      </c>
      <c r="C99" s="246">
        <v>1</v>
      </c>
      <c r="D99" s="246">
        <v>0</v>
      </c>
      <c r="E99" s="246">
        <v>0</v>
      </c>
      <c r="F99" s="249">
        <f t="shared" si="10"/>
        <v>4.5454545454545459</v>
      </c>
      <c r="G99" s="249">
        <f t="shared" si="10"/>
        <v>1.5873015873015872</v>
      </c>
      <c r="H99" s="249">
        <f t="shared" si="10"/>
        <v>0</v>
      </c>
      <c r="I99" s="249">
        <f t="shared" si="10"/>
        <v>0</v>
      </c>
    </row>
    <row r="100" spans="1:9" x14ac:dyDescent="0.25">
      <c r="A100" s="243" t="s">
        <v>80</v>
      </c>
      <c r="B100" s="246"/>
      <c r="C100" s="246"/>
      <c r="D100" s="246"/>
      <c r="E100" s="246"/>
      <c r="F100" s="249">
        <f t="shared" si="10"/>
        <v>0</v>
      </c>
      <c r="G100" s="249">
        <f t="shared" si="10"/>
        <v>0</v>
      </c>
      <c r="H100" s="249">
        <f t="shared" si="10"/>
        <v>0</v>
      </c>
      <c r="I100" s="249">
        <f t="shared" si="10"/>
        <v>0</v>
      </c>
    </row>
    <row r="101" spans="1:9" x14ac:dyDescent="0.25">
      <c r="A101" s="243" t="s">
        <v>83</v>
      </c>
      <c r="B101" s="246">
        <v>3</v>
      </c>
      <c r="C101" s="246">
        <v>3</v>
      </c>
      <c r="D101" s="246">
        <v>3</v>
      </c>
      <c r="E101" s="246">
        <v>2</v>
      </c>
      <c r="F101" s="249">
        <f t="shared" si="10"/>
        <v>18.75</v>
      </c>
      <c r="G101" s="249">
        <f t="shared" si="10"/>
        <v>20</v>
      </c>
      <c r="H101" s="249">
        <f t="shared" si="10"/>
        <v>20</v>
      </c>
      <c r="I101" s="249">
        <f t="shared" si="10"/>
        <v>15.384615384615385</v>
      </c>
    </row>
    <row r="102" spans="1:9" x14ac:dyDescent="0.25">
      <c r="A102" s="243" t="s">
        <v>80</v>
      </c>
      <c r="B102" s="246"/>
      <c r="C102" s="246"/>
      <c r="D102" s="246"/>
      <c r="E102" s="246"/>
      <c r="F102" s="249">
        <f t="shared" si="10"/>
        <v>0</v>
      </c>
      <c r="G102" s="249">
        <f t="shared" si="10"/>
        <v>0</v>
      </c>
      <c r="H102" s="249">
        <f t="shared" si="10"/>
        <v>0</v>
      </c>
      <c r="I102" s="249">
        <f t="shared" si="10"/>
        <v>0</v>
      </c>
    </row>
    <row r="103" spans="1:9" x14ac:dyDescent="0.25">
      <c r="A103" s="243" t="s">
        <v>85</v>
      </c>
      <c r="B103" s="246">
        <v>4</v>
      </c>
      <c r="C103" s="246">
        <v>1</v>
      </c>
      <c r="D103" s="246">
        <v>1</v>
      </c>
      <c r="E103" s="246">
        <v>1</v>
      </c>
      <c r="F103" s="249">
        <f t="shared" si="10"/>
        <v>11.111111111111111</v>
      </c>
      <c r="G103" s="249">
        <f t="shared" si="10"/>
        <v>3.4482758620689653</v>
      </c>
      <c r="H103" s="249">
        <f t="shared" si="10"/>
        <v>4.5454545454545459</v>
      </c>
      <c r="I103" s="249">
        <f t="shared" si="10"/>
        <v>5.2631578947368416</v>
      </c>
    </row>
    <row r="104" spans="1:9" x14ac:dyDescent="0.25">
      <c r="A104" s="243" t="s">
        <v>86</v>
      </c>
      <c r="B104" s="246">
        <v>12.5</v>
      </c>
      <c r="C104" s="246">
        <v>12.5</v>
      </c>
      <c r="D104" s="246">
        <v>8</v>
      </c>
      <c r="E104" s="246">
        <v>5</v>
      </c>
      <c r="F104" s="249">
        <f t="shared" si="10"/>
        <v>42.372881355932201</v>
      </c>
      <c r="G104" s="249">
        <f t="shared" si="10"/>
        <v>43.859649122807014</v>
      </c>
      <c r="H104" s="249">
        <f t="shared" si="10"/>
        <v>33.333333333333329</v>
      </c>
      <c r="I104" s="249">
        <f t="shared" si="10"/>
        <v>25</v>
      </c>
    </row>
    <row r="105" spans="1:9" x14ac:dyDescent="0.25">
      <c r="A105" s="243" t="s">
        <v>87</v>
      </c>
      <c r="B105" s="246">
        <v>9.5</v>
      </c>
      <c r="C105" s="246">
        <v>8.5</v>
      </c>
      <c r="D105" s="246">
        <v>4</v>
      </c>
      <c r="E105" s="246">
        <v>2</v>
      </c>
      <c r="F105" s="249">
        <f t="shared" si="10"/>
        <v>40.425531914893611</v>
      </c>
      <c r="G105" s="249">
        <f t="shared" si="10"/>
        <v>41.463414634146339</v>
      </c>
      <c r="H105" s="249">
        <f t="shared" si="10"/>
        <v>33.333333333333329</v>
      </c>
      <c r="I105" s="249">
        <f t="shared" si="10"/>
        <v>22.222222222222221</v>
      </c>
    </row>
    <row r="106" spans="1:9" x14ac:dyDescent="0.25">
      <c r="A106" s="243" t="s">
        <v>80</v>
      </c>
      <c r="B106" s="246"/>
      <c r="C106" s="246"/>
      <c r="D106" s="246"/>
      <c r="E106" s="246"/>
      <c r="F106" s="249">
        <f t="shared" si="10"/>
        <v>0</v>
      </c>
      <c r="G106" s="249">
        <f t="shared" si="10"/>
        <v>0</v>
      </c>
      <c r="H106" s="249">
        <f t="shared" si="10"/>
        <v>0</v>
      </c>
      <c r="I106" s="249">
        <f t="shared" si="10"/>
        <v>0</v>
      </c>
    </row>
    <row r="107" spans="1:9" x14ac:dyDescent="0.25">
      <c r="A107" s="243" t="s">
        <v>89</v>
      </c>
      <c r="B107" s="246">
        <v>5</v>
      </c>
      <c r="C107" s="246">
        <v>4</v>
      </c>
      <c r="D107" s="246">
        <v>1</v>
      </c>
      <c r="E107" s="246">
        <v>1</v>
      </c>
      <c r="F107" s="249">
        <f t="shared" si="10"/>
        <v>3.4013605442176873</v>
      </c>
      <c r="G107" s="249">
        <f t="shared" si="10"/>
        <v>2.7972027972027971</v>
      </c>
      <c r="H107" s="249">
        <f t="shared" si="10"/>
        <v>0.86956521739130432</v>
      </c>
      <c r="I107" s="249">
        <f t="shared" si="10"/>
        <v>0.99009900990099009</v>
      </c>
    </row>
    <row r="108" spans="1:9" x14ac:dyDescent="0.25">
      <c r="A108" s="243" t="s">
        <v>90</v>
      </c>
      <c r="B108" s="246">
        <v>3</v>
      </c>
      <c r="C108" s="246">
        <v>3</v>
      </c>
      <c r="D108" s="246">
        <v>3</v>
      </c>
      <c r="E108" s="246">
        <v>2</v>
      </c>
      <c r="F108" s="249">
        <f t="shared" si="10"/>
        <v>2.0134228187919461</v>
      </c>
      <c r="G108" s="249">
        <f t="shared" si="10"/>
        <v>2.0134228187919461</v>
      </c>
      <c r="H108" s="249">
        <f t="shared" si="10"/>
        <v>2.112676056338028</v>
      </c>
      <c r="I108" s="249">
        <f t="shared" si="10"/>
        <v>1.5037593984962405</v>
      </c>
    </row>
    <row r="109" spans="1:9" x14ac:dyDescent="0.25">
      <c r="A109" s="243" t="s">
        <v>91</v>
      </c>
      <c r="B109" s="246">
        <v>35</v>
      </c>
      <c r="C109" s="246">
        <v>33</v>
      </c>
      <c r="D109" s="246">
        <v>21</v>
      </c>
      <c r="E109" s="246">
        <v>17</v>
      </c>
      <c r="F109" s="249">
        <f t="shared" si="10"/>
        <v>27.777777777777779</v>
      </c>
      <c r="G109" s="249">
        <f t="shared" si="10"/>
        <v>26.612903225806448</v>
      </c>
      <c r="H109" s="249">
        <f t="shared" si="10"/>
        <v>31.818181818181817</v>
      </c>
      <c r="I109" s="249">
        <f t="shared" si="10"/>
        <v>30.909090909090907</v>
      </c>
    </row>
    <row r="110" spans="1:9" x14ac:dyDescent="0.25">
      <c r="A110" s="243" t="s">
        <v>92</v>
      </c>
      <c r="B110" s="246">
        <v>1</v>
      </c>
      <c r="C110" s="246">
        <v>1</v>
      </c>
      <c r="D110" s="246">
        <v>0</v>
      </c>
      <c r="E110" s="246">
        <v>0</v>
      </c>
      <c r="F110" s="249">
        <f t="shared" si="10"/>
        <v>3.4482758620689653</v>
      </c>
      <c r="G110" s="249">
        <f t="shared" si="10"/>
        <v>3.4482758620689653</v>
      </c>
      <c r="H110" s="249">
        <f t="shared" si="10"/>
        <v>0</v>
      </c>
      <c r="I110" s="249">
        <f t="shared" si="10"/>
        <v>0</v>
      </c>
    </row>
    <row r="111" spans="1:9" x14ac:dyDescent="0.25">
      <c r="A111" s="243" t="s">
        <v>105</v>
      </c>
      <c r="B111" s="246">
        <v>9</v>
      </c>
      <c r="C111" s="246">
        <v>5</v>
      </c>
      <c r="D111" s="246">
        <v>1</v>
      </c>
      <c r="E111" s="246">
        <v>1</v>
      </c>
      <c r="F111" s="249">
        <f>+IFERROR(B111/(C18+C49),0)*100</f>
        <v>7.2580645161290329</v>
      </c>
      <c r="G111" s="249">
        <f t="shared" si="10"/>
        <v>4.3859649122807012</v>
      </c>
      <c r="H111" s="249">
        <f t="shared" si="10"/>
        <v>1.0101010101010102</v>
      </c>
      <c r="I111" s="249">
        <f t="shared" si="10"/>
        <v>1.1235955056179776</v>
      </c>
    </row>
    <row r="112" spans="1:9" x14ac:dyDescent="0.25">
      <c r="A112" s="243" t="s">
        <v>80</v>
      </c>
      <c r="B112" s="246"/>
      <c r="C112" s="246"/>
      <c r="D112" s="246"/>
      <c r="E112" s="246"/>
      <c r="F112" s="249">
        <f t="shared" ref="F112:I124" si="11">+IFERROR(B112/(C19+C50),0)*100</f>
        <v>0</v>
      </c>
      <c r="G112" s="249">
        <f t="shared" si="10"/>
        <v>0</v>
      </c>
      <c r="H112" s="249">
        <f t="shared" si="10"/>
        <v>0</v>
      </c>
      <c r="I112" s="249">
        <f t="shared" si="10"/>
        <v>0</v>
      </c>
    </row>
    <row r="113" spans="1:9" x14ac:dyDescent="0.25">
      <c r="A113" s="243" t="s">
        <v>80</v>
      </c>
      <c r="B113" s="246"/>
      <c r="C113" s="246"/>
      <c r="D113" s="246"/>
      <c r="E113" s="246"/>
      <c r="F113" s="249">
        <f t="shared" si="11"/>
        <v>0</v>
      </c>
      <c r="G113" s="249">
        <f t="shared" si="10"/>
        <v>0</v>
      </c>
      <c r="H113" s="249">
        <f t="shared" si="10"/>
        <v>0</v>
      </c>
      <c r="I113" s="249">
        <f t="shared" si="10"/>
        <v>0</v>
      </c>
    </row>
    <row r="114" spans="1:9" x14ac:dyDescent="0.25">
      <c r="A114" s="243" t="s">
        <v>80</v>
      </c>
      <c r="B114" s="246"/>
      <c r="C114" s="246"/>
      <c r="D114" s="246"/>
      <c r="E114" s="246"/>
      <c r="F114" s="249">
        <f t="shared" si="11"/>
        <v>0</v>
      </c>
      <c r="G114" s="249">
        <f t="shared" si="11"/>
        <v>0</v>
      </c>
      <c r="H114" s="249">
        <f t="shared" si="11"/>
        <v>0</v>
      </c>
      <c r="I114" s="249">
        <f t="shared" si="11"/>
        <v>0</v>
      </c>
    </row>
    <row r="115" spans="1:9" x14ac:dyDescent="0.25">
      <c r="A115" s="243" t="s">
        <v>80</v>
      </c>
      <c r="B115" s="246"/>
      <c r="C115" s="246"/>
      <c r="D115" s="246"/>
      <c r="E115" s="246"/>
      <c r="F115" s="249">
        <f t="shared" si="11"/>
        <v>0</v>
      </c>
      <c r="G115" s="249">
        <f t="shared" si="11"/>
        <v>0</v>
      </c>
      <c r="H115" s="249">
        <f t="shared" si="11"/>
        <v>0</v>
      </c>
      <c r="I115" s="249">
        <f t="shared" si="11"/>
        <v>0</v>
      </c>
    </row>
    <row r="116" spans="1:9" x14ac:dyDescent="0.25">
      <c r="A116" s="243" t="s">
        <v>97</v>
      </c>
      <c r="B116" s="246">
        <v>3</v>
      </c>
      <c r="C116" s="246">
        <v>3</v>
      </c>
      <c r="D116" s="246">
        <v>3</v>
      </c>
      <c r="E116" s="246">
        <v>3</v>
      </c>
      <c r="F116" s="249">
        <f t="shared" si="11"/>
        <v>16.666666666666664</v>
      </c>
      <c r="G116" s="249">
        <f t="shared" si="11"/>
        <v>17.647058823529413</v>
      </c>
      <c r="H116" s="249">
        <f t="shared" si="11"/>
        <v>17.647058823529413</v>
      </c>
      <c r="I116" s="249">
        <f t="shared" si="11"/>
        <v>25</v>
      </c>
    </row>
    <row r="117" spans="1:9" x14ac:dyDescent="0.25">
      <c r="A117" s="243" t="s">
        <v>80</v>
      </c>
      <c r="B117" s="246"/>
      <c r="C117" s="246"/>
      <c r="D117" s="246"/>
      <c r="E117" s="246"/>
      <c r="F117" s="249">
        <f t="shared" si="11"/>
        <v>0</v>
      </c>
      <c r="G117" s="249">
        <f t="shared" si="11"/>
        <v>0</v>
      </c>
      <c r="H117" s="249">
        <f t="shared" si="11"/>
        <v>0</v>
      </c>
      <c r="I117" s="249">
        <f t="shared" si="11"/>
        <v>0</v>
      </c>
    </row>
    <row r="118" spans="1:9" x14ac:dyDescent="0.25">
      <c r="A118" s="243" t="s">
        <v>80</v>
      </c>
      <c r="B118" s="246"/>
      <c r="C118" s="246"/>
      <c r="D118" s="246"/>
      <c r="E118" s="246"/>
      <c r="F118" s="249">
        <f t="shared" si="11"/>
        <v>0</v>
      </c>
      <c r="G118" s="249">
        <f t="shared" si="11"/>
        <v>0</v>
      </c>
      <c r="H118" s="249">
        <f t="shared" si="11"/>
        <v>0</v>
      </c>
      <c r="I118" s="249">
        <f t="shared" si="11"/>
        <v>0</v>
      </c>
    </row>
    <row r="119" spans="1:9" x14ac:dyDescent="0.25">
      <c r="A119" s="243" t="s">
        <v>80</v>
      </c>
      <c r="B119" s="246"/>
      <c r="C119" s="246"/>
      <c r="D119" s="246"/>
      <c r="E119" s="246"/>
      <c r="F119" s="249">
        <f t="shared" si="11"/>
        <v>0</v>
      </c>
      <c r="G119" s="249">
        <f t="shared" si="11"/>
        <v>0</v>
      </c>
      <c r="H119" s="249">
        <f t="shared" si="11"/>
        <v>0</v>
      </c>
      <c r="I119" s="249">
        <f t="shared" si="11"/>
        <v>0</v>
      </c>
    </row>
    <row r="120" spans="1:9" x14ac:dyDescent="0.25">
      <c r="A120" s="243" t="s">
        <v>80</v>
      </c>
      <c r="B120" s="246"/>
      <c r="C120" s="246"/>
      <c r="D120" s="246"/>
      <c r="E120" s="246"/>
      <c r="F120" s="249">
        <f t="shared" si="11"/>
        <v>0</v>
      </c>
      <c r="G120" s="249">
        <f t="shared" si="11"/>
        <v>0</v>
      </c>
      <c r="H120" s="249">
        <f t="shared" si="11"/>
        <v>0</v>
      </c>
      <c r="I120" s="249">
        <f t="shared" si="11"/>
        <v>0</v>
      </c>
    </row>
    <row r="121" spans="1:9" x14ac:dyDescent="0.25">
      <c r="A121" s="243" t="s">
        <v>80</v>
      </c>
      <c r="B121" s="246"/>
      <c r="C121" s="246"/>
      <c r="D121" s="246"/>
      <c r="E121" s="246"/>
      <c r="F121" s="249">
        <f t="shared" si="11"/>
        <v>0</v>
      </c>
      <c r="G121" s="249">
        <f t="shared" si="11"/>
        <v>0</v>
      </c>
      <c r="H121" s="249">
        <f t="shared" si="11"/>
        <v>0</v>
      </c>
      <c r="I121" s="249">
        <f t="shared" si="11"/>
        <v>0</v>
      </c>
    </row>
    <row r="122" spans="1:9" x14ac:dyDescent="0.25">
      <c r="A122" s="243" t="s">
        <v>80</v>
      </c>
      <c r="B122" s="246"/>
      <c r="C122" s="246"/>
      <c r="D122" s="246"/>
      <c r="E122" s="246"/>
      <c r="F122" s="249">
        <f t="shared" si="11"/>
        <v>0</v>
      </c>
      <c r="G122" s="249">
        <f t="shared" si="11"/>
        <v>0</v>
      </c>
      <c r="H122" s="249">
        <f t="shared" si="11"/>
        <v>0</v>
      </c>
      <c r="I122" s="249">
        <f t="shared" si="11"/>
        <v>0</v>
      </c>
    </row>
    <row r="123" spans="1:9" x14ac:dyDescent="0.25">
      <c r="A123" s="186" t="s">
        <v>80</v>
      </c>
      <c r="B123" s="246"/>
      <c r="C123" s="246"/>
      <c r="D123" s="246"/>
      <c r="E123" s="246"/>
      <c r="F123" s="249">
        <f t="shared" si="11"/>
        <v>0</v>
      </c>
      <c r="G123" s="249">
        <f t="shared" si="11"/>
        <v>0</v>
      </c>
      <c r="H123" s="249">
        <f t="shared" si="11"/>
        <v>0</v>
      </c>
      <c r="I123" s="249">
        <f t="shared" si="11"/>
        <v>0</v>
      </c>
    </row>
    <row r="124" spans="1:9" x14ac:dyDescent="0.25">
      <c r="A124" s="61" t="s">
        <v>40</v>
      </c>
      <c r="B124" s="247">
        <f>SUM(B97:B123)</f>
        <v>94</v>
      </c>
      <c r="C124" s="247">
        <f>SUM(C97:C123)</f>
        <v>78</v>
      </c>
      <c r="D124" s="247">
        <f>SUM(D97:D123)</f>
        <v>47</v>
      </c>
      <c r="E124" s="247">
        <f>SUM(E97:E123)</f>
        <v>36</v>
      </c>
      <c r="F124" s="249">
        <f t="shared" si="11"/>
        <v>10.994152046783626</v>
      </c>
      <c r="G124" s="249">
        <f t="shared" si="11"/>
        <v>9.641532756489493</v>
      </c>
      <c r="H124" s="249">
        <f t="shared" si="11"/>
        <v>7.2642967542503865</v>
      </c>
      <c r="I124" s="249">
        <f t="shared" si="11"/>
        <v>6.3380281690140841</v>
      </c>
    </row>
    <row r="125" spans="1:9" x14ac:dyDescent="0.25">
      <c r="A125" s="14"/>
    </row>
    <row r="126" spans="1:9" x14ac:dyDescent="0.25">
      <c r="A126" s="14"/>
    </row>
    <row r="127" spans="1:9" x14ac:dyDescent="0.25">
      <c r="A127" s="14"/>
    </row>
    <row r="128" spans="1:9" x14ac:dyDescent="0.25">
      <c r="A128" s="14"/>
    </row>
    <row r="129" spans="1:1" x14ac:dyDescent="0.25">
      <c r="A129" s="14"/>
    </row>
    <row r="130" spans="1:1" x14ac:dyDescent="0.25">
      <c r="A130" s="14"/>
    </row>
    <row r="131" spans="1:1" x14ac:dyDescent="0.25">
      <c r="A131" s="8"/>
    </row>
    <row r="132" spans="1:1" x14ac:dyDescent="0.25">
      <c r="A132" s="14"/>
    </row>
  </sheetData>
  <mergeCells count="5">
    <mergeCell ref="A33:J33"/>
    <mergeCell ref="A1:J1"/>
    <mergeCell ref="A2:J2"/>
    <mergeCell ref="A64:I64"/>
    <mergeCell ref="A95:I95"/>
  </mergeCells>
  <phoneticPr fontId="2" type="noConversion"/>
  <pageMargins left="0.75" right="0.75" top="1" bottom="1" header="0.4921259845" footer="0.4921259845"/>
  <pageSetup paperSize="9" scale="74" orientation="portrait" r:id="rId1"/>
  <headerFooter alignWithMargins="0"/>
  <rowBreaks count="3" manualBreakCount="3">
    <brk id="32" max="16383" man="1"/>
    <brk id="63" max="16383" man="1"/>
    <brk id="9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24"/>
  <sheetViews>
    <sheetView view="pageBreakPreview" topLeftCell="A67" zoomScaleNormal="100" zoomScaleSheetLayoutView="100" workbookViewId="0">
      <selection activeCell="A89" sqref="A89:XFD89"/>
    </sheetView>
  </sheetViews>
  <sheetFormatPr defaultRowHeight="15.75" x14ac:dyDescent="0.25"/>
  <cols>
    <col min="1" max="1" width="25" customWidth="1"/>
    <col min="2" max="10" width="9" customWidth="1"/>
  </cols>
  <sheetData>
    <row r="1" spans="1:10" ht="20.25" x14ac:dyDescent="0.25">
      <c r="A1" s="458" t="s">
        <v>108</v>
      </c>
      <c r="B1" s="458"/>
      <c r="C1" s="458"/>
      <c r="D1" s="458"/>
      <c r="E1" s="458"/>
      <c r="F1" s="458"/>
      <c r="G1" s="458"/>
      <c r="H1" s="458"/>
      <c r="I1" s="458"/>
      <c r="J1" s="458"/>
    </row>
    <row r="2" spans="1:10" ht="16.5" thickBot="1" x14ac:dyDescent="0.3">
      <c r="A2" s="457" t="s">
        <v>38</v>
      </c>
      <c r="B2" s="457"/>
      <c r="C2" s="457"/>
      <c r="D2" s="457"/>
      <c r="E2" s="457"/>
      <c r="F2" s="457"/>
      <c r="G2" s="457"/>
      <c r="H2" s="457"/>
      <c r="I2" s="457"/>
      <c r="J2" s="457"/>
    </row>
    <row r="3" spans="1:10" ht="32.25" thickBot="1" x14ac:dyDescent="0.3">
      <c r="A3" s="36" t="s">
        <v>69</v>
      </c>
      <c r="B3" s="37" t="s">
        <v>70</v>
      </c>
      <c r="C3" s="37" t="s">
        <v>71</v>
      </c>
      <c r="D3" s="37" t="s">
        <v>72</v>
      </c>
      <c r="E3" s="37" t="s">
        <v>73</v>
      </c>
      <c r="F3" s="37" t="s">
        <v>74</v>
      </c>
      <c r="G3" s="39" t="s">
        <v>75</v>
      </c>
      <c r="H3" s="39" t="s">
        <v>76</v>
      </c>
      <c r="I3" s="39" t="s">
        <v>77</v>
      </c>
      <c r="J3" s="40" t="s">
        <v>78</v>
      </c>
    </row>
    <row r="4" spans="1:10" x14ac:dyDescent="0.25">
      <c r="A4" s="242" t="s">
        <v>79</v>
      </c>
      <c r="B4" s="245">
        <v>40</v>
      </c>
      <c r="C4" s="245">
        <v>15</v>
      </c>
      <c r="D4" s="245">
        <v>9</v>
      </c>
      <c r="E4" s="245">
        <v>7</v>
      </c>
      <c r="F4" s="245">
        <v>6</v>
      </c>
      <c r="G4" s="236">
        <f>IFERROR(C4/B4,0)</f>
        <v>0.375</v>
      </c>
      <c r="H4" s="236">
        <f>IFERROR(E4/D4,0)</f>
        <v>0.77777777777777779</v>
      </c>
      <c r="I4" s="236">
        <f>IFERROR(F4/E4,0)</f>
        <v>0.8571428571428571</v>
      </c>
      <c r="J4" s="236">
        <f>IFERROR(F4/B4,0)</f>
        <v>0.15</v>
      </c>
    </row>
    <row r="5" spans="1:10" x14ac:dyDescent="0.25">
      <c r="A5" s="243" t="s">
        <v>109</v>
      </c>
      <c r="B5" s="246">
        <v>1</v>
      </c>
      <c r="C5" s="246">
        <v>7</v>
      </c>
      <c r="D5" s="246">
        <v>7</v>
      </c>
      <c r="E5" s="246">
        <v>6</v>
      </c>
      <c r="F5" s="246">
        <v>7</v>
      </c>
      <c r="G5" s="238">
        <f t="shared" ref="G5:G31" si="0">IFERROR(C5/B5,0)</f>
        <v>7</v>
      </c>
      <c r="H5" s="238">
        <f t="shared" ref="H5:I22" si="1">IFERROR(E5/D5,0)</f>
        <v>0.8571428571428571</v>
      </c>
      <c r="I5" s="238">
        <f t="shared" si="1"/>
        <v>1.1666666666666667</v>
      </c>
      <c r="J5" s="238">
        <f t="shared" ref="J5:J31" si="2">IFERROR(F5/B5,0)</f>
        <v>7</v>
      </c>
    </row>
    <row r="6" spans="1:10" x14ac:dyDescent="0.25">
      <c r="A6" s="243" t="s">
        <v>81</v>
      </c>
      <c r="B6" s="246">
        <v>2</v>
      </c>
      <c r="C6" s="246">
        <v>13</v>
      </c>
      <c r="D6" s="246">
        <v>13</v>
      </c>
      <c r="E6" s="246">
        <v>6</v>
      </c>
      <c r="F6" s="246">
        <v>6</v>
      </c>
      <c r="G6" s="238">
        <f t="shared" si="0"/>
        <v>6.5</v>
      </c>
      <c r="H6" s="238">
        <f t="shared" si="1"/>
        <v>0.46153846153846156</v>
      </c>
      <c r="I6" s="238">
        <f t="shared" si="1"/>
        <v>1</v>
      </c>
      <c r="J6" s="238">
        <f t="shared" si="2"/>
        <v>3</v>
      </c>
    </row>
    <row r="7" spans="1:10" x14ac:dyDescent="0.25">
      <c r="A7" s="243" t="s">
        <v>82</v>
      </c>
      <c r="B7" s="246">
        <v>1</v>
      </c>
      <c r="C7" s="246">
        <v>2</v>
      </c>
      <c r="D7" s="246">
        <v>2</v>
      </c>
      <c r="E7" s="246">
        <v>2</v>
      </c>
      <c r="F7" s="246">
        <v>2</v>
      </c>
      <c r="G7" s="238">
        <f t="shared" si="0"/>
        <v>2</v>
      </c>
      <c r="H7" s="238">
        <f t="shared" si="1"/>
        <v>1</v>
      </c>
      <c r="I7" s="238">
        <f t="shared" si="1"/>
        <v>1</v>
      </c>
      <c r="J7" s="238">
        <f t="shared" si="2"/>
        <v>2</v>
      </c>
    </row>
    <row r="8" spans="1:10" x14ac:dyDescent="0.25">
      <c r="A8" s="243" t="s">
        <v>83</v>
      </c>
      <c r="B8" s="246">
        <v>90</v>
      </c>
      <c r="C8" s="246">
        <v>32</v>
      </c>
      <c r="D8" s="246">
        <v>28</v>
      </c>
      <c r="E8" s="246">
        <v>25</v>
      </c>
      <c r="F8" s="246">
        <v>23</v>
      </c>
      <c r="G8" s="238">
        <f t="shared" si="0"/>
        <v>0.35555555555555557</v>
      </c>
      <c r="H8" s="238">
        <f t="shared" si="1"/>
        <v>0.8928571428571429</v>
      </c>
      <c r="I8" s="238">
        <f t="shared" si="1"/>
        <v>0.92</v>
      </c>
      <c r="J8" s="238">
        <f t="shared" si="2"/>
        <v>0.25555555555555554</v>
      </c>
    </row>
    <row r="9" spans="1:10" x14ac:dyDescent="0.25">
      <c r="A9" s="243" t="s">
        <v>84</v>
      </c>
      <c r="B9" s="246">
        <v>1</v>
      </c>
      <c r="C9" s="246">
        <v>4</v>
      </c>
      <c r="D9" s="246">
        <v>4</v>
      </c>
      <c r="E9" s="246">
        <v>3</v>
      </c>
      <c r="F9" s="246">
        <v>3</v>
      </c>
      <c r="G9" s="238">
        <f t="shared" si="0"/>
        <v>4</v>
      </c>
      <c r="H9" s="238">
        <f t="shared" si="1"/>
        <v>0.75</v>
      </c>
      <c r="I9" s="238">
        <f t="shared" si="1"/>
        <v>1</v>
      </c>
      <c r="J9" s="238">
        <f t="shared" si="2"/>
        <v>3</v>
      </c>
    </row>
    <row r="10" spans="1:10" x14ac:dyDescent="0.25">
      <c r="A10" s="243" t="s">
        <v>85</v>
      </c>
      <c r="B10" s="246">
        <v>60</v>
      </c>
      <c r="C10" s="246">
        <v>16</v>
      </c>
      <c r="D10" s="246">
        <v>14</v>
      </c>
      <c r="E10" s="246">
        <v>10</v>
      </c>
      <c r="F10" s="246">
        <v>10</v>
      </c>
      <c r="G10" s="238">
        <f t="shared" si="0"/>
        <v>0.26666666666666666</v>
      </c>
      <c r="H10" s="238">
        <f t="shared" si="1"/>
        <v>0.7142857142857143</v>
      </c>
      <c r="I10" s="238">
        <f t="shared" si="1"/>
        <v>1</v>
      </c>
      <c r="J10" s="238">
        <f t="shared" si="2"/>
        <v>0.16666666666666666</v>
      </c>
    </row>
    <row r="11" spans="1:10" x14ac:dyDescent="0.25">
      <c r="A11" s="243" t="s">
        <v>86</v>
      </c>
      <c r="B11" s="246">
        <v>20</v>
      </c>
      <c r="C11" s="246">
        <v>7</v>
      </c>
      <c r="D11" s="246">
        <v>6</v>
      </c>
      <c r="E11" s="246">
        <v>4</v>
      </c>
      <c r="F11" s="246">
        <v>3</v>
      </c>
      <c r="G11" s="238">
        <f t="shared" si="0"/>
        <v>0.35</v>
      </c>
      <c r="H11" s="238">
        <f t="shared" si="1"/>
        <v>0.66666666666666663</v>
      </c>
      <c r="I11" s="238">
        <f t="shared" si="1"/>
        <v>0.75</v>
      </c>
      <c r="J11" s="238">
        <f t="shared" si="2"/>
        <v>0.15</v>
      </c>
    </row>
    <row r="12" spans="1:10" x14ac:dyDescent="0.25">
      <c r="A12" s="243" t="s">
        <v>87</v>
      </c>
      <c r="B12" s="246">
        <v>30</v>
      </c>
      <c r="C12" s="246">
        <v>3</v>
      </c>
      <c r="D12" s="246">
        <v>3</v>
      </c>
      <c r="E12" s="246">
        <v>3</v>
      </c>
      <c r="F12" s="246">
        <v>3</v>
      </c>
      <c r="G12" s="238">
        <f t="shared" si="0"/>
        <v>0.1</v>
      </c>
      <c r="H12" s="238">
        <f t="shared" si="1"/>
        <v>1</v>
      </c>
      <c r="I12" s="238">
        <f t="shared" si="1"/>
        <v>1</v>
      </c>
      <c r="J12" s="238">
        <f t="shared" si="2"/>
        <v>0.1</v>
      </c>
    </row>
    <row r="13" spans="1:10" x14ac:dyDescent="0.25">
      <c r="A13" s="243" t="s">
        <v>80</v>
      </c>
      <c r="B13" s="246"/>
      <c r="C13" s="246"/>
      <c r="D13" s="246"/>
      <c r="E13" s="246"/>
      <c r="F13" s="246"/>
      <c r="G13" s="238">
        <f t="shared" si="0"/>
        <v>0</v>
      </c>
      <c r="H13" s="238">
        <f t="shared" si="1"/>
        <v>0</v>
      </c>
      <c r="I13" s="238">
        <f t="shared" si="1"/>
        <v>0</v>
      </c>
      <c r="J13" s="238">
        <f t="shared" si="2"/>
        <v>0</v>
      </c>
    </row>
    <row r="14" spans="1:10" x14ac:dyDescent="0.25">
      <c r="A14" s="243" t="s">
        <v>89</v>
      </c>
      <c r="B14" s="246">
        <v>9</v>
      </c>
      <c r="C14" s="246">
        <v>15</v>
      </c>
      <c r="D14" s="246">
        <v>15</v>
      </c>
      <c r="E14" s="246">
        <v>11</v>
      </c>
      <c r="F14" s="246">
        <v>11</v>
      </c>
      <c r="G14" s="238">
        <f t="shared" si="0"/>
        <v>1.6666666666666667</v>
      </c>
      <c r="H14" s="238">
        <f t="shared" si="1"/>
        <v>0.73333333333333328</v>
      </c>
      <c r="I14" s="238">
        <f t="shared" si="1"/>
        <v>1</v>
      </c>
      <c r="J14" s="238">
        <f t="shared" si="2"/>
        <v>1.2222222222222223</v>
      </c>
    </row>
    <row r="15" spans="1:10" x14ac:dyDescent="0.25">
      <c r="A15" s="243" t="s">
        <v>90</v>
      </c>
      <c r="B15" s="246">
        <v>15</v>
      </c>
      <c r="C15" s="246">
        <v>23</v>
      </c>
      <c r="D15" s="246">
        <v>21</v>
      </c>
      <c r="E15" s="246">
        <v>16</v>
      </c>
      <c r="F15" s="246">
        <v>15</v>
      </c>
      <c r="G15" s="238">
        <f t="shared" si="0"/>
        <v>1.5333333333333334</v>
      </c>
      <c r="H15" s="238">
        <f t="shared" si="1"/>
        <v>0.76190476190476186</v>
      </c>
      <c r="I15" s="238">
        <f t="shared" si="1"/>
        <v>0.9375</v>
      </c>
      <c r="J15" s="238">
        <f t="shared" si="2"/>
        <v>1</v>
      </c>
    </row>
    <row r="16" spans="1:10" x14ac:dyDescent="0.25">
      <c r="A16" s="243" t="s">
        <v>91</v>
      </c>
      <c r="B16" s="246">
        <v>1</v>
      </c>
      <c r="C16" s="246">
        <v>4</v>
      </c>
      <c r="D16" s="246">
        <v>4</v>
      </c>
      <c r="E16" s="246">
        <v>2</v>
      </c>
      <c r="F16" s="246">
        <v>2</v>
      </c>
      <c r="G16" s="238">
        <f t="shared" si="0"/>
        <v>4</v>
      </c>
      <c r="H16" s="238">
        <f t="shared" si="1"/>
        <v>0.5</v>
      </c>
      <c r="I16" s="238">
        <f t="shared" si="1"/>
        <v>1</v>
      </c>
      <c r="J16" s="238">
        <f t="shared" si="2"/>
        <v>2</v>
      </c>
    </row>
    <row r="17" spans="1:10" x14ac:dyDescent="0.25">
      <c r="A17" s="243" t="s">
        <v>92</v>
      </c>
      <c r="B17" s="246">
        <v>1</v>
      </c>
      <c r="C17" s="246">
        <v>2</v>
      </c>
      <c r="D17" s="246">
        <v>2</v>
      </c>
      <c r="E17" s="246">
        <v>1</v>
      </c>
      <c r="F17" s="246">
        <v>1</v>
      </c>
      <c r="G17" s="238">
        <f t="shared" si="0"/>
        <v>2</v>
      </c>
      <c r="H17" s="238">
        <f t="shared" si="1"/>
        <v>0.5</v>
      </c>
      <c r="I17" s="238">
        <f t="shared" si="1"/>
        <v>1</v>
      </c>
      <c r="J17" s="238">
        <f t="shared" si="2"/>
        <v>1</v>
      </c>
    </row>
    <row r="18" spans="1:10" x14ac:dyDescent="0.25">
      <c r="A18" s="243" t="s">
        <v>80</v>
      </c>
      <c r="B18" s="246"/>
      <c r="C18" s="246"/>
      <c r="D18" s="246"/>
      <c r="E18" s="246"/>
      <c r="F18" s="246"/>
      <c r="G18" s="238">
        <f t="shared" si="0"/>
        <v>0</v>
      </c>
      <c r="H18" s="238">
        <f t="shared" si="1"/>
        <v>0</v>
      </c>
      <c r="I18" s="238">
        <f t="shared" si="1"/>
        <v>0</v>
      </c>
      <c r="J18" s="238">
        <f t="shared" si="2"/>
        <v>0</v>
      </c>
    </row>
    <row r="19" spans="1:10" x14ac:dyDescent="0.25">
      <c r="A19" s="243" t="s">
        <v>80</v>
      </c>
      <c r="B19" s="246"/>
      <c r="C19" s="246"/>
      <c r="D19" s="246"/>
      <c r="E19" s="246"/>
      <c r="F19" s="246"/>
      <c r="G19" s="238">
        <f t="shared" si="0"/>
        <v>0</v>
      </c>
      <c r="H19" s="238">
        <f t="shared" si="1"/>
        <v>0</v>
      </c>
      <c r="I19" s="238">
        <f t="shared" si="1"/>
        <v>0</v>
      </c>
      <c r="J19" s="238">
        <f t="shared" si="2"/>
        <v>0</v>
      </c>
    </row>
    <row r="20" spans="1:10" x14ac:dyDescent="0.25">
      <c r="A20" s="243" t="s">
        <v>94</v>
      </c>
      <c r="B20" s="246">
        <v>20</v>
      </c>
      <c r="C20" s="246">
        <v>4</v>
      </c>
      <c r="D20" s="246">
        <v>3</v>
      </c>
      <c r="E20" s="246">
        <v>2</v>
      </c>
      <c r="F20" s="246">
        <v>2</v>
      </c>
      <c r="G20" s="238">
        <f t="shared" si="0"/>
        <v>0.2</v>
      </c>
      <c r="H20" s="238">
        <f t="shared" si="1"/>
        <v>0.66666666666666663</v>
      </c>
      <c r="I20" s="238">
        <f t="shared" si="1"/>
        <v>1</v>
      </c>
      <c r="J20" s="238">
        <f t="shared" si="2"/>
        <v>0.1</v>
      </c>
    </row>
    <row r="21" spans="1:10" x14ac:dyDescent="0.25">
      <c r="A21" s="243" t="s">
        <v>95</v>
      </c>
      <c r="B21" s="246">
        <v>1</v>
      </c>
      <c r="C21" s="246">
        <v>6</v>
      </c>
      <c r="D21" s="246">
        <v>5</v>
      </c>
      <c r="E21" s="246">
        <v>4</v>
      </c>
      <c r="F21" s="246">
        <v>4</v>
      </c>
      <c r="G21" s="238">
        <f t="shared" si="0"/>
        <v>6</v>
      </c>
      <c r="H21" s="238">
        <f t="shared" si="1"/>
        <v>0.8</v>
      </c>
      <c r="I21" s="238">
        <f t="shared" si="1"/>
        <v>1</v>
      </c>
      <c r="J21" s="238">
        <f t="shared" si="2"/>
        <v>4</v>
      </c>
    </row>
    <row r="22" spans="1:10" x14ac:dyDescent="0.25">
      <c r="A22" s="243" t="s">
        <v>96</v>
      </c>
      <c r="B22" s="246">
        <v>5</v>
      </c>
      <c r="C22" s="246">
        <v>21</v>
      </c>
      <c r="D22" s="246">
        <v>20</v>
      </c>
      <c r="E22" s="246">
        <v>20</v>
      </c>
      <c r="F22" s="246">
        <v>20</v>
      </c>
      <c r="G22" s="238">
        <f t="shared" si="0"/>
        <v>4.2</v>
      </c>
      <c r="H22" s="238">
        <f t="shared" si="1"/>
        <v>1</v>
      </c>
      <c r="I22" s="238">
        <f t="shared" si="1"/>
        <v>1</v>
      </c>
      <c r="J22" s="238">
        <f t="shared" si="2"/>
        <v>4</v>
      </c>
    </row>
    <row r="23" spans="1:10" x14ac:dyDescent="0.25">
      <c r="A23" s="243" t="s">
        <v>80</v>
      </c>
      <c r="B23" s="186"/>
      <c r="C23" s="186"/>
      <c r="D23" s="186"/>
      <c r="E23" s="186"/>
      <c r="F23" s="186"/>
      <c r="G23" s="238">
        <f t="shared" si="0"/>
        <v>0</v>
      </c>
      <c r="H23" s="238">
        <f t="shared" ref="H23:I31" si="3">IFERROR(E23/D23,0)</f>
        <v>0</v>
      </c>
      <c r="I23" s="238">
        <f t="shared" si="3"/>
        <v>0</v>
      </c>
      <c r="J23" s="238">
        <f t="shared" si="2"/>
        <v>0</v>
      </c>
    </row>
    <row r="24" spans="1:10" x14ac:dyDescent="0.25">
      <c r="A24" s="243" t="s">
        <v>80</v>
      </c>
      <c r="B24" s="186"/>
      <c r="C24" s="186"/>
      <c r="D24" s="186"/>
      <c r="E24" s="186"/>
      <c r="F24" s="186"/>
      <c r="G24" s="238">
        <f t="shared" si="0"/>
        <v>0</v>
      </c>
      <c r="H24" s="238">
        <f t="shared" si="3"/>
        <v>0</v>
      </c>
      <c r="I24" s="238">
        <f t="shared" si="3"/>
        <v>0</v>
      </c>
      <c r="J24" s="238">
        <f t="shared" si="2"/>
        <v>0</v>
      </c>
    </row>
    <row r="25" spans="1:10" x14ac:dyDescent="0.25">
      <c r="A25" s="243" t="s">
        <v>80</v>
      </c>
      <c r="B25" s="246"/>
      <c r="C25" s="246"/>
      <c r="D25" s="246"/>
      <c r="E25" s="246"/>
      <c r="F25" s="246"/>
      <c r="G25" s="238">
        <f t="shared" si="0"/>
        <v>0</v>
      </c>
      <c r="H25" s="238">
        <f t="shared" si="3"/>
        <v>0</v>
      </c>
      <c r="I25" s="238">
        <f t="shared" si="3"/>
        <v>0</v>
      </c>
      <c r="J25" s="238">
        <f t="shared" si="2"/>
        <v>0</v>
      </c>
    </row>
    <row r="26" spans="1:10" x14ac:dyDescent="0.25">
      <c r="A26" s="11" t="s">
        <v>80</v>
      </c>
      <c r="B26" s="246"/>
      <c r="C26" s="246"/>
      <c r="D26" s="246"/>
      <c r="E26" s="246"/>
      <c r="F26" s="246"/>
      <c r="G26" s="238">
        <f t="shared" si="0"/>
        <v>0</v>
      </c>
      <c r="H26" s="238">
        <f t="shared" si="3"/>
        <v>0</v>
      </c>
      <c r="I26" s="238">
        <f t="shared" si="3"/>
        <v>0</v>
      </c>
      <c r="J26" s="238">
        <f t="shared" si="2"/>
        <v>0</v>
      </c>
    </row>
    <row r="27" spans="1:10" x14ac:dyDescent="0.25">
      <c r="A27" s="11" t="s">
        <v>80</v>
      </c>
      <c r="B27" s="246"/>
      <c r="C27" s="246"/>
      <c r="D27" s="246"/>
      <c r="E27" s="246"/>
      <c r="F27" s="246"/>
      <c r="G27" s="238">
        <f t="shared" si="0"/>
        <v>0</v>
      </c>
      <c r="H27" s="238">
        <f t="shared" si="3"/>
        <v>0</v>
      </c>
      <c r="I27" s="238">
        <f t="shared" si="3"/>
        <v>0</v>
      </c>
      <c r="J27" s="238">
        <f t="shared" si="2"/>
        <v>0</v>
      </c>
    </row>
    <row r="28" spans="1:10" x14ac:dyDescent="0.25">
      <c r="A28" s="11" t="s">
        <v>80</v>
      </c>
      <c r="B28" s="246"/>
      <c r="C28" s="246"/>
      <c r="D28" s="246"/>
      <c r="E28" s="246"/>
      <c r="F28" s="246"/>
      <c r="G28" s="238">
        <f t="shared" si="0"/>
        <v>0</v>
      </c>
      <c r="H28" s="238">
        <f t="shared" si="3"/>
        <v>0</v>
      </c>
      <c r="I28" s="238">
        <f t="shared" si="3"/>
        <v>0</v>
      </c>
      <c r="J28" s="238">
        <f t="shared" si="2"/>
        <v>0</v>
      </c>
    </row>
    <row r="29" spans="1:10" x14ac:dyDescent="0.25">
      <c r="A29" s="11" t="s">
        <v>80</v>
      </c>
      <c r="B29" s="246"/>
      <c r="C29" s="246"/>
      <c r="D29" s="246"/>
      <c r="E29" s="246"/>
      <c r="F29" s="246"/>
      <c r="G29" s="238">
        <f t="shared" si="0"/>
        <v>0</v>
      </c>
      <c r="H29" s="238">
        <f t="shared" si="3"/>
        <v>0</v>
      </c>
      <c r="I29" s="238">
        <f t="shared" si="3"/>
        <v>0</v>
      </c>
      <c r="J29" s="238">
        <f t="shared" si="2"/>
        <v>0</v>
      </c>
    </row>
    <row r="30" spans="1:10" x14ac:dyDescent="0.25">
      <c r="A30" s="11" t="s">
        <v>80</v>
      </c>
      <c r="B30" s="186"/>
      <c r="C30" s="186"/>
      <c r="D30" s="186"/>
      <c r="E30" s="186"/>
      <c r="F30" s="186"/>
      <c r="G30" s="238">
        <f t="shared" si="0"/>
        <v>0</v>
      </c>
      <c r="H30" s="238">
        <f t="shared" si="3"/>
        <v>0</v>
      </c>
      <c r="I30" s="238">
        <f t="shared" si="3"/>
        <v>0</v>
      </c>
      <c r="J30" s="238">
        <f t="shared" si="2"/>
        <v>0</v>
      </c>
    </row>
    <row r="31" spans="1:10" x14ac:dyDescent="0.25">
      <c r="A31" s="188" t="s">
        <v>40</v>
      </c>
      <c r="B31" s="247">
        <f>SUM(B4:B30)</f>
        <v>297</v>
      </c>
      <c r="C31" s="247">
        <f>SUM(C4:C30)</f>
        <v>174</v>
      </c>
      <c r="D31" s="247">
        <f>SUM(D4:D30)</f>
        <v>156</v>
      </c>
      <c r="E31" s="247">
        <f>SUM(E4:E30)</f>
        <v>122</v>
      </c>
      <c r="F31" s="247">
        <f>SUM(F4:F30)</f>
        <v>118</v>
      </c>
      <c r="G31" s="238">
        <f t="shared" si="0"/>
        <v>0.58585858585858586</v>
      </c>
      <c r="H31" s="238">
        <f t="shared" si="3"/>
        <v>0.78205128205128205</v>
      </c>
      <c r="I31" s="238">
        <f t="shared" si="3"/>
        <v>0.96721311475409832</v>
      </c>
      <c r="J31" s="238">
        <f t="shared" si="2"/>
        <v>0.39730639730639733</v>
      </c>
    </row>
    <row r="32" spans="1:10" x14ac:dyDescent="0.25">
      <c r="A32" s="1"/>
    </row>
    <row r="33" spans="1:10" ht="16.5" thickBot="1" x14ac:dyDescent="0.3">
      <c r="A33" s="457" t="s">
        <v>39</v>
      </c>
      <c r="B33" s="457"/>
      <c r="C33" s="457"/>
      <c r="D33" s="457"/>
      <c r="E33" s="457"/>
      <c r="F33" s="457"/>
      <c r="G33" s="457"/>
      <c r="H33" s="457"/>
      <c r="I33" s="457"/>
      <c r="J33" s="457"/>
    </row>
    <row r="34" spans="1:10" ht="32.25" thickBot="1" x14ac:dyDescent="0.3">
      <c r="A34" s="36" t="s">
        <v>69</v>
      </c>
      <c r="B34" s="37" t="s">
        <v>70</v>
      </c>
      <c r="C34" s="37" t="s">
        <v>71</v>
      </c>
      <c r="D34" s="37" t="s">
        <v>72</v>
      </c>
      <c r="E34" s="37" t="s">
        <v>73</v>
      </c>
      <c r="F34" s="37" t="s">
        <v>74</v>
      </c>
      <c r="G34" s="39" t="s">
        <v>75</v>
      </c>
      <c r="H34" s="39" t="s">
        <v>76</v>
      </c>
      <c r="I34" s="39" t="s">
        <v>77</v>
      </c>
      <c r="J34" s="40" t="s">
        <v>78</v>
      </c>
    </row>
    <row r="35" spans="1:10" x14ac:dyDescent="0.25">
      <c r="A35" s="30" t="s">
        <v>80</v>
      </c>
      <c r="B35" s="245"/>
      <c r="C35" s="245"/>
      <c r="D35" s="245"/>
      <c r="E35" s="245"/>
      <c r="F35" s="245"/>
      <c r="G35" s="236">
        <f>IFERROR(C35/B35,0)</f>
        <v>0</v>
      </c>
      <c r="H35" s="236">
        <f>IFERROR(E35/D35,0)</f>
        <v>0</v>
      </c>
      <c r="I35" s="236">
        <f>IFERROR(F35/E35,0)</f>
        <v>0</v>
      </c>
      <c r="J35" s="236">
        <f>IFERROR(F35/B35,0)</f>
        <v>0</v>
      </c>
    </row>
    <row r="36" spans="1:10" x14ac:dyDescent="0.25">
      <c r="A36" s="11" t="s">
        <v>109</v>
      </c>
      <c r="B36" s="246">
        <v>1</v>
      </c>
      <c r="C36" s="246">
        <v>1</v>
      </c>
      <c r="D36" s="246">
        <v>1</v>
      </c>
      <c r="E36" s="246">
        <v>1</v>
      </c>
      <c r="F36" s="246">
        <v>1</v>
      </c>
      <c r="G36" s="238">
        <f t="shared" ref="G36:G62" si="4">IFERROR(C36/B36,0)</f>
        <v>1</v>
      </c>
      <c r="H36" s="238">
        <f t="shared" ref="H36:I51" si="5">IFERROR(E36/D36,0)</f>
        <v>1</v>
      </c>
      <c r="I36" s="238">
        <f t="shared" si="5"/>
        <v>1</v>
      </c>
      <c r="J36" s="238">
        <f t="shared" ref="J36:J62" si="6">IFERROR(F36/B36,0)</f>
        <v>1</v>
      </c>
    </row>
    <row r="37" spans="1:10" x14ac:dyDescent="0.25">
      <c r="A37" s="11" t="s">
        <v>81</v>
      </c>
      <c r="B37" s="246">
        <v>2</v>
      </c>
      <c r="C37" s="246">
        <v>6</v>
      </c>
      <c r="D37" s="246">
        <v>4</v>
      </c>
      <c r="E37" s="246">
        <v>4</v>
      </c>
      <c r="F37" s="246">
        <v>4</v>
      </c>
      <c r="G37" s="238">
        <f t="shared" si="4"/>
        <v>3</v>
      </c>
      <c r="H37" s="238">
        <f t="shared" si="5"/>
        <v>1</v>
      </c>
      <c r="I37" s="238">
        <f t="shared" si="5"/>
        <v>1</v>
      </c>
      <c r="J37" s="238">
        <f t="shared" si="6"/>
        <v>2</v>
      </c>
    </row>
    <row r="38" spans="1:10" x14ac:dyDescent="0.25">
      <c r="A38" s="11" t="s">
        <v>82</v>
      </c>
      <c r="B38" s="246">
        <v>1</v>
      </c>
      <c r="C38" s="246">
        <v>1</v>
      </c>
      <c r="D38" s="246">
        <v>1</v>
      </c>
      <c r="E38" s="246">
        <v>1</v>
      </c>
      <c r="F38" s="246">
        <v>1</v>
      </c>
      <c r="G38" s="238">
        <f t="shared" si="4"/>
        <v>1</v>
      </c>
      <c r="H38" s="238">
        <f t="shared" si="5"/>
        <v>1</v>
      </c>
      <c r="I38" s="238">
        <f t="shared" si="5"/>
        <v>1</v>
      </c>
      <c r="J38" s="238">
        <f t="shared" si="6"/>
        <v>1</v>
      </c>
    </row>
    <row r="39" spans="1:10" x14ac:dyDescent="0.25">
      <c r="A39" s="11" t="s">
        <v>83</v>
      </c>
      <c r="B39" s="246">
        <v>10</v>
      </c>
      <c r="C39" s="246">
        <v>1</v>
      </c>
      <c r="D39" s="246">
        <v>0</v>
      </c>
      <c r="E39" s="246">
        <v>0</v>
      </c>
      <c r="F39" s="246">
        <v>0</v>
      </c>
      <c r="G39" s="238">
        <f t="shared" si="4"/>
        <v>0.1</v>
      </c>
      <c r="H39" s="238">
        <f t="shared" si="5"/>
        <v>0</v>
      </c>
      <c r="I39" s="238">
        <f t="shared" si="5"/>
        <v>0</v>
      </c>
      <c r="J39" s="238">
        <f t="shared" si="6"/>
        <v>0</v>
      </c>
    </row>
    <row r="40" spans="1:10" x14ac:dyDescent="0.25">
      <c r="A40" s="11" t="s">
        <v>84</v>
      </c>
      <c r="B40" s="246">
        <v>1</v>
      </c>
      <c r="C40" s="246">
        <v>2</v>
      </c>
      <c r="D40" s="246">
        <v>2</v>
      </c>
      <c r="E40" s="246">
        <v>1</v>
      </c>
      <c r="F40" s="246">
        <v>1</v>
      </c>
      <c r="G40" s="238">
        <f t="shared" si="4"/>
        <v>2</v>
      </c>
      <c r="H40" s="238">
        <f t="shared" si="5"/>
        <v>0.5</v>
      </c>
      <c r="I40" s="238">
        <f t="shared" si="5"/>
        <v>1</v>
      </c>
      <c r="J40" s="238">
        <f t="shared" si="6"/>
        <v>1</v>
      </c>
    </row>
    <row r="41" spans="1:10" x14ac:dyDescent="0.25">
      <c r="A41" s="30" t="s">
        <v>85</v>
      </c>
      <c r="B41" s="245">
        <v>10</v>
      </c>
      <c r="C41" s="245">
        <v>1</v>
      </c>
      <c r="D41" s="245">
        <v>0</v>
      </c>
      <c r="E41" s="245">
        <v>0</v>
      </c>
      <c r="F41" s="245">
        <v>0</v>
      </c>
      <c r="G41" s="238">
        <f t="shared" si="4"/>
        <v>0.1</v>
      </c>
      <c r="H41" s="238">
        <f t="shared" si="5"/>
        <v>0</v>
      </c>
      <c r="I41" s="238">
        <f t="shared" si="5"/>
        <v>0</v>
      </c>
      <c r="J41" s="238">
        <f t="shared" si="6"/>
        <v>0</v>
      </c>
    </row>
    <row r="42" spans="1:10" x14ac:dyDescent="0.25">
      <c r="A42" s="11" t="s">
        <v>86</v>
      </c>
      <c r="B42" s="246">
        <v>10</v>
      </c>
      <c r="C42" s="246">
        <v>1</v>
      </c>
      <c r="D42" s="246">
        <v>0</v>
      </c>
      <c r="E42" s="246">
        <v>0</v>
      </c>
      <c r="F42" s="246">
        <v>0</v>
      </c>
      <c r="G42" s="238">
        <f t="shared" si="4"/>
        <v>0.1</v>
      </c>
      <c r="H42" s="238">
        <f t="shared" si="5"/>
        <v>0</v>
      </c>
      <c r="I42" s="238">
        <f t="shared" si="5"/>
        <v>0</v>
      </c>
      <c r="J42" s="238">
        <f t="shared" si="6"/>
        <v>0</v>
      </c>
    </row>
    <row r="43" spans="1:10" x14ac:dyDescent="0.25">
      <c r="A43" s="11" t="s">
        <v>80</v>
      </c>
      <c r="B43" s="246"/>
      <c r="C43" s="246"/>
      <c r="D43" s="246"/>
      <c r="E43" s="246"/>
      <c r="F43" s="246"/>
      <c r="G43" s="238">
        <f t="shared" si="4"/>
        <v>0</v>
      </c>
      <c r="H43" s="238">
        <f t="shared" si="5"/>
        <v>0</v>
      </c>
      <c r="I43" s="238">
        <f t="shared" si="5"/>
        <v>0</v>
      </c>
      <c r="J43" s="238">
        <f t="shared" si="6"/>
        <v>0</v>
      </c>
    </row>
    <row r="44" spans="1:10" x14ac:dyDescent="0.25">
      <c r="A44" s="11" t="s">
        <v>80</v>
      </c>
      <c r="B44" s="246"/>
      <c r="C44" s="250"/>
      <c r="D44" s="246"/>
      <c r="E44" s="246"/>
      <c r="F44" s="246"/>
      <c r="G44" s="238">
        <f t="shared" si="4"/>
        <v>0</v>
      </c>
      <c r="H44" s="238">
        <f t="shared" si="5"/>
        <v>0</v>
      </c>
      <c r="I44" s="238">
        <f t="shared" si="5"/>
        <v>0</v>
      </c>
      <c r="J44" s="238">
        <f t="shared" si="6"/>
        <v>0</v>
      </c>
    </row>
    <row r="45" spans="1:10" x14ac:dyDescent="0.25">
      <c r="A45" s="11" t="s">
        <v>89</v>
      </c>
      <c r="B45" s="246">
        <v>8</v>
      </c>
      <c r="C45" s="246">
        <v>1</v>
      </c>
      <c r="D45" s="246">
        <v>1</v>
      </c>
      <c r="E45" s="246">
        <v>1</v>
      </c>
      <c r="F45" s="246">
        <v>1</v>
      </c>
      <c r="G45" s="238">
        <f t="shared" si="4"/>
        <v>0.125</v>
      </c>
      <c r="H45" s="238">
        <f t="shared" si="5"/>
        <v>1</v>
      </c>
      <c r="I45" s="238">
        <f t="shared" si="5"/>
        <v>1</v>
      </c>
      <c r="J45" s="238">
        <f t="shared" si="6"/>
        <v>0.125</v>
      </c>
    </row>
    <row r="46" spans="1:10" x14ac:dyDescent="0.25">
      <c r="A46" s="11" t="s">
        <v>90</v>
      </c>
      <c r="B46" s="246">
        <v>4</v>
      </c>
      <c r="C46" s="246">
        <v>2</v>
      </c>
      <c r="D46" s="246">
        <v>2</v>
      </c>
      <c r="E46" s="246">
        <v>2</v>
      </c>
      <c r="F46" s="246">
        <v>2</v>
      </c>
      <c r="G46" s="238">
        <f t="shared" si="4"/>
        <v>0.5</v>
      </c>
      <c r="H46" s="238">
        <f t="shared" si="5"/>
        <v>1</v>
      </c>
      <c r="I46" s="238">
        <f t="shared" si="5"/>
        <v>1</v>
      </c>
      <c r="J46" s="238">
        <f t="shared" si="6"/>
        <v>0.5</v>
      </c>
    </row>
    <row r="47" spans="1:10" x14ac:dyDescent="0.25">
      <c r="A47" s="11" t="s">
        <v>91</v>
      </c>
      <c r="B47" s="246">
        <v>1</v>
      </c>
      <c r="C47" s="250">
        <v>1</v>
      </c>
      <c r="D47" s="246">
        <v>1</v>
      </c>
      <c r="E47" s="246">
        <v>0</v>
      </c>
      <c r="F47" s="246">
        <v>0</v>
      </c>
      <c r="G47" s="238">
        <f t="shared" si="4"/>
        <v>1</v>
      </c>
      <c r="H47" s="238">
        <f t="shared" si="5"/>
        <v>0</v>
      </c>
      <c r="I47" s="238">
        <f t="shared" si="5"/>
        <v>0</v>
      </c>
      <c r="J47" s="238">
        <f t="shared" si="6"/>
        <v>0</v>
      </c>
    </row>
    <row r="48" spans="1:10" x14ac:dyDescent="0.25">
      <c r="A48" s="11" t="s">
        <v>80</v>
      </c>
      <c r="B48" s="246"/>
      <c r="C48" s="246"/>
      <c r="D48" s="246"/>
      <c r="E48" s="246"/>
      <c r="F48" s="246"/>
      <c r="G48" s="238">
        <f t="shared" si="4"/>
        <v>0</v>
      </c>
      <c r="H48" s="238">
        <f t="shared" si="5"/>
        <v>0</v>
      </c>
      <c r="I48" s="238">
        <f t="shared" si="5"/>
        <v>0</v>
      </c>
      <c r="J48" s="238">
        <f t="shared" si="6"/>
        <v>0</v>
      </c>
    </row>
    <row r="49" spans="1:10" x14ac:dyDescent="0.25">
      <c r="A49" s="11" t="s">
        <v>80</v>
      </c>
      <c r="B49" s="246"/>
      <c r="C49" s="246"/>
      <c r="D49" s="246"/>
      <c r="E49" s="246"/>
      <c r="F49" s="246"/>
      <c r="G49" s="238">
        <f t="shared" si="4"/>
        <v>0</v>
      </c>
      <c r="H49" s="238">
        <f t="shared" si="5"/>
        <v>0</v>
      </c>
      <c r="I49" s="238">
        <f t="shared" si="5"/>
        <v>0</v>
      </c>
      <c r="J49" s="238">
        <f t="shared" si="6"/>
        <v>0</v>
      </c>
    </row>
    <row r="50" spans="1:10" x14ac:dyDescent="0.25">
      <c r="A50" s="11" t="s">
        <v>80</v>
      </c>
      <c r="B50" s="246"/>
      <c r="C50" s="246"/>
      <c r="D50" s="246"/>
      <c r="E50" s="246"/>
      <c r="F50" s="246"/>
      <c r="G50" s="238">
        <f t="shared" si="4"/>
        <v>0</v>
      </c>
      <c r="H50" s="238">
        <f t="shared" si="5"/>
        <v>0</v>
      </c>
      <c r="I50" s="238">
        <f t="shared" si="5"/>
        <v>0</v>
      </c>
      <c r="J50" s="238">
        <f t="shared" si="6"/>
        <v>0</v>
      </c>
    </row>
    <row r="51" spans="1:10" x14ac:dyDescent="0.25">
      <c r="A51" s="11" t="s">
        <v>94</v>
      </c>
      <c r="B51" s="246">
        <v>10</v>
      </c>
      <c r="C51" s="246">
        <v>2</v>
      </c>
      <c r="D51" s="246">
        <v>2</v>
      </c>
      <c r="E51" s="246">
        <v>0</v>
      </c>
      <c r="F51" s="246">
        <v>0</v>
      </c>
      <c r="G51" s="238">
        <f t="shared" si="4"/>
        <v>0.2</v>
      </c>
      <c r="H51" s="238">
        <f t="shared" si="5"/>
        <v>0</v>
      </c>
      <c r="I51" s="238">
        <f t="shared" si="5"/>
        <v>0</v>
      </c>
      <c r="J51" s="238">
        <f t="shared" si="6"/>
        <v>0</v>
      </c>
    </row>
    <row r="52" spans="1:10" x14ac:dyDescent="0.25">
      <c r="A52" s="11" t="s">
        <v>95</v>
      </c>
      <c r="B52" s="246">
        <v>1</v>
      </c>
      <c r="C52" s="246">
        <v>3</v>
      </c>
      <c r="D52" s="246">
        <v>2</v>
      </c>
      <c r="E52" s="246">
        <v>2</v>
      </c>
      <c r="F52" s="246">
        <v>2</v>
      </c>
      <c r="G52" s="238">
        <f t="shared" si="4"/>
        <v>3</v>
      </c>
      <c r="H52" s="238">
        <f t="shared" ref="H52:I62" si="7">IFERROR(E52/D52,0)</f>
        <v>1</v>
      </c>
      <c r="I52" s="238">
        <f t="shared" si="7"/>
        <v>1</v>
      </c>
      <c r="J52" s="238">
        <f t="shared" si="6"/>
        <v>2</v>
      </c>
    </row>
    <row r="53" spans="1:10" x14ac:dyDescent="0.25">
      <c r="A53" s="11" t="s">
        <v>96</v>
      </c>
      <c r="B53" s="246">
        <v>7</v>
      </c>
      <c r="C53" s="246">
        <v>27</v>
      </c>
      <c r="D53" s="246">
        <v>27</v>
      </c>
      <c r="E53" s="246">
        <v>27</v>
      </c>
      <c r="F53" s="246">
        <v>25</v>
      </c>
      <c r="G53" s="238">
        <f t="shared" si="4"/>
        <v>3.8571428571428572</v>
      </c>
      <c r="H53" s="238">
        <f t="shared" si="7"/>
        <v>1</v>
      </c>
      <c r="I53" s="238">
        <f t="shared" si="7"/>
        <v>0.92592592592592593</v>
      </c>
      <c r="J53" s="238">
        <f t="shared" si="6"/>
        <v>3.5714285714285716</v>
      </c>
    </row>
    <row r="54" spans="1:10" x14ac:dyDescent="0.25">
      <c r="A54" s="11" t="s">
        <v>80</v>
      </c>
      <c r="B54" s="246"/>
      <c r="C54" s="246"/>
      <c r="D54" s="246"/>
      <c r="E54" s="246"/>
      <c r="F54" s="246"/>
      <c r="G54" s="238">
        <f t="shared" si="4"/>
        <v>0</v>
      </c>
      <c r="H54" s="238">
        <f t="shared" si="7"/>
        <v>0</v>
      </c>
      <c r="I54" s="238">
        <f t="shared" si="7"/>
        <v>0</v>
      </c>
      <c r="J54" s="238">
        <f t="shared" si="6"/>
        <v>0</v>
      </c>
    </row>
    <row r="55" spans="1:10" x14ac:dyDescent="0.25">
      <c r="A55" s="11" t="s">
        <v>80</v>
      </c>
      <c r="B55" s="246"/>
      <c r="C55" s="246"/>
      <c r="D55" s="246"/>
      <c r="E55" s="246"/>
      <c r="F55" s="246"/>
      <c r="G55" s="238">
        <f t="shared" si="4"/>
        <v>0</v>
      </c>
      <c r="H55" s="238">
        <f t="shared" si="7"/>
        <v>0</v>
      </c>
      <c r="I55" s="238">
        <f t="shared" si="7"/>
        <v>0</v>
      </c>
      <c r="J55" s="238">
        <f t="shared" si="6"/>
        <v>0</v>
      </c>
    </row>
    <row r="56" spans="1:10" x14ac:dyDescent="0.25">
      <c r="A56" s="11" t="s">
        <v>80</v>
      </c>
      <c r="B56" s="246"/>
      <c r="C56" s="246"/>
      <c r="D56" s="246"/>
      <c r="E56" s="246"/>
      <c r="F56" s="246"/>
      <c r="G56" s="238">
        <f t="shared" si="4"/>
        <v>0</v>
      </c>
      <c r="H56" s="238">
        <f t="shared" si="7"/>
        <v>0</v>
      </c>
      <c r="I56" s="238">
        <f t="shared" si="7"/>
        <v>0</v>
      </c>
      <c r="J56" s="238">
        <f t="shared" si="6"/>
        <v>0</v>
      </c>
    </row>
    <row r="57" spans="1:10" x14ac:dyDescent="0.25">
      <c r="A57" s="11" t="s">
        <v>80</v>
      </c>
      <c r="B57" s="246"/>
      <c r="C57" s="246"/>
      <c r="D57" s="246"/>
      <c r="E57" s="246"/>
      <c r="F57" s="246"/>
      <c r="G57" s="238">
        <f t="shared" si="4"/>
        <v>0</v>
      </c>
      <c r="H57" s="238">
        <f t="shared" si="7"/>
        <v>0</v>
      </c>
      <c r="I57" s="238">
        <f t="shared" si="7"/>
        <v>0</v>
      </c>
      <c r="J57" s="238">
        <f t="shared" si="6"/>
        <v>0</v>
      </c>
    </row>
    <row r="58" spans="1:10" x14ac:dyDescent="0.25">
      <c r="A58" s="11" t="s">
        <v>80</v>
      </c>
      <c r="B58" s="246"/>
      <c r="C58" s="246"/>
      <c r="D58" s="246"/>
      <c r="E58" s="246"/>
      <c r="F58" s="246"/>
      <c r="G58" s="238">
        <f t="shared" si="4"/>
        <v>0</v>
      </c>
      <c r="H58" s="238">
        <f t="shared" si="7"/>
        <v>0</v>
      </c>
      <c r="I58" s="238">
        <f t="shared" si="7"/>
        <v>0</v>
      </c>
      <c r="J58" s="238">
        <f t="shared" si="6"/>
        <v>0</v>
      </c>
    </row>
    <row r="59" spans="1:10" x14ac:dyDescent="0.25">
      <c r="A59" s="11" t="s">
        <v>80</v>
      </c>
      <c r="B59" s="246"/>
      <c r="C59" s="246"/>
      <c r="D59" s="246"/>
      <c r="E59" s="246"/>
      <c r="F59" s="246"/>
      <c r="G59" s="238">
        <f t="shared" si="4"/>
        <v>0</v>
      </c>
      <c r="H59" s="238">
        <f t="shared" si="7"/>
        <v>0</v>
      </c>
      <c r="I59" s="238">
        <f t="shared" si="7"/>
        <v>0</v>
      </c>
      <c r="J59" s="238">
        <f t="shared" si="6"/>
        <v>0</v>
      </c>
    </row>
    <row r="60" spans="1:10" x14ac:dyDescent="0.25">
      <c r="A60" s="11" t="s">
        <v>80</v>
      </c>
      <c r="B60" s="246"/>
      <c r="C60" s="246"/>
      <c r="D60" s="246"/>
      <c r="E60" s="246"/>
      <c r="F60" s="246"/>
      <c r="G60" s="238">
        <f t="shared" si="4"/>
        <v>0</v>
      </c>
      <c r="H60" s="238">
        <f t="shared" si="7"/>
        <v>0</v>
      </c>
      <c r="I60" s="238">
        <f t="shared" si="7"/>
        <v>0</v>
      </c>
      <c r="J60" s="238">
        <f t="shared" si="6"/>
        <v>0</v>
      </c>
    </row>
    <row r="61" spans="1:10" x14ac:dyDescent="0.25">
      <c r="A61" s="11" t="s">
        <v>80</v>
      </c>
      <c r="B61" s="186"/>
      <c r="C61" s="186"/>
      <c r="D61" s="186"/>
      <c r="E61" s="186"/>
      <c r="F61" s="186"/>
      <c r="G61" s="238">
        <f t="shared" si="4"/>
        <v>0</v>
      </c>
      <c r="H61" s="238">
        <f t="shared" si="7"/>
        <v>0</v>
      </c>
      <c r="I61" s="238">
        <f t="shared" si="7"/>
        <v>0</v>
      </c>
      <c r="J61" s="238">
        <f t="shared" si="6"/>
        <v>0</v>
      </c>
    </row>
    <row r="62" spans="1:10" x14ac:dyDescent="0.25">
      <c r="A62" s="251" t="s">
        <v>40</v>
      </c>
      <c r="B62" s="247">
        <f>SUM(B35:B61)</f>
        <v>66</v>
      </c>
      <c r="C62" s="247">
        <f>SUM(C35:C61)</f>
        <v>49</v>
      </c>
      <c r="D62" s="247">
        <f>SUM(D35:D61)</f>
        <v>43</v>
      </c>
      <c r="E62" s="247">
        <f>SUM(E35:E61)</f>
        <v>39</v>
      </c>
      <c r="F62" s="247">
        <f>SUM(F35:F61)</f>
        <v>37</v>
      </c>
      <c r="G62" s="238">
        <f t="shared" si="4"/>
        <v>0.74242424242424243</v>
      </c>
      <c r="H62" s="238">
        <f t="shared" si="7"/>
        <v>0.90697674418604646</v>
      </c>
      <c r="I62" s="238">
        <f t="shared" si="7"/>
        <v>0.94871794871794868</v>
      </c>
      <c r="J62" s="238">
        <f t="shared" si="6"/>
        <v>0.56060606060606055</v>
      </c>
    </row>
    <row r="64" spans="1:10" ht="16.5" thickBot="1" x14ac:dyDescent="0.3">
      <c r="A64" s="455" t="s">
        <v>106</v>
      </c>
      <c r="B64" s="456"/>
      <c r="C64" s="456"/>
      <c r="D64" s="456"/>
      <c r="E64" s="456"/>
      <c r="F64" s="456"/>
      <c r="G64" s="456"/>
      <c r="H64" s="456"/>
      <c r="I64" s="456"/>
    </row>
    <row r="65" spans="1:9" ht="63.75" thickBot="1" x14ac:dyDescent="0.3">
      <c r="A65" s="45" t="s">
        <v>69</v>
      </c>
      <c r="B65" s="37" t="s">
        <v>71</v>
      </c>
      <c r="C65" s="38" t="s">
        <v>72</v>
      </c>
      <c r="D65" s="38" t="s">
        <v>73</v>
      </c>
      <c r="E65" s="38" t="s">
        <v>74</v>
      </c>
      <c r="F65" s="39" t="s">
        <v>100</v>
      </c>
      <c r="G65" s="39" t="s">
        <v>101</v>
      </c>
      <c r="H65" s="39" t="s">
        <v>102</v>
      </c>
      <c r="I65" s="40" t="s">
        <v>103</v>
      </c>
    </row>
    <row r="66" spans="1:9" x14ac:dyDescent="0.25">
      <c r="A66" s="30" t="s">
        <v>79</v>
      </c>
      <c r="B66" s="245">
        <v>3</v>
      </c>
      <c r="C66" s="245">
        <v>3</v>
      </c>
      <c r="D66" s="245">
        <v>3</v>
      </c>
      <c r="E66" s="245">
        <v>3</v>
      </c>
      <c r="F66" s="248">
        <f>+IFERROR(B66/(C4+C35),0)*100</f>
        <v>20</v>
      </c>
      <c r="G66" s="248">
        <f>+IFERROR(C66/(D4+D35),0)*100</f>
        <v>33.333333333333329</v>
      </c>
      <c r="H66" s="248">
        <f>+IFERROR(D66/(E4+E35),0)*100</f>
        <v>42.857142857142854</v>
      </c>
      <c r="I66" s="248">
        <f>+IFERROR(E66/(F4+F35),0)*100</f>
        <v>50</v>
      </c>
    </row>
    <row r="67" spans="1:9" x14ac:dyDescent="0.25">
      <c r="A67" s="11" t="s">
        <v>109</v>
      </c>
      <c r="B67" s="246">
        <v>5</v>
      </c>
      <c r="C67" s="246">
        <v>5</v>
      </c>
      <c r="D67" s="246">
        <v>4</v>
      </c>
      <c r="E67" s="246">
        <v>5</v>
      </c>
      <c r="F67" s="249">
        <f t="shared" ref="F67:I82" si="8">+IFERROR(B67/(C5+C36),0)*100</f>
        <v>62.5</v>
      </c>
      <c r="G67" s="249">
        <f t="shared" si="8"/>
        <v>62.5</v>
      </c>
      <c r="H67" s="249">
        <f t="shared" si="8"/>
        <v>57.142857142857139</v>
      </c>
      <c r="I67" s="249">
        <f t="shared" si="8"/>
        <v>62.5</v>
      </c>
    </row>
    <row r="68" spans="1:9" x14ac:dyDescent="0.25">
      <c r="A68" s="11" t="s">
        <v>81</v>
      </c>
      <c r="B68" s="246">
        <v>6</v>
      </c>
      <c r="C68" s="246">
        <v>4</v>
      </c>
      <c r="D68" s="246">
        <v>4</v>
      </c>
      <c r="E68" s="246">
        <v>4</v>
      </c>
      <c r="F68" s="249">
        <f t="shared" si="8"/>
        <v>31.578947368421051</v>
      </c>
      <c r="G68" s="249">
        <f t="shared" si="8"/>
        <v>23.52941176470588</v>
      </c>
      <c r="H68" s="249">
        <f t="shared" si="8"/>
        <v>40</v>
      </c>
      <c r="I68" s="249">
        <f t="shared" si="8"/>
        <v>40</v>
      </c>
    </row>
    <row r="69" spans="1:9" x14ac:dyDescent="0.25">
      <c r="A69" s="11" t="s">
        <v>82</v>
      </c>
      <c r="B69" s="246">
        <v>3</v>
      </c>
      <c r="C69" s="246">
        <v>3</v>
      </c>
      <c r="D69" s="246">
        <v>3</v>
      </c>
      <c r="E69" s="246">
        <v>3</v>
      </c>
      <c r="F69" s="249">
        <f t="shared" si="8"/>
        <v>100</v>
      </c>
      <c r="G69" s="249">
        <f t="shared" si="8"/>
        <v>100</v>
      </c>
      <c r="H69" s="249">
        <f t="shared" si="8"/>
        <v>100</v>
      </c>
      <c r="I69" s="249">
        <f t="shared" si="8"/>
        <v>100</v>
      </c>
    </row>
    <row r="70" spans="1:9" x14ac:dyDescent="0.25">
      <c r="A70" s="11" t="s">
        <v>83</v>
      </c>
      <c r="B70" s="246">
        <v>10</v>
      </c>
      <c r="C70" s="246">
        <v>10</v>
      </c>
      <c r="D70" s="246">
        <v>10</v>
      </c>
      <c r="E70" s="246">
        <v>10</v>
      </c>
      <c r="F70" s="249">
        <f t="shared" si="8"/>
        <v>30.303030303030305</v>
      </c>
      <c r="G70" s="249">
        <f t="shared" si="8"/>
        <v>35.714285714285715</v>
      </c>
      <c r="H70" s="249">
        <f t="shared" si="8"/>
        <v>40</v>
      </c>
      <c r="I70" s="249">
        <f t="shared" si="8"/>
        <v>43.478260869565219</v>
      </c>
    </row>
    <row r="71" spans="1:9" x14ac:dyDescent="0.25">
      <c r="A71" s="11" t="s">
        <v>84</v>
      </c>
      <c r="B71" s="246">
        <v>4</v>
      </c>
      <c r="C71" s="246">
        <v>4</v>
      </c>
      <c r="D71" s="246">
        <v>3</v>
      </c>
      <c r="E71" s="246">
        <v>3</v>
      </c>
      <c r="F71" s="249">
        <f t="shared" si="8"/>
        <v>66.666666666666657</v>
      </c>
      <c r="G71" s="249">
        <f t="shared" si="8"/>
        <v>66.666666666666657</v>
      </c>
      <c r="H71" s="249">
        <f t="shared" si="8"/>
        <v>75</v>
      </c>
      <c r="I71" s="249">
        <f t="shared" si="8"/>
        <v>75</v>
      </c>
    </row>
    <row r="72" spans="1:9" x14ac:dyDescent="0.25">
      <c r="A72" s="11" t="s">
        <v>85</v>
      </c>
      <c r="B72" s="246">
        <v>9</v>
      </c>
      <c r="C72" s="246">
        <v>9</v>
      </c>
      <c r="D72" s="246">
        <v>8</v>
      </c>
      <c r="E72" s="246">
        <v>8</v>
      </c>
      <c r="F72" s="249">
        <f t="shared" si="8"/>
        <v>52.941176470588239</v>
      </c>
      <c r="G72" s="249">
        <f t="shared" si="8"/>
        <v>64.285714285714292</v>
      </c>
      <c r="H72" s="249">
        <f t="shared" si="8"/>
        <v>80</v>
      </c>
      <c r="I72" s="249">
        <f t="shared" si="8"/>
        <v>80</v>
      </c>
    </row>
    <row r="73" spans="1:9" x14ac:dyDescent="0.25">
      <c r="A73" s="11" t="s">
        <v>86</v>
      </c>
      <c r="B73" s="246">
        <v>1</v>
      </c>
      <c r="C73" s="246">
        <v>1</v>
      </c>
      <c r="D73" s="246">
        <v>1</v>
      </c>
      <c r="E73" s="246">
        <v>0</v>
      </c>
      <c r="F73" s="249">
        <f t="shared" si="8"/>
        <v>12.5</v>
      </c>
      <c r="G73" s="249">
        <f t="shared" si="8"/>
        <v>16.666666666666664</v>
      </c>
      <c r="H73" s="249">
        <f t="shared" si="8"/>
        <v>25</v>
      </c>
      <c r="I73" s="249">
        <f t="shared" si="8"/>
        <v>0</v>
      </c>
    </row>
    <row r="74" spans="1:9" x14ac:dyDescent="0.25">
      <c r="A74" s="11" t="s">
        <v>87</v>
      </c>
      <c r="B74" s="246">
        <v>2</v>
      </c>
      <c r="C74" s="246">
        <v>2</v>
      </c>
      <c r="D74" s="246">
        <v>2</v>
      </c>
      <c r="E74" s="246">
        <v>2</v>
      </c>
      <c r="F74" s="249">
        <f t="shared" si="8"/>
        <v>66.666666666666657</v>
      </c>
      <c r="G74" s="249">
        <f t="shared" si="8"/>
        <v>66.666666666666657</v>
      </c>
      <c r="H74" s="249">
        <f t="shared" si="8"/>
        <v>66.666666666666657</v>
      </c>
      <c r="I74" s="249">
        <f t="shared" si="8"/>
        <v>66.666666666666657</v>
      </c>
    </row>
    <row r="75" spans="1:9" x14ac:dyDescent="0.25">
      <c r="A75" s="11" t="s">
        <v>80</v>
      </c>
      <c r="B75" s="246"/>
      <c r="C75" s="246"/>
      <c r="D75" s="246"/>
      <c r="E75" s="246"/>
      <c r="F75" s="249">
        <f t="shared" si="8"/>
        <v>0</v>
      </c>
      <c r="G75" s="249">
        <f t="shared" si="8"/>
        <v>0</v>
      </c>
      <c r="H75" s="249">
        <f t="shared" si="8"/>
        <v>0</v>
      </c>
      <c r="I75" s="249">
        <f t="shared" si="8"/>
        <v>0</v>
      </c>
    </row>
    <row r="76" spans="1:9" x14ac:dyDescent="0.25">
      <c r="A76" s="11" t="s">
        <v>89</v>
      </c>
      <c r="B76" s="246">
        <v>13</v>
      </c>
      <c r="C76" s="246">
        <v>13</v>
      </c>
      <c r="D76" s="246">
        <v>10</v>
      </c>
      <c r="E76" s="246">
        <v>10</v>
      </c>
      <c r="F76" s="249">
        <f t="shared" si="8"/>
        <v>81.25</v>
      </c>
      <c r="G76" s="249">
        <f t="shared" si="8"/>
        <v>81.25</v>
      </c>
      <c r="H76" s="249">
        <f t="shared" si="8"/>
        <v>83.333333333333343</v>
      </c>
      <c r="I76" s="249">
        <f t="shared" si="8"/>
        <v>83.333333333333343</v>
      </c>
    </row>
    <row r="77" spans="1:9" x14ac:dyDescent="0.25">
      <c r="A77" s="11" t="s">
        <v>90</v>
      </c>
      <c r="B77" s="246">
        <v>16</v>
      </c>
      <c r="C77" s="246">
        <v>14</v>
      </c>
      <c r="D77" s="246">
        <v>10</v>
      </c>
      <c r="E77" s="246">
        <v>9</v>
      </c>
      <c r="F77" s="249">
        <f t="shared" si="8"/>
        <v>64</v>
      </c>
      <c r="G77" s="249">
        <f t="shared" si="8"/>
        <v>60.869565217391312</v>
      </c>
      <c r="H77" s="249">
        <f t="shared" si="8"/>
        <v>55.555555555555557</v>
      </c>
      <c r="I77" s="249">
        <f t="shared" si="8"/>
        <v>52.941176470588239</v>
      </c>
    </row>
    <row r="78" spans="1:9" x14ac:dyDescent="0.25">
      <c r="A78" s="11" t="s">
        <v>80</v>
      </c>
      <c r="B78" s="246"/>
      <c r="C78" s="246"/>
      <c r="D78" s="246"/>
      <c r="E78" s="246"/>
      <c r="F78" s="249">
        <f t="shared" si="8"/>
        <v>0</v>
      </c>
      <c r="G78" s="249">
        <f t="shared" si="8"/>
        <v>0</v>
      </c>
      <c r="H78" s="249">
        <f t="shared" si="8"/>
        <v>0</v>
      </c>
      <c r="I78" s="249">
        <f t="shared" si="8"/>
        <v>0</v>
      </c>
    </row>
    <row r="79" spans="1:9" x14ac:dyDescent="0.25">
      <c r="A79" s="11" t="s">
        <v>80</v>
      </c>
      <c r="B79" s="246"/>
      <c r="C79" s="246"/>
      <c r="D79" s="246"/>
      <c r="E79" s="246"/>
      <c r="F79" s="249">
        <f t="shared" si="8"/>
        <v>0</v>
      </c>
      <c r="G79" s="249">
        <f t="shared" si="8"/>
        <v>0</v>
      </c>
      <c r="H79" s="249">
        <f t="shared" si="8"/>
        <v>0</v>
      </c>
      <c r="I79" s="249">
        <f t="shared" si="8"/>
        <v>0</v>
      </c>
    </row>
    <row r="80" spans="1:9" x14ac:dyDescent="0.25">
      <c r="A80" s="11" t="s">
        <v>80</v>
      </c>
      <c r="B80" s="246"/>
      <c r="C80" s="246"/>
      <c r="D80" s="246"/>
      <c r="E80" s="246"/>
      <c r="F80" s="249">
        <f t="shared" si="8"/>
        <v>0</v>
      </c>
      <c r="G80" s="249">
        <f t="shared" si="8"/>
        <v>0</v>
      </c>
      <c r="H80" s="249">
        <f t="shared" si="8"/>
        <v>0</v>
      </c>
      <c r="I80" s="249">
        <f t="shared" si="8"/>
        <v>0</v>
      </c>
    </row>
    <row r="81" spans="1:9" x14ac:dyDescent="0.25">
      <c r="A81" s="11" t="s">
        <v>80</v>
      </c>
      <c r="B81" s="246"/>
      <c r="C81" s="246"/>
      <c r="D81" s="246"/>
      <c r="E81" s="246"/>
      <c r="F81" s="249">
        <f t="shared" si="8"/>
        <v>0</v>
      </c>
      <c r="G81" s="249">
        <f t="shared" si="8"/>
        <v>0</v>
      </c>
      <c r="H81" s="249">
        <f t="shared" si="8"/>
        <v>0</v>
      </c>
      <c r="I81" s="249">
        <f t="shared" si="8"/>
        <v>0</v>
      </c>
    </row>
    <row r="82" spans="1:9" x14ac:dyDescent="0.25">
      <c r="A82" s="11" t="s">
        <v>94</v>
      </c>
      <c r="B82" s="246">
        <v>1</v>
      </c>
      <c r="C82" s="246">
        <v>1</v>
      </c>
      <c r="D82" s="246">
        <v>1</v>
      </c>
      <c r="E82" s="246">
        <v>1</v>
      </c>
      <c r="F82" s="249">
        <f t="shared" si="8"/>
        <v>16.666666666666664</v>
      </c>
      <c r="G82" s="249">
        <f t="shared" si="8"/>
        <v>20</v>
      </c>
      <c r="H82" s="249">
        <f t="shared" si="8"/>
        <v>50</v>
      </c>
      <c r="I82" s="249">
        <f t="shared" si="8"/>
        <v>50</v>
      </c>
    </row>
    <row r="83" spans="1:9" x14ac:dyDescent="0.25">
      <c r="A83" s="11" t="s">
        <v>95</v>
      </c>
      <c r="B83" s="246">
        <v>3</v>
      </c>
      <c r="C83" s="246">
        <v>3</v>
      </c>
      <c r="D83" s="246">
        <v>3</v>
      </c>
      <c r="E83" s="246">
        <v>3</v>
      </c>
      <c r="F83" s="249">
        <f t="shared" ref="F83:I88" si="9">+IFERROR(B83/(C21+C52),0)*100</f>
        <v>33.333333333333329</v>
      </c>
      <c r="G83" s="249">
        <f t="shared" si="9"/>
        <v>42.857142857142854</v>
      </c>
      <c r="H83" s="249">
        <f t="shared" si="9"/>
        <v>50</v>
      </c>
      <c r="I83" s="249">
        <f t="shared" si="9"/>
        <v>50</v>
      </c>
    </row>
    <row r="84" spans="1:9" x14ac:dyDescent="0.25">
      <c r="A84" s="11" t="s">
        <v>96</v>
      </c>
      <c r="B84" s="246">
        <v>20</v>
      </c>
      <c r="C84" s="246">
        <v>20</v>
      </c>
      <c r="D84" s="246">
        <v>20</v>
      </c>
      <c r="E84" s="246">
        <v>20</v>
      </c>
      <c r="F84" s="249">
        <f t="shared" si="9"/>
        <v>41.666666666666671</v>
      </c>
      <c r="G84" s="249">
        <f t="shared" si="9"/>
        <v>42.553191489361701</v>
      </c>
      <c r="H84" s="249">
        <f t="shared" si="9"/>
        <v>42.553191489361701</v>
      </c>
      <c r="I84" s="249">
        <f t="shared" si="9"/>
        <v>44.444444444444443</v>
      </c>
    </row>
    <row r="85" spans="1:9" x14ac:dyDescent="0.25">
      <c r="A85" s="11" t="s">
        <v>80</v>
      </c>
      <c r="B85" s="246"/>
      <c r="C85" s="246"/>
      <c r="D85" s="246"/>
      <c r="E85" s="246"/>
      <c r="F85" s="249">
        <f t="shared" si="9"/>
        <v>0</v>
      </c>
      <c r="G85" s="249">
        <f t="shared" si="9"/>
        <v>0</v>
      </c>
      <c r="H85" s="249">
        <f t="shared" si="9"/>
        <v>0</v>
      </c>
      <c r="I85" s="249">
        <f t="shared" si="9"/>
        <v>0</v>
      </c>
    </row>
    <row r="86" spans="1:9" x14ac:dyDescent="0.25">
      <c r="A86" s="11" t="s">
        <v>80</v>
      </c>
      <c r="B86" s="246"/>
      <c r="C86" s="246"/>
      <c r="D86" s="246"/>
      <c r="E86" s="246"/>
      <c r="F86" s="249">
        <f t="shared" si="9"/>
        <v>0</v>
      </c>
      <c r="G86" s="249">
        <f t="shared" si="9"/>
        <v>0</v>
      </c>
      <c r="H86" s="249">
        <f t="shared" si="9"/>
        <v>0</v>
      </c>
      <c r="I86" s="249">
        <f t="shared" si="9"/>
        <v>0</v>
      </c>
    </row>
    <row r="87" spans="1:9" x14ac:dyDescent="0.25">
      <c r="A87" s="11" t="s">
        <v>80</v>
      </c>
      <c r="B87" s="246"/>
      <c r="C87" s="246"/>
      <c r="D87" s="246"/>
      <c r="E87" s="246"/>
      <c r="F87" s="249">
        <f t="shared" si="9"/>
        <v>0</v>
      </c>
      <c r="G87" s="249">
        <f t="shared" si="9"/>
        <v>0</v>
      </c>
      <c r="H87" s="249">
        <f t="shared" si="9"/>
        <v>0</v>
      </c>
      <c r="I87" s="249">
        <f t="shared" si="9"/>
        <v>0</v>
      </c>
    </row>
    <row r="88" spans="1:9" x14ac:dyDescent="0.25">
      <c r="A88" s="11" t="s">
        <v>80</v>
      </c>
      <c r="B88" s="246"/>
      <c r="C88" s="246"/>
      <c r="D88" s="246"/>
      <c r="E88" s="246"/>
      <c r="F88" s="249">
        <f t="shared" si="9"/>
        <v>0</v>
      </c>
      <c r="G88" s="249">
        <f t="shared" si="9"/>
        <v>0</v>
      </c>
      <c r="H88" s="249">
        <f t="shared" si="9"/>
        <v>0</v>
      </c>
      <c r="I88" s="249">
        <f t="shared" si="9"/>
        <v>0</v>
      </c>
    </row>
    <row r="89" spans="1:9" x14ac:dyDescent="0.25">
      <c r="A89" s="11" t="s">
        <v>80</v>
      </c>
      <c r="B89" s="246"/>
      <c r="C89" s="246"/>
      <c r="D89" s="246"/>
      <c r="E89" s="246"/>
      <c r="F89" s="249">
        <f t="shared" ref="F89:I92" si="10">+IFERROR(B89/(C28+C59),0)*100</f>
        <v>0</v>
      </c>
      <c r="G89" s="249">
        <f t="shared" si="10"/>
        <v>0</v>
      </c>
      <c r="H89" s="249">
        <f t="shared" si="10"/>
        <v>0</v>
      </c>
      <c r="I89" s="249">
        <f t="shared" si="10"/>
        <v>0</v>
      </c>
    </row>
    <row r="90" spans="1:9" x14ac:dyDescent="0.25">
      <c r="A90" s="11" t="s">
        <v>80</v>
      </c>
      <c r="B90" s="246"/>
      <c r="C90" s="246"/>
      <c r="D90" s="246"/>
      <c r="E90" s="246"/>
      <c r="F90" s="249">
        <f t="shared" si="10"/>
        <v>0</v>
      </c>
      <c r="G90" s="249">
        <f t="shared" si="10"/>
        <v>0</v>
      </c>
      <c r="H90" s="249">
        <f t="shared" si="10"/>
        <v>0</v>
      </c>
      <c r="I90" s="249">
        <f t="shared" si="10"/>
        <v>0</v>
      </c>
    </row>
    <row r="91" spans="1:9" x14ac:dyDescent="0.25">
      <c r="A91" s="11" t="s">
        <v>80</v>
      </c>
      <c r="B91" s="246"/>
      <c r="C91" s="246"/>
      <c r="D91" s="246"/>
      <c r="E91" s="246"/>
      <c r="F91" s="249">
        <f t="shared" si="10"/>
        <v>0</v>
      </c>
      <c r="G91" s="249">
        <f t="shared" si="10"/>
        <v>0</v>
      </c>
      <c r="H91" s="249">
        <f t="shared" si="10"/>
        <v>0</v>
      </c>
      <c r="I91" s="249">
        <f t="shared" si="10"/>
        <v>0</v>
      </c>
    </row>
    <row r="92" spans="1:9" x14ac:dyDescent="0.25">
      <c r="A92" s="188" t="s">
        <v>40</v>
      </c>
      <c r="B92" s="247">
        <f>SUM(B66:B91)</f>
        <v>96</v>
      </c>
      <c r="C92" s="247">
        <f>SUM(C66:C91)</f>
        <v>92</v>
      </c>
      <c r="D92" s="247">
        <f>SUM(D66:D91)</f>
        <v>82</v>
      </c>
      <c r="E92" s="247">
        <f>SUM(E66:E91)</f>
        <v>81</v>
      </c>
      <c r="F92" s="249">
        <f t="shared" si="10"/>
        <v>43.049327354260093</v>
      </c>
      <c r="G92" s="249">
        <f t="shared" si="10"/>
        <v>46.231155778894475</v>
      </c>
      <c r="H92" s="249">
        <f t="shared" si="10"/>
        <v>50.931677018633536</v>
      </c>
      <c r="I92" s="249">
        <f t="shared" si="10"/>
        <v>52.258064516129032</v>
      </c>
    </row>
    <row r="93" spans="1:9" x14ac:dyDescent="0.25">
      <c r="I93" s="10"/>
    </row>
    <row r="95" spans="1:9" ht="17.25" customHeight="1" thickBot="1" x14ac:dyDescent="0.3">
      <c r="A95" s="456" t="s">
        <v>107</v>
      </c>
      <c r="B95" s="456"/>
      <c r="C95" s="456"/>
      <c r="D95" s="456"/>
      <c r="E95" s="456"/>
      <c r="F95" s="456"/>
      <c r="G95" s="456"/>
      <c r="H95" s="456"/>
      <c r="I95" s="456"/>
    </row>
    <row r="96" spans="1:9" ht="63.75" thickBot="1" x14ac:dyDescent="0.3">
      <c r="A96" s="45" t="s">
        <v>69</v>
      </c>
      <c r="B96" s="37" t="s">
        <v>71</v>
      </c>
      <c r="C96" s="37" t="s">
        <v>72</v>
      </c>
      <c r="D96" s="37" t="s">
        <v>73</v>
      </c>
      <c r="E96" s="37" t="s">
        <v>74</v>
      </c>
      <c r="F96" s="39" t="s">
        <v>100</v>
      </c>
      <c r="G96" s="39" t="s">
        <v>101</v>
      </c>
      <c r="H96" s="39" t="s">
        <v>102</v>
      </c>
      <c r="I96" s="40" t="s">
        <v>103</v>
      </c>
    </row>
    <row r="97" spans="1:9" x14ac:dyDescent="0.25">
      <c r="A97" s="30" t="s">
        <v>79</v>
      </c>
      <c r="B97" s="245">
        <v>3</v>
      </c>
      <c r="C97" s="245">
        <v>2</v>
      </c>
      <c r="D97" s="245">
        <v>1</v>
      </c>
      <c r="E97" s="245">
        <v>1</v>
      </c>
      <c r="F97" s="248">
        <f t="shared" ref="F97:F124" si="11">+IFERROR(B97/(C4+C35),0)*100</f>
        <v>20</v>
      </c>
      <c r="G97" s="248">
        <f t="shared" ref="G97:G124" si="12">+IFERROR(C97/(D4+D35),0)*100</f>
        <v>22.222222222222221</v>
      </c>
      <c r="H97" s="248">
        <f t="shared" ref="H97:H124" si="13">+IFERROR(D97/(E4+E35),0)*100</f>
        <v>14.285714285714285</v>
      </c>
      <c r="I97" s="248">
        <f t="shared" ref="I97:I124" si="14">+IFERROR(E97/(F4+F35),0)*100</f>
        <v>16.666666666666664</v>
      </c>
    </row>
    <row r="98" spans="1:9" x14ac:dyDescent="0.25">
      <c r="A98" s="11" t="s">
        <v>80</v>
      </c>
      <c r="B98" s="246"/>
      <c r="C98" s="246"/>
      <c r="D98" s="246"/>
      <c r="E98" s="246"/>
      <c r="F98" s="249">
        <f t="shared" si="11"/>
        <v>0</v>
      </c>
      <c r="G98" s="249">
        <f t="shared" si="12"/>
        <v>0</v>
      </c>
      <c r="H98" s="249">
        <f t="shared" si="13"/>
        <v>0</v>
      </c>
      <c r="I98" s="249">
        <f t="shared" si="14"/>
        <v>0</v>
      </c>
    </row>
    <row r="99" spans="1:9" x14ac:dyDescent="0.25">
      <c r="A99" s="11" t="s">
        <v>81</v>
      </c>
      <c r="B99" s="246">
        <v>5</v>
      </c>
      <c r="C99" s="246">
        <v>5</v>
      </c>
      <c r="D99" s="246">
        <v>2</v>
      </c>
      <c r="E99" s="246">
        <v>2</v>
      </c>
      <c r="F99" s="249">
        <f t="shared" si="11"/>
        <v>26.315789473684209</v>
      </c>
      <c r="G99" s="249">
        <f t="shared" si="12"/>
        <v>29.411764705882355</v>
      </c>
      <c r="H99" s="249">
        <f t="shared" si="13"/>
        <v>20</v>
      </c>
      <c r="I99" s="249">
        <f t="shared" si="14"/>
        <v>20</v>
      </c>
    </row>
    <row r="100" spans="1:9" x14ac:dyDescent="0.25">
      <c r="A100" s="11" t="s">
        <v>80</v>
      </c>
      <c r="B100" s="246"/>
      <c r="C100" s="246"/>
      <c r="D100" s="246"/>
      <c r="E100" s="246"/>
      <c r="F100" s="249">
        <f t="shared" si="11"/>
        <v>0</v>
      </c>
      <c r="G100" s="249">
        <f t="shared" si="12"/>
        <v>0</v>
      </c>
      <c r="H100" s="249">
        <f t="shared" si="13"/>
        <v>0</v>
      </c>
      <c r="I100" s="249">
        <f t="shared" si="14"/>
        <v>0</v>
      </c>
    </row>
    <row r="101" spans="1:9" x14ac:dyDescent="0.25">
      <c r="A101" s="11" t="s">
        <v>83</v>
      </c>
      <c r="B101" s="246">
        <v>19</v>
      </c>
      <c r="C101" s="246">
        <v>17</v>
      </c>
      <c r="D101" s="246">
        <v>14</v>
      </c>
      <c r="E101" s="246">
        <v>12</v>
      </c>
      <c r="F101" s="249">
        <f t="shared" si="11"/>
        <v>57.575757575757578</v>
      </c>
      <c r="G101" s="249">
        <f t="shared" si="12"/>
        <v>60.714285714285708</v>
      </c>
      <c r="H101" s="249">
        <f t="shared" si="13"/>
        <v>56.000000000000007</v>
      </c>
      <c r="I101" s="249">
        <f t="shared" si="14"/>
        <v>52.173913043478258</v>
      </c>
    </row>
    <row r="102" spans="1:9" x14ac:dyDescent="0.25">
      <c r="A102" s="11" t="s">
        <v>80</v>
      </c>
      <c r="B102" s="246"/>
      <c r="C102" s="246"/>
      <c r="D102" s="246"/>
      <c r="E102" s="246"/>
      <c r="F102" s="249">
        <f t="shared" si="11"/>
        <v>0</v>
      </c>
      <c r="G102" s="249">
        <f t="shared" si="12"/>
        <v>0</v>
      </c>
      <c r="H102" s="249">
        <f t="shared" si="13"/>
        <v>0</v>
      </c>
      <c r="I102" s="249">
        <f t="shared" si="14"/>
        <v>0</v>
      </c>
    </row>
    <row r="103" spans="1:9" x14ac:dyDescent="0.25">
      <c r="A103" s="11" t="s">
        <v>85</v>
      </c>
      <c r="B103" s="246">
        <v>4</v>
      </c>
      <c r="C103" s="246">
        <v>4</v>
      </c>
      <c r="D103" s="246">
        <v>1</v>
      </c>
      <c r="E103" s="246">
        <v>1</v>
      </c>
      <c r="F103" s="249">
        <f t="shared" si="11"/>
        <v>23.52941176470588</v>
      </c>
      <c r="G103" s="249">
        <f t="shared" si="12"/>
        <v>28.571428571428569</v>
      </c>
      <c r="H103" s="249">
        <f t="shared" si="13"/>
        <v>10</v>
      </c>
      <c r="I103" s="249">
        <f t="shared" si="14"/>
        <v>10</v>
      </c>
    </row>
    <row r="104" spans="1:9" x14ac:dyDescent="0.25">
      <c r="A104" s="11" t="s">
        <v>86</v>
      </c>
      <c r="B104" s="246">
        <v>5</v>
      </c>
      <c r="C104" s="246">
        <v>3</v>
      </c>
      <c r="D104" s="246">
        <v>1</v>
      </c>
      <c r="E104" s="246">
        <v>1</v>
      </c>
      <c r="F104" s="249">
        <f t="shared" si="11"/>
        <v>62.5</v>
      </c>
      <c r="G104" s="249">
        <f t="shared" si="12"/>
        <v>50</v>
      </c>
      <c r="H104" s="249">
        <f t="shared" si="13"/>
        <v>25</v>
      </c>
      <c r="I104" s="249">
        <f t="shared" si="14"/>
        <v>33.333333333333329</v>
      </c>
    </row>
    <row r="105" spans="1:9" x14ac:dyDescent="0.25">
      <c r="A105" s="11" t="s">
        <v>87</v>
      </c>
      <c r="B105" s="246">
        <v>1</v>
      </c>
      <c r="C105" s="246">
        <v>1</v>
      </c>
      <c r="D105" s="246">
        <v>1</v>
      </c>
      <c r="E105" s="246">
        <v>1</v>
      </c>
      <c r="F105" s="249">
        <f t="shared" si="11"/>
        <v>33.333333333333329</v>
      </c>
      <c r="G105" s="249">
        <f t="shared" si="12"/>
        <v>33.333333333333329</v>
      </c>
      <c r="H105" s="249">
        <f t="shared" si="13"/>
        <v>33.333333333333329</v>
      </c>
      <c r="I105" s="249">
        <f t="shared" si="14"/>
        <v>33.333333333333329</v>
      </c>
    </row>
    <row r="106" spans="1:9" x14ac:dyDescent="0.25">
      <c r="A106" s="11" t="s">
        <v>80</v>
      </c>
      <c r="B106" s="246"/>
      <c r="C106" s="246"/>
      <c r="D106" s="246"/>
      <c r="E106" s="246"/>
      <c r="F106" s="249">
        <f t="shared" si="11"/>
        <v>0</v>
      </c>
      <c r="G106" s="249">
        <f t="shared" si="12"/>
        <v>0</v>
      </c>
      <c r="H106" s="249">
        <f t="shared" si="13"/>
        <v>0</v>
      </c>
      <c r="I106" s="249">
        <f t="shared" si="14"/>
        <v>0</v>
      </c>
    </row>
    <row r="107" spans="1:9" x14ac:dyDescent="0.25">
      <c r="A107" s="11" t="s">
        <v>80</v>
      </c>
      <c r="B107" s="246"/>
      <c r="C107" s="246"/>
      <c r="D107" s="246"/>
      <c r="E107" s="246"/>
      <c r="F107" s="249">
        <f t="shared" si="11"/>
        <v>0</v>
      </c>
      <c r="G107" s="249">
        <f t="shared" si="12"/>
        <v>0</v>
      </c>
      <c r="H107" s="249">
        <f t="shared" si="13"/>
        <v>0</v>
      </c>
      <c r="I107" s="249">
        <f t="shared" si="14"/>
        <v>0</v>
      </c>
    </row>
    <row r="108" spans="1:9" x14ac:dyDescent="0.25">
      <c r="A108" s="11" t="s">
        <v>80</v>
      </c>
      <c r="B108" s="246"/>
      <c r="C108" s="246"/>
      <c r="D108" s="246"/>
      <c r="E108" s="246"/>
      <c r="F108" s="249">
        <f t="shared" si="11"/>
        <v>0</v>
      </c>
      <c r="G108" s="249">
        <f t="shared" si="12"/>
        <v>0</v>
      </c>
      <c r="H108" s="249">
        <f t="shared" si="13"/>
        <v>0</v>
      </c>
      <c r="I108" s="249">
        <f t="shared" si="14"/>
        <v>0</v>
      </c>
    </row>
    <row r="109" spans="1:9" x14ac:dyDescent="0.25">
      <c r="A109" s="11" t="s">
        <v>91</v>
      </c>
      <c r="B109" s="246">
        <v>1</v>
      </c>
      <c r="C109" s="246">
        <v>1</v>
      </c>
      <c r="D109" s="246">
        <v>0</v>
      </c>
      <c r="E109" s="246">
        <v>0</v>
      </c>
      <c r="F109" s="249">
        <f t="shared" si="11"/>
        <v>20</v>
      </c>
      <c r="G109" s="249">
        <f t="shared" si="12"/>
        <v>20</v>
      </c>
      <c r="H109" s="249">
        <f t="shared" si="13"/>
        <v>0</v>
      </c>
      <c r="I109" s="249">
        <f t="shared" si="14"/>
        <v>0</v>
      </c>
    </row>
    <row r="110" spans="1:9" x14ac:dyDescent="0.25">
      <c r="A110" s="11" t="s">
        <v>80</v>
      </c>
      <c r="B110" s="246"/>
      <c r="C110" s="246"/>
      <c r="D110" s="246"/>
      <c r="E110" s="246"/>
      <c r="F110" s="249">
        <f t="shared" si="11"/>
        <v>0</v>
      </c>
      <c r="G110" s="249">
        <f t="shared" si="12"/>
        <v>0</v>
      </c>
      <c r="H110" s="249">
        <f t="shared" si="13"/>
        <v>0</v>
      </c>
      <c r="I110" s="249">
        <f t="shared" si="14"/>
        <v>0</v>
      </c>
    </row>
    <row r="111" spans="1:9" x14ac:dyDescent="0.25">
      <c r="A111" s="11" t="s">
        <v>80</v>
      </c>
      <c r="B111" s="246"/>
      <c r="C111" s="246"/>
      <c r="D111" s="246"/>
      <c r="E111" s="246"/>
      <c r="F111" s="249">
        <f t="shared" si="11"/>
        <v>0</v>
      </c>
      <c r="G111" s="249">
        <f t="shared" si="12"/>
        <v>0</v>
      </c>
      <c r="H111" s="249">
        <f t="shared" si="13"/>
        <v>0</v>
      </c>
      <c r="I111" s="249">
        <f t="shared" si="14"/>
        <v>0</v>
      </c>
    </row>
    <row r="112" spans="1:9" x14ac:dyDescent="0.25">
      <c r="A112" s="11" t="s">
        <v>80</v>
      </c>
      <c r="B112" s="246"/>
      <c r="C112" s="246"/>
      <c r="D112" s="246"/>
      <c r="E112" s="246"/>
      <c r="F112" s="249">
        <f t="shared" si="11"/>
        <v>0</v>
      </c>
      <c r="G112" s="249">
        <f t="shared" si="12"/>
        <v>0</v>
      </c>
      <c r="H112" s="249">
        <f t="shared" si="13"/>
        <v>0</v>
      </c>
      <c r="I112" s="249">
        <f t="shared" si="14"/>
        <v>0</v>
      </c>
    </row>
    <row r="113" spans="1:9" x14ac:dyDescent="0.25">
      <c r="A113" s="11" t="s">
        <v>94</v>
      </c>
      <c r="B113" s="246">
        <v>3</v>
      </c>
      <c r="C113" s="246">
        <v>2</v>
      </c>
      <c r="D113" s="246">
        <v>0</v>
      </c>
      <c r="E113" s="246">
        <v>0</v>
      </c>
      <c r="F113" s="249">
        <f t="shared" si="11"/>
        <v>50</v>
      </c>
      <c r="G113" s="249">
        <f t="shared" si="12"/>
        <v>40</v>
      </c>
      <c r="H113" s="249">
        <f t="shared" si="13"/>
        <v>0</v>
      </c>
      <c r="I113" s="249">
        <f t="shared" si="14"/>
        <v>0</v>
      </c>
    </row>
    <row r="114" spans="1:9" x14ac:dyDescent="0.25">
      <c r="A114" s="11" t="s">
        <v>95</v>
      </c>
      <c r="B114" s="246">
        <v>2</v>
      </c>
      <c r="C114" s="246">
        <v>1</v>
      </c>
      <c r="D114" s="246">
        <v>1</v>
      </c>
      <c r="E114" s="246">
        <v>1</v>
      </c>
      <c r="F114" s="249">
        <f t="shared" si="11"/>
        <v>22.222222222222221</v>
      </c>
      <c r="G114" s="249">
        <f t="shared" si="12"/>
        <v>14.285714285714285</v>
      </c>
      <c r="H114" s="249">
        <f t="shared" si="13"/>
        <v>16.666666666666664</v>
      </c>
      <c r="I114" s="249">
        <f t="shared" si="14"/>
        <v>16.666666666666664</v>
      </c>
    </row>
    <row r="115" spans="1:9" x14ac:dyDescent="0.25">
      <c r="A115" s="11" t="s">
        <v>96</v>
      </c>
      <c r="B115" s="246">
        <v>8</v>
      </c>
      <c r="C115" s="246">
        <v>8</v>
      </c>
      <c r="D115" s="246">
        <v>8</v>
      </c>
      <c r="E115" s="246">
        <v>8</v>
      </c>
      <c r="F115" s="249">
        <f t="shared" si="11"/>
        <v>16.666666666666664</v>
      </c>
      <c r="G115" s="249">
        <f t="shared" si="12"/>
        <v>17.021276595744681</v>
      </c>
      <c r="H115" s="249">
        <f t="shared" si="13"/>
        <v>17.021276595744681</v>
      </c>
      <c r="I115" s="249">
        <f t="shared" si="14"/>
        <v>17.777777777777779</v>
      </c>
    </row>
    <row r="116" spans="1:9" x14ac:dyDescent="0.25">
      <c r="A116" s="11" t="s">
        <v>80</v>
      </c>
      <c r="B116" s="246"/>
      <c r="C116" s="246"/>
      <c r="D116" s="246"/>
      <c r="E116" s="246"/>
      <c r="F116" s="249">
        <f t="shared" si="11"/>
        <v>0</v>
      </c>
      <c r="G116" s="249">
        <f t="shared" si="12"/>
        <v>0</v>
      </c>
      <c r="H116" s="249">
        <f t="shared" si="13"/>
        <v>0</v>
      </c>
      <c r="I116" s="249">
        <f t="shared" si="14"/>
        <v>0</v>
      </c>
    </row>
    <row r="117" spans="1:9" x14ac:dyDescent="0.25">
      <c r="A117" s="11" t="s">
        <v>80</v>
      </c>
      <c r="B117" s="246"/>
      <c r="C117" s="246"/>
      <c r="D117" s="246"/>
      <c r="E117" s="246"/>
      <c r="F117" s="249">
        <f t="shared" si="11"/>
        <v>0</v>
      </c>
      <c r="G117" s="249">
        <f t="shared" si="12"/>
        <v>0</v>
      </c>
      <c r="H117" s="249">
        <f t="shared" si="13"/>
        <v>0</v>
      </c>
      <c r="I117" s="249">
        <f t="shared" si="14"/>
        <v>0</v>
      </c>
    </row>
    <row r="118" spans="1:9" x14ac:dyDescent="0.25">
      <c r="A118" s="11" t="s">
        <v>80</v>
      </c>
      <c r="B118" s="246"/>
      <c r="C118" s="246"/>
      <c r="D118" s="246"/>
      <c r="E118" s="246"/>
      <c r="F118" s="249">
        <f t="shared" si="11"/>
        <v>0</v>
      </c>
      <c r="G118" s="249">
        <f t="shared" si="12"/>
        <v>0</v>
      </c>
      <c r="H118" s="249">
        <f t="shared" si="13"/>
        <v>0</v>
      </c>
      <c r="I118" s="249">
        <f t="shared" si="14"/>
        <v>0</v>
      </c>
    </row>
    <row r="119" spans="1:9" x14ac:dyDescent="0.25">
      <c r="A119" s="11" t="s">
        <v>80</v>
      </c>
      <c r="B119" s="246"/>
      <c r="C119" s="246"/>
      <c r="D119" s="246"/>
      <c r="E119" s="246"/>
      <c r="F119" s="249">
        <f t="shared" si="11"/>
        <v>0</v>
      </c>
      <c r="G119" s="249">
        <f t="shared" si="12"/>
        <v>0</v>
      </c>
      <c r="H119" s="249">
        <f t="shared" si="13"/>
        <v>0</v>
      </c>
      <c r="I119" s="249">
        <f t="shared" si="14"/>
        <v>0</v>
      </c>
    </row>
    <row r="120" spans="1:9" x14ac:dyDescent="0.25">
      <c r="A120" s="11" t="s">
        <v>80</v>
      </c>
      <c r="B120" s="246"/>
      <c r="C120" s="246"/>
      <c r="D120" s="246"/>
      <c r="E120" s="246"/>
      <c r="F120" s="249">
        <f t="shared" si="11"/>
        <v>0</v>
      </c>
      <c r="G120" s="249">
        <f t="shared" si="12"/>
        <v>0</v>
      </c>
      <c r="H120" s="249">
        <f t="shared" si="13"/>
        <v>0</v>
      </c>
      <c r="I120" s="249">
        <f t="shared" si="14"/>
        <v>0</v>
      </c>
    </row>
    <row r="121" spans="1:9" x14ac:dyDescent="0.25">
      <c r="A121" s="11" t="s">
        <v>80</v>
      </c>
      <c r="B121" s="246"/>
      <c r="C121" s="246"/>
      <c r="D121" s="246"/>
      <c r="E121" s="246"/>
      <c r="F121" s="249">
        <f t="shared" si="11"/>
        <v>0</v>
      </c>
      <c r="G121" s="249">
        <f t="shared" si="12"/>
        <v>0</v>
      </c>
      <c r="H121" s="249">
        <f t="shared" si="13"/>
        <v>0</v>
      </c>
      <c r="I121" s="249">
        <f t="shared" si="14"/>
        <v>0</v>
      </c>
    </row>
    <row r="122" spans="1:9" x14ac:dyDescent="0.25">
      <c r="A122" s="11" t="s">
        <v>80</v>
      </c>
      <c r="B122" s="246"/>
      <c r="C122" s="246"/>
      <c r="D122" s="246"/>
      <c r="E122" s="246"/>
      <c r="F122" s="249">
        <f t="shared" si="11"/>
        <v>0</v>
      </c>
      <c r="G122" s="249">
        <f t="shared" si="12"/>
        <v>0</v>
      </c>
      <c r="H122" s="249">
        <f t="shared" si="13"/>
        <v>0</v>
      </c>
      <c r="I122" s="249">
        <f t="shared" si="14"/>
        <v>0</v>
      </c>
    </row>
    <row r="123" spans="1:9" x14ac:dyDescent="0.25">
      <c r="A123" s="11" t="s">
        <v>80</v>
      </c>
      <c r="B123" s="246"/>
      <c r="C123" s="246"/>
      <c r="D123" s="246"/>
      <c r="E123" s="246"/>
      <c r="F123" s="249">
        <f t="shared" si="11"/>
        <v>0</v>
      </c>
      <c r="G123" s="249">
        <f t="shared" si="12"/>
        <v>0</v>
      </c>
      <c r="H123" s="249">
        <f t="shared" si="13"/>
        <v>0</v>
      </c>
      <c r="I123" s="249">
        <f t="shared" si="14"/>
        <v>0</v>
      </c>
    </row>
    <row r="124" spans="1:9" x14ac:dyDescent="0.25">
      <c r="A124" s="188" t="s">
        <v>40</v>
      </c>
      <c r="B124" s="247">
        <f>SUM(B97:B123)</f>
        <v>51</v>
      </c>
      <c r="C124" s="247">
        <f>SUM(C97:C123)</f>
        <v>44</v>
      </c>
      <c r="D124" s="247">
        <f>SUM(D97:D123)</f>
        <v>29</v>
      </c>
      <c r="E124" s="247">
        <f>SUM(E97:E123)</f>
        <v>27</v>
      </c>
      <c r="F124" s="249">
        <f t="shared" si="11"/>
        <v>22.869955156950674</v>
      </c>
      <c r="G124" s="249">
        <f t="shared" si="12"/>
        <v>22.110552763819097</v>
      </c>
      <c r="H124" s="249">
        <f t="shared" si="13"/>
        <v>18.012422360248447</v>
      </c>
      <c r="I124" s="249">
        <f t="shared" si="14"/>
        <v>17.419354838709676</v>
      </c>
    </row>
  </sheetData>
  <mergeCells count="5">
    <mergeCell ref="A33:J33"/>
    <mergeCell ref="A2:J2"/>
    <mergeCell ref="A1:J1"/>
    <mergeCell ref="A64:I64"/>
    <mergeCell ref="A95:I95"/>
  </mergeCells>
  <phoneticPr fontId="2" type="noConversion"/>
  <pageMargins left="0.75" right="0.75" top="1" bottom="1" header="0.4921259845" footer="0.4921259845"/>
  <pageSetup paperSize="9" scale="72" orientation="portrait" r:id="rId1"/>
  <headerFooter alignWithMargins="0"/>
  <rowBreaks count="2" manualBreakCount="2">
    <brk id="32" max="9" man="1"/>
    <brk id="93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2"/>
  <sheetViews>
    <sheetView view="pageBreakPreview" zoomScaleNormal="100" zoomScaleSheetLayoutView="100" workbookViewId="0">
      <selection activeCell="A15" sqref="A15:A18"/>
    </sheetView>
  </sheetViews>
  <sheetFormatPr defaultRowHeight="15.75" x14ac:dyDescent="0.25"/>
  <cols>
    <col min="1" max="1" width="15.875" bestFit="1" customWidth="1"/>
    <col min="2" max="2" width="9.125" customWidth="1"/>
    <col min="3" max="5" width="12.625" customWidth="1"/>
    <col min="6" max="6" width="15" customWidth="1"/>
    <col min="7" max="7" width="9.5" customWidth="1"/>
    <col min="8" max="8" width="12.625" customWidth="1"/>
    <col min="9" max="9" width="10.875" customWidth="1"/>
  </cols>
  <sheetData>
    <row r="1" spans="1:11" ht="20.25" customHeight="1" thickBot="1" x14ac:dyDescent="0.35">
      <c r="A1" s="470" t="s">
        <v>110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</row>
    <row r="2" spans="1:11" ht="15.75" customHeight="1" x14ac:dyDescent="0.25">
      <c r="A2" s="468" t="s">
        <v>111</v>
      </c>
      <c r="B2" s="466" t="s">
        <v>112</v>
      </c>
      <c r="C2" s="467"/>
      <c r="D2" s="252"/>
      <c r="E2" s="253"/>
      <c r="F2" s="253"/>
      <c r="G2" s="473" t="s">
        <v>113</v>
      </c>
      <c r="H2" s="466" t="s">
        <v>114</v>
      </c>
      <c r="I2" s="472"/>
      <c r="J2" s="473" t="s">
        <v>115</v>
      </c>
      <c r="K2" s="476" t="s">
        <v>116</v>
      </c>
    </row>
    <row r="3" spans="1:11" ht="15.75" customHeight="1" x14ac:dyDescent="0.25">
      <c r="A3" s="469"/>
      <c r="B3" s="27"/>
      <c r="C3" s="28"/>
      <c r="D3" s="21" t="s">
        <v>117</v>
      </c>
      <c r="E3" s="21"/>
      <c r="F3" s="21"/>
      <c r="G3" s="475"/>
      <c r="H3" s="27"/>
      <c r="I3" s="29"/>
      <c r="J3" s="474"/>
      <c r="K3" s="477"/>
    </row>
    <row r="4" spans="1:11" s="4" customFormat="1" ht="166.5" customHeight="1" x14ac:dyDescent="0.25">
      <c r="A4" s="462"/>
      <c r="B4" s="184" t="s">
        <v>118</v>
      </c>
      <c r="C4" s="155" t="s">
        <v>119</v>
      </c>
      <c r="D4" s="68" t="s">
        <v>120</v>
      </c>
      <c r="E4" s="68" t="s">
        <v>121</v>
      </c>
      <c r="F4" s="157" t="s">
        <v>122</v>
      </c>
      <c r="G4" s="475"/>
      <c r="H4" s="68" t="s">
        <v>123</v>
      </c>
      <c r="I4" s="68" t="s">
        <v>124</v>
      </c>
      <c r="J4" s="475"/>
      <c r="K4" s="478"/>
    </row>
    <row r="5" spans="1:11" x14ac:dyDescent="0.25">
      <c r="A5" s="459" t="s">
        <v>38</v>
      </c>
      <c r="B5" s="268">
        <v>1</v>
      </c>
      <c r="C5" s="263">
        <v>224</v>
      </c>
      <c r="D5" s="252">
        <v>0</v>
      </c>
      <c r="E5" s="252">
        <v>224</v>
      </c>
      <c r="F5" s="252">
        <v>0</v>
      </c>
      <c r="G5" s="252">
        <v>33</v>
      </c>
      <c r="H5" s="252">
        <v>31</v>
      </c>
      <c r="I5" s="252">
        <v>7</v>
      </c>
      <c r="J5" s="252">
        <v>33</v>
      </c>
      <c r="K5" s="262">
        <v>9</v>
      </c>
    </row>
    <row r="6" spans="1:11" x14ac:dyDescent="0.25">
      <c r="A6" s="460"/>
      <c r="B6" s="269">
        <v>2</v>
      </c>
      <c r="C6" s="264">
        <v>82</v>
      </c>
      <c r="D6" s="2">
        <v>0</v>
      </c>
      <c r="E6" s="2">
        <v>55</v>
      </c>
      <c r="F6" s="2">
        <v>27</v>
      </c>
      <c r="G6" s="2">
        <v>29</v>
      </c>
      <c r="H6" s="2">
        <v>4</v>
      </c>
      <c r="I6" s="2">
        <v>4</v>
      </c>
      <c r="J6" s="2">
        <v>5</v>
      </c>
      <c r="K6" s="254">
        <v>4</v>
      </c>
    </row>
    <row r="7" spans="1:11" x14ac:dyDescent="0.25">
      <c r="A7" s="460"/>
      <c r="B7" s="269" t="s">
        <v>46</v>
      </c>
      <c r="C7" s="264">
        <v>1443</v>
      </c>
      <c r="D7" s="2">
        <v>0</v>
      </c>
      <c r="E7" s="2">
        <v>68</v>
      </c>
      <c r="F7" s="2">
        <v>1375</v>
      </c>
      <c r="G7" s="2">
        <v>1358</v>
      </c>
      <c r="H7" s="2">
        <v>37</v>
      </c>
      <c r="I7" s="2">
        <v>5</v>
      </c>
      <c r="J7" s="2">
        <v>36</v>
      </c>
      <c r="K7" s="254">
        <v>7</v>
      </c>
    </row>
    <row r="8" spans="1:11" x14ac:dyDescent="0.25">
      <c r="A8" s="461"/>
      <c r="B8" s="269">
        <v>3</v>
      </c>
      <c r="C8" s="264">
        <v>11</v>
      </c>
      <c r="D8" s="2">
        <v>0</v>
      </c>
      <c r="E8" s="2">
        <v>11</v>
      </c>
      <c r="F8" s="2">
        <v>0</v>
      </c>
      <c r="G8" s="2">
        <v>1</v>
      </c>
      <c r="H8" s="2">
        <v>2</v>
      </c>
      <c r="I8" s="2">
        <v>2</v>
      </c>
      <c r="J8" s="2">
        <v>2</v>
      </c>
      <c r="K8" s="254">
        <v>3</v>
      </c>
    </row>
    <row r="9" spans="1:11" x14ac:dyDescent="0.25">
      <c r="A9" s="255" t="s">
        <v>125</v>
      </c>
      <c r="B9" s="270"/>
      <c r="C9" s="265">
        <f t="shared" ref="C9:K9" si="0" xml:space="preserve"> SUM(C5:C8)</f>
        <v>1760</v>
      </c>
      <c r="D9" s="24">
        <f t="shared" si="0"/>
        <v>0</v>
      </c>
      <c r="E9" s="24">
        <f t="shared" si="0"/>
        <v>358</v>
      </c>
      <c r="F9" s="24">
        <f t="shared" si="0"/>
        <v>1402</v>
      </c>
      <c r="G9" s="24">
        <f t="shared" si="0"/>
        <v>1421</v>
      </c>
      <c r="H9" s="24">
        <f t="shared" si="0"/>
        <v>74</v>
      </c>
      <c r="I9" s="24">
        <f t="shared" si="0"/>
        <v>18</v>
      </c>
      <c r="J9" s="24">
        <f t="shared" si="0"/>
        <v>76</v>
      </c>
      <c r="K9" s="256">
        <f t="shared" si="0"/>
        <v>23</v>
      </c>
    </row>
    <row r="10" spans="1:11" x14ac:dyDescent="0.25">
      <c r="A10" s="462" t="s">
        <v>39</v>
      </c>
      <c r="B10" s="269">
        <v>1</v>
      </c>
      <c r="C10" s="264">
        <v>335</v>
      </c>
      <c r="D10" s="2">
        <v>332</v>
      </c>
      <c r="E10" s="2">
        <v>3</v>
      </c>
      <c r="F10" s="2">
        <v>0</v>
      </c>
      <c r="G10" s="2">
        <v>7</v>
      </c>
      <c r="H10" s="2">
        <v>9</v>
      </c>
      <c r="I10" s="2">
        <v>1</v>
      </c>
      <c r="J10" s="2">
        <v>9</v>
      </c>
      <c r="K10" s="254">
        <v>1</v>
      </c>
    </row>
    <row r="11" spans="1:11" x14ac:dyDescent="0.25">
      <c r="A11" s="460"/>
      <c r="B11" s="269">
        <v>2</v>
      </c>
      <c r="C11" s="264">
        <v>129</v>
      </c>
      <c r="D11" s="2">
        <v>117</v>
      </c>
      <c r="E11" s="2">
        <v>12</v>
      </c>
      <c r="F11" s="2">
        <v>0</v>
      </c>
      <c r="G11" s="2">
        <v>2</v>
      </c>
      <c r="H11" s="2">
        <v>2</v>
      </c>
      <c r="I11" s="2">
        <v>2</v>
      </c>
      <c r="J11" s="2">
        <v>3</v>
      </c>
      <c r="K11" s="254">
        <v>2</v>
      </c>
    </row>
    <row r="12" spans="1:11" x14ac:dyDescent="0.25">
      <c r="A12" s="460"/>
      <c r="B12" s="269" t="s">
        <v>46</v>
      </c>
      <c r="C12" s="264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54">
        <v>0</v>
      </c>
    </row>
    <row r="13" spans="1:11" x14ac:dyDescent="0.25">
      <c r="A13" s="461"/>
      <c r="B13" s="269">
        <v>3</v>
      </c>
      <c r="C13" s="264">
        <v>51</v>
      </c>
      <c r="D13" s="2">
        <v>44</v>
      </c>
      <c r="E13" s="2">
        <v>7</v>
      </c>
      <c r="F13" s="2">
        <v>0</v>
      </c>
      <c r="G13" s="2">
        <v>3</v>
      </c>
      <c r="H13" s="2">
        <v>2</v>
      </c>
      <c r="I13" s="2">
        <v>3</v>
      </c>
      <c r="J13" s="2">
        <v>3</v>
      </c>
      <c r="K13" s="254">
        <v>2</v>
      </c>
    </row>
    <row r="14" spans="1:11" x14ac:dyDescent="0.25">
      <c r="A14" s="257" t="s">
        <v>126</v>
      </c>
      <c r="B14" s="271"/>
      <c r="C14" s="266">
        <f xml:space="preserve"> SUM(C10:C13)</f>
        <v>515</v>
      </c>
      <c r="D14" s="67">
        <f t="shared" ref="D14:K14" si="1" xml:space="preserve"> SUM(D10:D13)</f>
        <v>493</v>
      </c>
      <c r="E14" s="67">
        <f t="shared" si="1"/>
        <v>22</v>
      </c>
      <c r="F14" s="67">
        <f t="shared" si="1"/>
        <v>0</v>
      </c>
      <c r="G14" s="67">
        <f t="shared" si="1"/>
        <v>12</v>
      </c>
      <c r="H14" s="67">
        <f t="shared" si="1"/>
        <v>13</v>
      </c>
      <c r="I14" s="67">
        <f t="shared" si="1"/>
        <v>6</v>
      </c>
      <c r="J14" s="67">
        <f t="shared" si="1"/>
        <v>15</v>
      </c>
      <c r="K14" s="258">
        <f t="shared" si="1"/>
        <v>5</v>
      </c>
    </row>
    <row r="15" spans="1:11" x14ac:dyDescent="0.25">
      <c r="A15" s="463" t="s">
        <v>127</v>
      </c>
      <c r="B15" s="270">
        <v>1</v>
      </c>
      <c r="C15" s="265">
        <f xml:space="preserve"> C5 + C10</f>
        <v>559</v>
      </c>
      <c r="D15" s="24">
        <f t="shared" ref="D15:K18" si="2" xml:space="preserve"> D5 + D10</f>
        <v>332</v>
      </c>
      <c r="E15" s="24">
        <f t="shared" si="2"/>
        <v>227</v>
      </c>
      <c r="F15" s="24">
        <f t="shared" si="2"/>
        <v>0</v>
      </c>
      <c r="G15" s="24">
        <f t="shared" si="2"/>
        <v>40</v>
      </c>
      <c r="H15" s="24">
        <f t="shared" si="2"/>
        <v>40</v>
      </c>
      <c r="I15" s="24">
        <f t="shared" si="2"/>
        <v>8</v>
      </c>
      <c r="J15" s="24">
        <f t="shared" si="2"/>
        <v>42</v>
      </c>
      <c r="K15" s="256">
        <f t="shared" si="2"/>
        <v>10</v>
      </c>
    </row>
    <row r="16" spans="1:11" x14ac:dyDescent="0.25">
      <c r="A16" s="464"/>
      <c r="B16" s="270">
        <v>2</v>
      </c>
      <c r="C16" s="265">
        <f xml:space="preserve"> C6 + C11</f>
        <v>211</v>
      </c>
      <c r="D16" s="24">
        <f t="shared" si="2"/>
        <v>117</v>
      </c>
      <c r="E16" s="24">
        <f t="shared" si="2"/>
        <v>67</v>
      </c>
      <c r="F16" s="24">
        <f t="shared" si="2"/>
        <v>27</v>
      </c>
      <c r="G16" s="24">
        <f t="shared" si="2"/>
        <v>31</v>
      </c>
      <c r="H16" s="24">
        <f t="shared" si="2"/>
        <v>6</v>
      </c>
      <c r="I16" s="24">
        <f t="shared" si="2"/>
        <v>6</v>
      </c>
      <c r="J16" s="24">
        <f t="shared" si="2"/>
        <v>8</v>
      </c>
      <c r="K16" s="256">
        <f t="shared" si="2"/>
        <v>6</v>
      </c>
    </row>
    <row r="17" spans="1:11" x14ac:dyDescent="0.25">
      <c r="A17" s="464"/>
      <c r="B17" s="270" t="s">
        <v>46</v>
      </c>
      <c r="C17" s="265">
        <f xml:space="preserve"> C7 + C12</f>
        <v>1443</v>
      </c>
      <c r="D17" s="24">
        <f t="shared" si="2"/>
        <v>0</v>
      </c>
      <c r="E17" s="24">
        <f t="shared" si="2"/>
        <v>68</v>
      </c>
      <c r="F17" s="24">
        <f t="shared" si="2"/>
        <v>1375</v>
      </c>
      <c r="G17" s="24">
        <f t="shared" si="2"/>
        <v>1358</v>
      </c>
      <c r="H17" s="24">
        <f t="shared" si="2"/>
        <v>37</v>
      </c>
      <c r="I17" s="24">
        <f t="shared" si="2"/>
        <v>5</v>
      </c>
      <c r="J17" s="24">
        <f t="shared" si="2"/>
        <v>36</v>
      </c>
      <c r="K17" s="256">
        <f t="shared" si="2"/>
        <v>7</v>
      </c>
    </row>
    <row r="18" spans="1:11" x14ac:dyDescent="0.25">
      <c r="A18" s="465"/>
      <c r="B18" s="270">
        <v>3</v>
      </c>
      <c r="C18" s="265">
        <f xml:space="preserve"> C8 + C13</f>
        <v>62</v>
      </c>
      <c r="D18" s="24">
        <f t="shared" si="2"/>
        <v>44</v>
      </c>
      <c r="E18" s="24">
        <f t="shared" si="2"/>
        <v>18</v>
      </c>
      <c r="F18" s="24">
        <f t="shared" si="2"/>
        <v>0</v>
      </c>
      <c r="G18" s="24">
        <f t="shared" si="2"/>
        <v>4</v>
      </c>
      <c r="H18" s="24">
        <f t="shared" si="2"/>
        <v>4</v>
      </c>
      <c r="I18" s="24">
        <f t="shared" si="2"/>
        <v>5</v>
      </c>
      <c r="J18" s="24">
        <f t="shared" si="2"/>
        <v>5</v>
      </c>
      <c r="K18" s="256">
        <f t="shared" si="2"/>
        <v>5</v>
      </c>
    </row>
    <row r="19" spans="1:11" x14ac:dyDescent="0.25">
      <c r="A19" s="259" t="s">
        <v>40</v>
      </c>
      <c r="B19" s="272"/>
      <c r="C19" s="267">
        <f xml:space="preserve"> SUM(C15:C18)</f>
        <v>2275</v>
      </c>
      <c r="D19" s="260">
        <f t="shared" ref="D19:K19" si="3" xml:space="preserve"> SUM(D15:D18)</f>
        <v>493</v>
      </c>
      <c r="E19" s="260">
        <f t="shared" si="3"/>
        <v>380</v>
      </c>
      <c r="F19" s="260">
        <f t="shared" si="3"/>
        <v>1402</v>
      </c>
      <c r="G19" s="260">
        <f t="shared" si="3"/>
        <v>1433</v>
      </c>
      <c r="H19" s="260">
        <f t="shared" si="3"/>
        <v>87</v>
      </c>
      <c r="I19" s="260">
        <f t="shared" si="3"/>
        <v>24</v>
      </c>
      <c r="J19" s="260">
        <f t="shared" si="3"/>
        <v>91</v>
      </c>
      <c r="K19" s="261">
        <f t="shared" si="3"/>
        <v>28</v>
      </c>
    </row>
    <row r="20" spans="1:11" x14ac:dyDescent="0.25">
      <c r="B20" s="1"/>
    </row>
    <row r="21" spans="1:11" x14ac:dyDescent="0.25">
      <c r="B21" s="1"/>
    </row>
    <row r="22" spans="1:11" x14ac:dyDescent="0.25">
      <c r="B22" s="1"/>
    </row>
  </sheetData>
  <mergeCells count="10">
    <mergeCell ref="A1:K1"/>
    <mergeCell ref="H2:I2"/>
    <mergeCell ref="J2:J4"/>
    <mergeCell ref="K2:K4"/>
    <mergeCell ref="G2:G4"/>
    <mergeCell ref="A5:A8"/>
    <mergeCell ref="A10:A13"/>
    <mergeCell ref="A15:A18"/>
    <mergeCell ref="B2:C2"/>
    <mergeCell ref="A2:A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3"/>
  <sheetViews>
    <sheetView workbookViewId="0">
      <selection activeCell="Q12" sqref="Q12"/>
    </sheetView>
  </sheetViews>
  <sheetFormatPr defaultRowHeight="15.75" x14ac:dyDescent="0.25"/>
  <cols>
    <col min="1" max="1" width="26.875" customWidth="1"/>
    <col min="2" max="2" width="12.75" customWidth="1"/>
    <col min="3" max="3" width="11.125" customWidth="1"/>
    <col min="7" max="9" width="9" customWidth="1"/>
  </cols>
  <sheetData>
    <row r="1" spans="1:9" ht="57.75" customHeight="1" thickBot="1" x14ac:dyDescent="0.3">
      <c r="A1" s="454" t="s">
        <v>128</v>
      </c>
      <c r="B1" s="454"/>
      <c r="C1" s="454"/>
      <c r="D1" s="454"/>
      <c r="E1" s="454"/>
      <c r="F1" s="454"/>
      <c r="G1" s="454"/>
      <c r="H1" s="454"/>
      <c r="I1" s="454"/>
    </row>
    <row r="2" spans="1:9" x14ac:dyDescent="0.25">
      <c r="A2" s="210"/>
      <c r="B2" s="211"/>
      <c r="C2" s="212"/>
      <c r="D2" s="479" t="s">
        <v>129</v>
      </c>
      <c r="E2" s="434"/>
      <c r="F2" s="434"/>
      <c r="G2" s="434"/>
      <c r="H2" s="434"/>
      <c r="I2" s="435"/>
    </row>
    <row r="3" spans="1:9" ht="48" thickBot="1" x14ac:dyDescent="0.3">
      <c r="A3" s="181" t="s">
        <v>69</v>
      </c>
      <c r="B3" s="55" t="s">
        <v>130</v>
      </c>
      <c r="C3" s="47" t="s">
        <v>111</v>
      </c>
      <c r="D3" s="213" t="s">
        <v>131</v>
      </c>
      <c r="E3" s="180" t="s">
        <v>132</v>
      </c>
      <c r="F3" s="180" t="s">
        <v>133</v>
      </c>
      <c r="G3" s="180" t="s">
        <v>134</v>
      </c>
      <c r="H3" s="55" t="s">
        <v>135</v>
      </c>
      <c r="I3" s="47" t="s">
        <v>136</v>
      </c>
    </row>
    <row r="4" spans="1:9" x14ac:dyDescent="0.25">
      <c r="A4" s="214" t="s">
        <v>79</v>
      </c>
      <c r="B4" s="215" t="s">
        <v>137</v>
      </c>
      <c r="C4" s="216" t="s">
        <v>138</v>
      </c>
      <c r="D4" s="217">
        <v>0</v>
      </c>
      <c r="E4" s="218">
        <v>2.0799999999999999E-2</v>
      </c>
      <c r="F4" s="218">
        <v>0.39319999999999999</v>
      </c>
      <c r="G4" s="218">
        <v>0.6623</v>
      </c>
      <c r="H4" s="218">
        <v>0.5484</v>
      </c>
      <c r="I4" s="219">
        <v>0.50739999999999996</v>
      </c>
    </row>
    <row r="5" spans="1:9" x14ac:dyDescent="0.25">
      <c r="A5" s="220" t="s">
        <v>79</v>
      </c>
      <c r="B5" s="221" t="s">
        <v>139</v>
      </c>
      <c r="C5" s="222" t="s">
        <v>138</v>
      </c>
      <c r="D5" s="223">
        <v>0</v>
      </c>
      <c r="E5" s="224">
        <v>0.90480000000000005</v>
      </c>
      <c r="F5" s="224">
        <v>0.89659999999999995</v>
      </c>
      <c r="G5" s="224">
        <v>0.88460000000000005</v>
      </c>
      <c r="H5" s="224">
        <v>0.87880000000000003</v>
      </c>
      <c r="I5" s="225">
        <v>0.96150000000000002</v>
      </c>
    </row>
    <row r="6" spans="1:9" x14ac:dyDescent="0.25">
      <c r="A6" s="220" t="s">
        <v>79</v>
      </c>
      <c r="B6" s="221" t="s">
        <v>140</v>
      </c>
      <c r="C6" s="222" t="s">
        <v>138</v>
      </c>
      <c r="D6" s="223">
        <v>0</v>
      </c>
      <c r="E6" s="224">
        <v>0.21049999999999999</v>
      </c>
      <c r="F6" s="224">
        <v>0</v>
      </c>
      <c r="G6" s="224">
        <v>0.28570000000000001</v>
      </c>
      <c r="H6" s="224">
        <v>0.5</v>
      </c>
      <c r="I6" s="225">
        <v>0.625</v>
      </c>
    </row>
    <row r="7" spans="1:9" x14ac:dyDescent="0.25">
      <c r="A7" s="220" t="s">
        <v>109</v>
      </c>
      <c r="B7" s="221" t="s">
        <v>140</v>
      </c>
      <c r="C7" s="222" t="s">
        <v>138</v>
      </c>
      <c r="D7" s="223">
        <v>0</v>
      </c>
      <c r="E7" s="224">
        <v>0</v>
      </c>
      <c r="F7" s="224">
        <v>0</v>
      </c>
      <c r="G7" s="224">
        <v>0</v>
      </c>
      <c r="H7" s="224">
        <v>0.625</v>
      </c>
      <c r="I7" s="225">
        <v>1</v>
      </c>
    </row>
    <row r="8" spans="1:9" x14ac:dyDescent="0.25">
      <c r="A8" s="220" t="s">
        <v>109</v>
      </c>
      <c r="B8" s="221" t="s">
        <v>140</v>
      </c>
      <c r="C8" s="222" t="s">
        <v>141</v>
      </c>
      <c r="D8" s="223">
        <v>0</v>
      </c>
      <c r="E8" s="224">
        <v>0</v>
      </c>
      <c r="F8" s="224">
        <v>0</v>
      </c>
      <c r="G8" s="224">
        <v>0</v>
      </c>
      <c r="H8" s="224">
        <v>0</v>
      </c>
      <c r="I8" s="225">
        <v>0</v>
      </c>
    </row>
    <row r="9" spans="1:9" x14ac:dyDescent="0.25">
      <c r="A9" s="220" t="s">
        <v>81</v>
      </c>
      <c r="B9" s="221" t="s">
        <v>137</v>
      </c>
      <c r="C9" s="222" t="s">
        <v>138</v>
      </c>
      <c r="D9" s="223">
        <v>0</v>
      </c>
      <c r="E9" s="224">
        <v>1.2699999999999999E-2</v>
      </c>
      <c r="F9" s="224">
        <v>0.35</v>
      </c>
      <c r="G9" s="224">
        <v>0.44</v>
      </c>
      <c r="H9" s="224">
        <v>0.45450000000000002</v>
      </c>
      <c r="I9" s="225">
        <v>0.39350000000000002</v>
      </c>
    </row>
    <row r="10" spans="1:9" x14ac:dyDescent="0.25">
      <c r="A10" s="220" t="s">
        <v>81</v>
      </c>
      <c r="B10" s="221" t="s">
        <v>137</v>
      </c>
      <c r="C10" s="222" t="s">
        <v>141</v>
      </c>
      <c r="D10" s="223">
        <v>0</v>
      </c>
      <c r="E10" s="224">
        <v>0</v>
      </c>
      <c r="F10" s="224">
        <v>0</v>
      </c>
      <c r="G10" s="224">
        <v>0.4</v>
      </c>
      <c r="H10" s="224">
        <v>0.42859999999999998</v>
      </c>
      <c r="I10" s="225">
        <v>0.33329999999999999</v>
      </c>
    </row>
    <row r="11" spans="1:9" x14ac:dyDescent="0.25">
      <c r="A11" s="220" t="s">
        <v>81</v>
      </c>
      <c r="B11" s="221" t="s">
        <v>139</v>
      </c>
      <c r="C11" s="222" t="s">
        <v>138</v>
      </c>
      <c r="D11" s="223">
        <v>5.6300000000000003E-2</v>
      </c>
      <c r="E11" s="224">
        <v>0.64290000000000003</v>
      </c>
      <c r="F11" s="224">
        <v>0.93330000000000002</v>
      </c>
      <c r="G11" s="224">
        <v>0.76670000000000005</v>
      </c>
      <c r="H11" s="224">
        <v>0.94440000000000002</v>
      </c>
      <c r="I11" s="225">
        <v>0.95450000000000002</v>
      </c>
    </row>
    <row r="12" spans="1:9" x14ac:dyDescent="0.25">
      <c r="A12" s="220" t="s">
        <v>81</v>
      </c>
      <c r="B12" s="221" t="s">
        <v>139</v>
      </c>
      <c r="C12" s="222" t="s">
        <v>141</v>
      </c>
      <c r="D12" s="223">
        <v>0</v>
      </c>
      <c r="E12" s="224">
        <v>0</v>
      </c>
      <c r="F12" s="224">
        <v>0.33329999999999999</v>
      </c>
      <c r="G12" s="224">
        <v>1</v>
      </c>
      <c r="H12" s="224">
        <v>1</v>
      </c>
      <c r="I12" s="225">
        <v>0.8</v>
      </c>
    </row>
    <row r="13" spans="1:9" x14ac:dyDescent="0.25">
      <c r="A13" s="226" t="s">
        <v>81</v>
      </c>
      <c r="B13" s="221" t="s">
        <v>140</v>
      </c>
      <c r="C13" s="222" t="s">
        <v>138</v>
      </c>
      <c r="D13" s="223">
        <v>0</v>
      </c>
      <c r="E13" s="224">
        <v>0</v>
      </c>
      <c r="F13" s="224">
        <v>0.875</v>
      </c>
      <c r="G13" s="224">
        <v>0.4</v>
      </c>
      <c r="H13" s="224">
        <v>1</v>
      </c>
      <c r="I13" s="225">
        <v>0.85709999999999997</v>
      </c>
    </row>
    <row r="14" spans="1:9" x14ac:dyDescent="0.25">
      <c r="A14" s="227" t="s">
        <v>81</v>
      </c>
      <c r="B14" s="221" t="s">
        <v>140</v>
      </c>
      <c r="C14" s="222" t="s">
        <v>141</v>
      </c>
      <c r="D14" s="223">
        <v>0</v>
      </c>
      <c r="E14" s="224">
        <v>0</v>
      </c>
      <c r="F14" s="224">
        <v>0</v>
      </c>
      <c r="G14" s="224">
        <v>0.33329999999999999</v>
      </c>
      <c r="H14" s="224">
        <v>0.4</v>
      </c>
      <c r="I14" s="225">
        <v>0</v>
      </c>
    </row>
    <row r="15" spans="1:9" x14ac:dyDescent="0.25">
      <c r="A15" s="220" t="s">
        <v>82</v>
      </c>
      <c r="B15" s="221" t="s">
        <v>137</v>
      </c>
      <c r="C15" s="222" t="s">
        <v>138</v>
      </c>
      <c r="D15" s="223">
        <v>0</v>
      </c>
      <c r="E15" s="224">
        <v>1.61E-2</v>
      </c>
      <c r="F15" s="224">
        <v>0.3962</v>
      </c>
      <c r="G15" s="224">
        <v>0.46300000000000002</v>
      </c>
      <c r="H15" s="224">
        <v>0.2979</v>
      </c>
      <c r="I15" s="225">
        <v>0.33329999999999999</v>
      </c>
    </row>
    <row r="16" spans="1:9" x14ac:dyDescent="0.25">
      <c r="A16" s="220" t="s">
        <v>82</v>
      </c>
      <c r="B16" s="221" t="s">
        <v>137</v>
      </c>
      <c r="C16" s="222" t="s">
        <v>141</v>
      </c>
      <c r="D16" s="223">
        <v>0</v>
      </c>
      <c r="E16" s="224">
        <v>0</v>
      </c>
      <c r="F16" s="224">
        <v>0</v>
      </c>
      <c r="G16" s="224">
        <v>0</v>
      </c>
      <c r="H16" s="224">
        <v>0.25</v>
      </c>
      <c r="I16" s="225">
        <v>0</v>
      </c>
    </row>
    <row r="17" spans="1:9" x14ac:dyDescent="0.25">
      <c r="A17" s="220" t="s">
        <v>82</v>
      </c>
      <c r="B17" s="221" t="s">
        <v>139</v>
      </c>
      <c r="C17" s="222" t="s">
        <v>138</v>
      </c>
      <c r="D17" s="223">
        <v>0</v>
      </c>
      <c r="E17" s="224">
        <v>0</v>
      </c>
      <c r="F17" s="224">
        <v>1</v>
      </c>
      <c r="G17" s="224">
        <v>0.5</v>
      </c>
      <c r="H17" s="224">
        <v>1</v>
      </c>
      <c r="I17" s="225">
        <v>0.71430000000000005</v>
      </c>
    </row>
    <row r="18" spans="1:9" x14ac:dyDescent="0.25">
      <c r="A18" s="220" t="s">
        <v>82</v>
      </c>
      <c r="B18" s="221" t="s">
        <v>140</v>
      </c>
      <c r="C18" s="222" t="s">
        <v>138</v>
      </c>
      <c r="D18" s="223">
        <v>0</v>
      </c>
      <c r="E18" s="224">
        <v>0</v>
      </c>
      <c r="F18" s="224">
        <v>1</v>
      </c>
      <c r="G18" s="224">
        <v>0</v>
      </c>
      <c r="H18" s="224">
        <v>1</v>
      </c>
      <c r="I18" s="225">
        <v>1</v>
      </c>
    </row>
    <row r="19" spans="1:9" x14ac:dyDescent="0.25">
      <c r="A19" s="220" t="s">
        <v>82</v>
      </c>
      <c r="B19" s="221" t="s">
        <v>140</v>
      </c>
      <c r="C19" s="222" t="s">
        <v>141</v>
      </c>
      <c r="D19" s="223">
        <v>0</v>
      </c>
      <c r="E19" s="224">
        <v>0</v>
      </c>
      <c r="F19" s="224">
        <v>0</v>
      </c>
      <c r="G19" s="224">
        <v>0</v>
      </c>
      <c r="H19" s="224">
        <v>0</v>
      </c>
      <c r="I19" s="225">
        <v>0</v>
      </c>
    </row>
    <row r="20" spans="1:9" x14ac:dyDescent="0.25">
      <c r="A20" s="220" t="s">
        <v>83</v>
      </c>
      <c r="B20" s="221" t="s">
        <v>137</v>
      </c>
      <c r="C20" s="222" t="s">
        <v>138</v>
      </c>
      <c r="D20" s="223">
        <v>0</v>
      </c>
      <c r="E20" s="224">
        <v>7.1400000000000005E-2</v>
      </c>
      <c r="F20" s="224">
        <v>0.4194</v>
      </c>
      <c r="G20" s="224">
        <v>0.62960000000000005</v>
      </c>
      <c r="H20" s="224">
        <v>0.45</v>
      </c>
      <c r="I20" s="225">
        <v>0.57889999999999997</v>
      </c>
    </row>
    <row r="21" spans="1:9" x14ac:dyDescent="0.25">
      <c r="A21" s="220" t="s">
        <v>83</v>
      </c>
      <c r="B21" s="221" t="s">
        <v>139</v>
      </c>
      <c r="C21" s="222" t="s">
        <v>138</v>
      </c>
      <c r="D21" s="223">
        <v>0</v>
      </c>
      <c r="E21" s="224">
        <v>0.63639999999999997</v>
      </c>
      <c r="F21" s="224">
        <v>0.5</v>
      </c>
      <c r="G21" s="224">
        <v>0.57140000000000002</v>
      </c>
      <c r="H21" s="224">
        <v>0.71430000000000005</v>
      </c>
      <c r="I21" s="225">
        <v>0.85709999999999997</v>
      </c>
    </row>
    <row r="22" spans="1:9" x14ac:dyDescent="0.25">
      <c r="A22" s="220" t="s">
        <v>83</v>
      </c>
      <c r="B22" s="221" t="s">
        <v>140</v>
      </c>
      <c r="C22" s="222" t="s">
        <v>138</v>
      </c>
      <c r="D22" s="223">
        <v>0</v>
      </c>
      <c r="E22" s="224">
        <v>4.5499999999999999E-2</v>
      </c>
      <c r="F22" s="224">
        <v>0</v>
      </c>
      <c r="G22" s="224">
        <v>0.5333</v>
      </c>
      <c r="H22" s="224">
        <v>0.76190000000000002</v>
      </c>
      <c r="I22" s="225">
        <v>0.25</v>
      </c>
    </row>
    <row r="23" spans="1:9" x14ac:dyDescent="0.25">
      <c r="A23" s="220" t="s">
        <v>83</v>
      </c>
      <c r="B23" s="221" t="s">
        <v>140</v>
      </c>
      <c r="C23" s="222" t="s">
        <v>141</v>
      </c>
      <c r="D23" s="223">
        <v>0</v>
      </c>
      <c r="E23" s="224">
        <v>0</v>
      </c>
      <c r="F23" s="224">
        <v>0</v>
      </c>
      <c r="G23" s="224">
        <v>0</v>
      </c>
      <c r="H23" s="224">
        <v>0</v>
      </c>
      <c r="I23" s="225">
        <v>1</v>
      </c>
    </row>
    <row r="24" spans="1:9" x14ac:dyDescent="0.25">
      <c r="A24" s="220" t="s">
        <v>84</v>
      </c>
      <c r="B24" s="221" t="s">
        <v>137</v>
      </c>
      <c r="C24" s="222" t="s">
        <v>138</v>
      </c>
      <c r="D24" s="223">
        <v>0</v>
      </c>
      <c r="E24" s="224">
        <v>0</v>
      </c>
      <c r="F24" s="224">
        <v>0.33329999999999999</v>
      </c>
      <c r="G24" s="224">
        <v>0.26319999999999999</v>
      </c>
      <c r="H24" s="224">
        <v>0.34089999999999998</v>
      </c>
      <c r="I24" s="225">
        <v>0.45829999999999999</v>
      </c>
    </row>
    <row r="25" spans="1:9" x14ac:dyDescent="0.25">
      <c r="A25" s="220" t="s">
        <v>84</v>
      </c>
      <c r="B25" s="221" t="s">
        <v>139</v>
      </c>
      <c r="C25" s="222" t="s">
        <v>138</v>
      </c>
      <c r="D25" s="223">
        <v>0</v>
      </c>
      <c r="E25" s="224">
        <v>0</v>
      </c>
      <c r="F25" s="224">
        <v>0.25</v>
      </c>
      <c r="G25" s="224">
        <v>0.6</v>
      </c>
      <c r="H25" s="224">
        <v>0</v>
      </c>
      <c r="I25" s="225">
        <v>0.75</v>
      </c>
    </row>
    <row r="26" spans="1:9" x14ac:dyDescent="0.25">
      <c r="A26" s="220" t="s">
        <v>84</v>
      </c>
      <c r="B26" s="221" t="s">
        <v>140</v>
      </c>
      <c r="C26" s="222" t="s">
        <v>138</v>
      </c>
      <c r="D26" s="223">
        <v>0</v>
      </c>
      <c r="E26" s="224">
        <v>0</v>
      </c>
      <c r="F26" s="224">
        <v>0</v>
      </c>
      <c r="G26" s="224">
        <v>0</v>
      </c>
      <c r="H26" s="224">
        <v>0.5</v>
      </c>
      <c r="I26" s="225">
        <v>0.33329999999999999</v>
      </c>
    </row>
    <row r="27" spans="1:9" x14ac:dyDescent="0.25">
      <c r="A27" s="220" t="s">
        <v>84</v>
      </c>
      <c r="B27" s="221" t="s">
        <v>140</v>
      </c>
      <c r="C27" s="222" t="s">
        <v>141</v>
      </c>
      <c r="D27" s="223">
        <v>0</v>
      </c>
      <c r="E27" s="224">
        <v>0</v>
      </c>
      <c r="F27" s="224">
        <v>0</v>
      </c>
      <c r="G27" s="224">
        <v>0</v>
      </c>
      <c r="H27" s="224">
        <v>0</v>
      </c>
      <c r="I27" s="225">
        <v>0</v>
      </c>
    </row>
    <row r="28" spans="1:9" x14ac:dyDescent="0.25">
      <c r="A28" s="220" t="s">
        <v>85</v>
      </c>
      <c r="B28" s="221" t="s">
        <v>137</v>
      </c>
      <c r="C28" s="222" t="s">
        <v>138</v>
      </c>
      <c r="D28" s="223">
        <v>1.14E-2</v>
      </c>
      <c r="E28" s="224">
        <v>1.41E-2</v>
      </c>
      <c r="F28" s="224">
        <v>0.41099999999999998</v>
      </c>
      <c r="G28" s="224">
        <v>0.59460000000000002</v>
      </c>
      <c r="H28" s="224">
        <v>0.52170000000000005</v>
      </c>
      <c r="I28" s="225">
        <v>0.50509999999999999</v>
      </c>
    </row>
    <row r="29" spans="1:9" x14ac:dyDescent="0.25">
      <c r="A29" s="220" t="s">
        <v>85</v>
      </c>
      <c r="B29" s="221" t="s">
        <v>139</v>
      </c>
      <c r="C29" s="222" t="s">
        <v>138</v>
      </c>
      <c r="D29" s="223">
        <v>0</v>
      </c>
      <c r="E29" s="224">
        <v>0.89470000000000005</v>
      </c>
      <c r="F29" s="224">
        <v>0.97219999999999995</v>
      </c>
      <c r="G29" s="224">
        <v>0.82050000000000001</v>
      </c>
      <c r="H29" s="224">
        <v>0.8</v>
      </c>
      <c r="I29" s="225">
        <v>0.90629999999999999</v>
      </c>
    </row>
    <row r="30" spans="1:9" x14ac:dyDescent="0.25">
      <c r="A30" s="220" t="s">
        <v>85</v>
      </c>
      <c r="B30" s="221" t="s">
        <v>140</v>
      </c>
      <c r="C30" s="222" t="s">
        <v>138</v>
      </c>
      <c r="D30" s="223">
        <v>0</v>
      </c>
      <c r="E30" s="224">
        <v>0</v>
      </c>
      <c r="F30" s="224">
        <v>0.35709999999999997</v>
      </c>
      <c r="G30" s="224">
        <v>0.45450000000000002</v>
      </c>
      <c r="H30" s="224">
        <v>0.57140000000000002</v>
      </c>
      <c r="I30" s="225">
        <v>1</v>
      </c>
    </row>
    <row r="31" spans="1:9" x14ac:dyDescent="0.25">
      <c r="A31" s="220" t="s">
        <v>85</v>
      </c>
      <c r="B31" s="221" t="s">
        <v>140</v>
      </c>
      <c r="C31" s="222" t="s">
        <v>141</v>
      </c>
      <c r="D31" s="223">
        <v>0</v>
      </c>
      <c r="E31" s="224">
        <v>0</v>
      </c>
      <c r="F31" s="224">
        <v>0</v>
      </c>
      <c r="G31" s="224">
        <v>0</v>
      </c>
      <c r="H31" s="224">
        <v>0</v>
      </c>
      <c r="I31" s="225">
        <v>0</v>
      </c>
    </row>
    <row r="32" spans="1:9" x14ac:dyDescent="0.25">
      <c r="A32" s="220" t="s">
        <v>86</v>
      </c>
      <c r="B32" s="221" t="s">
        <v>137</v>
      </c>
      <c r="C32" s="222" t="s">
        <v>138</v>
      </c>
      <c r="D32" s="223">
        <v>3.2300000000000002E-2</v>
      </c>
      <c r="E32" s="224">
        <v>2.6700000000000002E-2</v>
      </c>
      <c r="F32" s="224">
        <v>0.38640000000000002</v>
      </c>
      <c r="G32" s="224">
        <v>0.40739999999999998</v>
      </c>
      <c r="H32" s="224">
        <v>0.38890000000000002</v>
      </c>
      <c r="I32" s="225">
        <v>0.39129999999999998</v>
      </c>
    </row>
    <row r="33" spans="1:9" x14ac:dyDescent="0.25">
      <c r="A33" s="220" t="s">
        <v>86</v>
      </c>
      <c r="B33" s="221" t="s">
        <v>139</v>
      </c>
      <c r="C33" s="222" t="s">
        <v>138</v>
      </c>
      <c r="D33" s="223">
        <v>0</v>
      </c>
      <c r="E33" s="224">
        <v>0.35709999999999997</v>
      </c>
      <c r="F33" s="224">
        <v>0.90910000000000002</v>
      </c>
      <c r="G33" s="224">
        <v>0.45450000000000002</v>
      </c>
      <c r="H33" s="224">
        <v>0.6875</v>
      </c>
      <c r="I33" s="225">
        <v>0.84619999999999995</v>
      </c>
    </row>
    <row r="34" spans="1:9" x14ac:dyDescent="0.25">
      <c r="A34" s="220" t="s">
        <v>86</v>
      </c>
      <c r="B34" s="221" t="s">
        <v>140</v>
      </c>
      <c r="C34" s="222" t="s">
        <v>138</v>
      </c>
      <c r="D34" s="223">
        <v>0</v>
      </c>
      <c r="E34" s="224">
        <v>0</v>
      </c>
      <c r="F34" s="224">
        <v>0</v>
      </c>
      <c r="G34" s="224">
        <v>0.25</v>
      </c>
      <c r="H34" s="224">
        <v>0.25</v>
      </c>
      <c r="I34" s="225">
        <v>0</v>
      </c>
    </row>
    <row r="35" spans="1:9" x14ac:dyDescent="0.25">
      <c r="A35" s="220" t="s">
        <v>87</v>
      </c>
      <c r="B35" s="221" t="s">
        <v>137</v>
      </c>
      <c r="C35" s="222" t="s">
        <v>138</v>
      </c>
      <c r="D35" s="223">
        <v>1.5599999999999999E-2</v>
      </c>
      <c r="E35" s="224">
        <v>3.85E-2</v>
      </c>
      <c r="F35" s="224">
        <v>0.60870000000000002</v>
      </c>
      <c r="G35" s="224">
        <v>0.52500000000000002</v>
      </c>
      <c r="H35" s="224">
        <v>0.57889999999999997</v>
      </c>
      <c r="I35" s="225">
        <v>0.58819999999999995</v>
      </c>
    </row>
    <row r="36" spans="1:9" x14ac:dyDescent="0.25">
      <c r="A36" s="220" t="s">
        <v>87</v>
      </c>
      <c r="B36" s="221" t="s">
        <v>139</v>
      </c>
      <c r="C36" s="222" t="s">
        <v>138</v>
      </c>
      <c r="D36" s="223">
        <v>0</v>
      </c>
      <c r="E36" s="224">
        <v>0.85709999999999997</v>
      </c>
      <c r="F36" s="224">
        <v>0.9</v>
      </c>
      <c r="G36" s="224">
        <v>0.66669999999999996</v>
      </c>
      <c r="H36" s="224">
        <v>0.25</v>
      </c>
      <c r="I36" s="225">
        <v>0.66669999999999996</v>
      </c>
    </row>
    <row r="37" spans="1:9" x14ac:dyDescent="0.25">
      <c r="A37" s="220" t="s">
        <v>87</v>
      </c>
      <c r="B37" s="221" t="s">
        <v>140</v>
      </c>
      <c r="C37" s="222" t="s">
        <v>138</v>
      </c>
      <c r="D37" s="223">
        <v>0</v>
      </c>
      <c r="E37" s="224">
        <v>0</v>
      </c>
      <c r="F37" s="224">
        <v>0</v>
      </c>
      <c r="G37" s="224">
        <v>0.85709999999999997</v>
      </c>
      <c r="H37" s="224">
        <v>1</v>
      </c>
      <c r="I37" s="225">
        <v>1</v>
      </c>
    </row>
    <row r="38" spans="1:9" x14ac:dyDescent="0.25">
      <c r="A38" s="220" t="s">
        <v>87</v>
      </c>
      <c r="B38" s="221" t="s">
        <v>140</v>
      </c>
      <c r="C38" s="222" t="s">
        <v>141</v>
      </c>
      <c r="D38" s="223">
        <v>0</v>
      </c>
      <c r="E38" s="224">
        <v>0</v>
      </c>
      <c r="F38" s="224">
        <v>0</v>
      </c>
      <c r="G38" s="224">
        <v>0</v>
      </c>
      <c r="H38" s="224">
        <v>0</v>
      </c>
      <c r="I38" s="225">
        <v>0</v>
      </c>
    </row>
    <row r="39" spans="1:9" x14ac:dyDescent="0.25">
      <c r="A39" s="220" t="s">
        <v>142</v>
      </c>
      <c r="B39" s="221" t="s">
        <v>137</v>
      </c>
      <c r="C39" s="222" t="s">
        <v>138</v>
      </c>
      <c r="D39" s="223">
        <v>0</v>
      </c>
      <c r="E39" s="224">
        <v>0</v>
      </c>
      <c r="F39" s="224">
        <v>0</v>
      </c>
      <c r="G39" s="224">
        <v>0.16669999999999999</v>
      </c>
      <c r="H39" s="224">
        <v>0.56100000000000005</v>
      </c>
      <c r="I39" s="225">
        <v>0.48780000000000001</v>
      </c>
    </row>
    <row r="40" spans="1:9" x14ac:dyDescent="0.25">
      <c r="A40" s="220" t="s">
        <v>142</v>
      </c>
      <c r="B40" s="221" t="s">
        <v>137</v>
      </c>
      <c r="C40" s="222" t="s">
        <v>141</v>
      </c>
      <c r="D40" s="223">
        <v>0</v>
      </c>
      <c r="E40" s="224">
        <v>0</v>
      </c>
      <c r="F40" s="224">
        <v>0</v>
      </c>
      <c r="G40" s="224">
        <v>0</v>
      </c>
      <c r="H40" s="224">
        <v>0</v>
      </c>
      <c r="I40" s="225">
        <v>0</v>
      </c>
    </row>
    <row r="41" spans="1:9" x14ac:dyDescent="0.25">
      <c r="A41" s="220" t="s">
        <v>142</v>
      </c>
      <c r="B41" s="221" t="s">
        <v>139</v>
      </c>
      <c r="C41" s="222" t="s">
        <v>138</v>
      </c>
      <c r="D41" s="223">
        <v>0</v>
      </c>
      <c r="E41" s="224">
        <v>0</v>
      </c>
      <c r="F41" s="224">
        <v>0</v>
      </c>
      <c r="G41" s="224">
        <v>0.64710000000000001</v>
      </c>
      <c r="H41" s="224">
        <v>0.85709999999999997</v>
      </c>
      <c r="I41" s="225">
        <v>1</v>
      </c>
    </row>
    <row r="42" spans="1:9" x14ac:dyDescent="0.25">
      <c r="A42" s="220" t="s">
        <v>142</v>
      </c>
      <c r="B42" s="221" t="s">
        <v>139</v>
      </c>
      <c r="C42" s="222" t="s">
        <v>141</v>
      </c>
      <c r="D42" s="223">
        <v>0</v>
      </c>
      <c r="E42" s="224">
        <v>0</v>
      </c>
      <c r="F42" s="224">
        <v>0</v>
      </c>
      <c r="G42" s="224">
        <v>0</v>
      </c>
      <c r="H42" s="224">
        <v>0.5</v>
      </c>
      <c r="I42" s="225">
        <v>0.66669999999999996</v>
      </c>
    </row>
    <row r="43" spans="1:9" x14ac:dyDescent="0.25">
      <c r="A43" s="220" t="s">
        <v>88</v>
      </c>
      <c r="B43" s="221" t="s">
        <v>137</v>
      </c>
      <c r="C43" s="222" t="s">
        <v>138</v>
      </c>
      <c r="D43" s="223">
        <v>2.2700000000000001E-2</v>
      </c>
      <c r="E43" s="224">
        <v>0</v>
      </c>
      <c r="F43" s="224">
        <v>0.9032</v>
      </c>
      <c r="G43" s="224">
        <v>0.79169999999999996</v>
      </c>
      <c r="H43" s="224">
        <v>0.90480000000000005</v>
      </c>
      <c r="I43" s="225">
        <v>0.86360000000000003</v>
      </c>
    </row>
    <row r="44" spans="1:9" x14ac:dyDescent="0.25">
      <c r="A44" s="220" t="s">
        <v>89</v>
      </c>
      <c r="B44" s="221" t="s">
        <v>137</v>
      </c>
      <c r="C44" s="222" t="s">
        <v>138</v>
      </c>
      <c r="D44" s="223">
        <v>8.0000000000000002E-3</v>
      </c>
      <c r="E44" s="224">
        <v>4.0000000000000001E-3</v>
      </c>
      <c r="F44" s="224">
        <v>0.37659999999999999</v>
      </c>
      <c r="G44" s="224">
        <v>0.51019999999999999</v>
      </c>
      <c r="H44" s="224">
        <v>0.51680000000000004</v>
      </c>
      <c r="I44" s="225">
        <v>0.4476</v>
      </c>
    </row>
    <row r="45" spans="1:9" x14ac:dyDescent="0.25">
      <c r="A45" s="220" t="s">
        <v>89</v>
      </c>
      <c r="B45" s="221" t="s">
        <v>137</v>
      </c>
      <c r="C45" s="222" t="s">
        <v>141</v>
      </c>
      <c r="D45" s="223">
        <v>2.63E-2</v>
      </c>
      <c r="E45" s="224">
        <v>4.4400000000000002E-2</v>
      </c>
      <c r="F45" s="224">
        <v>0</v>
      </c>
      <c r="G45" s="224">
        <v>0.46879999999999999</v>
      </c>
      <c r="H45" s="224">
        <v>0.33329999999999999</v>
      </c>
      <c r="I45" s="225">
        <v>0.40629999999999999</v>
      </c>
    </row>
    <row r="46" spans="1:9" x14ac:dyDescent="0.25">
      <c r="A46" s="220" t="s">
        <v>89</v>
      </c>
      <c r="B46" s="221" t="s">
        <v>139</v>
      </c>
      <c r="C46" s="222" t="s">
        <v>138</v>
      </c>
      <c r="D46" s="223">
        <v>0</v>
      </c>
      <c r="E46" s="224">
        <v>0.69510000000000005</v>
      </c>
      <c r="F46" s="224">
        <v>0.80720000000000003</v>
      </c>
      <c r="G46" s="224">
        <v>0.98680000000000001</v>
      </c>
      <c r="H46" s="224">
        <v>0.85</v>
      </c>
      <c r="I46" s="225">
        <v>0.8478</v>
      </c>
    </row>
    <row r="47" spans="1:9" x14ac:dyDescent="0.25">
      <c r="A47" s="220" t="s">
        <v>89</v>
      </c>
      <c r="B47" s="221" t="s">
        <v>139</v>
      </c>
      <c r="C47" s="222" t="s">
        <v>141</v>
      </c>
      <c r="D47" s="223">
        <v>9.0899999999999995E-2</v>
      </c>
      <c r="E47" s="224">
        <v>7.1400000000000005E-2</v>
      </c>
      <c r="F47" s="224">
        <v>0.61109999999999998</v>
      </c>
      <c r="G47" s="224">
        <v>0.6875</v>
      </c>
      <c r="H47" s="224">
        <v>0.76470000000000005</v>
      </c>
      <c r="I47" s="225">
        <v>0.71430000000000005</v>
      </c>
    </row>
    <row r="48" spans="1:9" x14ac:dyDescent="0.25">
      <c r="A48" s="220" t="s">
        <v>89</v>
      </c>
      <c r="B48" s="221" t="s">
        <v>140</v>
      </c>
      <c r="C48" s="222" t="s">
        <v>138</v>
      </c>
      <c r="D48" s="223">
        <v>0</v>
      </c>
      <c r="E48" s="224">
        <v>0</v>
      </c>
      <c r="F48" s="224">
        <v>0.66669999999999996</v>
      </c>
      <c r="G48" s="224">
        <v>0.85709999999999997</v>
      </c>
      <c r="H48" s="224">
        <v>0.875</v>
      </c>
      <c r="I48" s="225">
        <v>0.85709999999999997</v>
      </c>
    </row>
    <row r="49" spans="1:9" x14ac:dyDescent="0.25">
      <c r="A49" s="220" t="s">
        <v>89</v>
      </c>
      <c r="B49" s="221" t="s">
        <v>140</v>
      </c>
      <c r="C49" s="222" t="s">
        <v>141</v>
      </c>
      <c r="D49" s="223">
        <v>0</v>
      </c>
      <c r="E49" s="224">
        <v>0</v>
      </c>
      <c r="F49" s="224">
        <v>0</v>
      </c>
      <c r="G49" s="224">
        <v>0.33329999999999999</v>
      </c>
      <c r="H49" s="224">
        <v>0.5</v>
      </c>
      <c r="I49" s="225">
        <v>0.66669999999999996</v>
      </c>
    </row>
    <row r="50" spans="1:9" x14ac:dyDescent="0.25">
      <c r="A50" s="220" t="s">
        <v>90</v>
      </c>
      <c r="B50" s="221" t="s">
        <v>137</v>
      </c>
      <c r="C50" s="222" t="s">
        <v>138</v>
      </c>
      <c r="D50" s="223">
        <v>0</v>
      </c>
      <c r="E50" s="224">
        <v>1.0800000000000001E-2</v>
      </c>
      <c r="F50" s="224">
        <v>0.48259999999999997</v>
      </c>
      <c r="G50" s="224">
        <v>0.50870000000000004</v>
      </c>
      <c r="H50" s="224">
        <v>0.66869999999999996</v>
      </c>
      <c r="I50" s="225">
        <v>0.69010000000000005</v>
      </c>
    </row>
    <row r="51" spans="1:9" x14ac:dyDescent="0.25">
      <c r="A51" s="220" t="s">
        <v>90</v>
      </c>
      <c r="B51" s="221" t="s">
        <v>137</v>
      </c>
      <c r="C51" s="222" t="s">
        <v>141</v>
      </c>
      <c r="D51" s="223">
        <v>1.7500000000000002E-2</v>
      </c>
      <c r="E51" s="224">
        <v>0</v>
      </c>
      <c r="F51" s="224">
        <v>0</v>
      </c>
      <c r="G51" s="224">
        <v>0.18890000000000001</v>
      </c>
      <c r="H51" s="224">
        <v>0.16869999999999999</v>
      </c>
      <c r="I51" s="225">
        <v>0.1754</v>
      </c>
    </row>
    <row r="52" spans="1:9" x14ac:dyDescent="0.25">
      <c r="A52" s="220" t="s">
        <v>90</v>
      </c>
      <c r="B52" s="221" t="s">
        <v>139</v>
      </c>
      <c r="C52" s="222" t="s">
        <v>138</v>
      </c>
      <c r="D52" s="223">
        <v>0</v>
      </c>
      <c r="E52" s="224">
        <v>0.79310000000000003</v>
      </c>
      <c r="F52" s="224">
        <v>0.85450000000000004</v>
      </c>
      <c r="G52" s="224">
        <v>0.86960000000000004</v>
      </c>
      <c r="H52" s="224">
        <v>0.92549999999999999</v>
      </c>
      <c r="I52" s="225">
        <v>0.89900000000000002</v>
      </c>
    </row>
    <row r="53" spans="1:9" x14ac:dyDescent="0.25">
      <c r="A53" s="220" t="s">
        <v>90</v>
      </c>
      <c r="B53" s="221" t="s">
        <v>139</v>
      </c>
      <c r="C53" s="222" t="s">
        <v>141</v>
      </c>
      <c r="D53" s="223">
        <v>0.1333</v>
      </c>
      <c r="E53" s="224">
        <v>3.5700000000000003E-2</v>
      </c>
      <c r="F53" s="224">
        <v>0.55169999999999997</v>
      </c>
      <c r="G53" s="224">
        <v>0.68969999999999998</v>
      </c>
      <c r="H53" s="224">
        <v>0.3846</v>
      </c>
      <c r="I53" s="225">
        <v>0.71879999999999999</v>
      </c>
    </row>
    <row r="54" spans="1:9" x14ac:dyDescent="0.25">
      <c r="A54" s="220" t="s">
        <v>90</v>
      </c>
      <c r="B54" s="221" t="s">
        <v>140</v>
      </c>
      <c r="C54" s="222" t="s">
        <v>138</v>
      </c>
      <c r="D54" s="223">
        <v>0</v>
      </c>
      <c r="E54" s="224">
        <v>9.0899999999999995E-2</v>
      </c>
      <c r="F54" s="224">
        <v>1</v>
      </c>
      <c r="G54" s="224">
        <v>0.92859999999999998</v>
      </c>
      <c r="H54" s="224">
        <v>0.875</v>
      </c>
      <c r="I54" s="225">
        <v>0.75</v>
      </c>
    </row>
    <row r="55" spans="1:9" x14ac:dyDescent="0.25">
      <c r="A55" s="220" t="s">
        <v>90</v>
      </c>
      <c r="B55" s="221" t="s">
        <v>140</v>
      </c>
      <c r="C55" s="222" t="s">
        <v>141</v>
      </c>
      <c r="D55" s="223">
        <v>0</v>
      </c>
      <c r="E55" s="224">
        <v>1</v>
      </c>
      <c r="F55" s="224">
        <v>0</v>
      </c>
      <c r="G55" s="224">
        <v>0.53849999999999998</v>
      </c>
      <c r="H55" s="224">
        <v>0.16669999999999999</v>
      </c>
      <c r="I55" s="225">
        <v>0.22220000000000001</v>
      </c>
    </row>
    <row r="56" spans="1:9" x14ac:dyDescent="0.25">
      <c r="A56" s="220" t="s">
        <v>91</v>
      </c>
      <c r="B56" s="221" t="s">
        <v>137</v>
      </c>
      <c r="C56" s="222" t="s">
        <v>138</v>
      </c>
      <c r="D56" s="223">
        <v>0</v>
      </c>
      <c r="E56" s="224">
        <v>1.12E-2</v>
      </c>
      <c r="F56" s="224">
        <v>0.38569999999999999</v>
      </c>
      <c r="G56" s="224">
        <v>0.48249999999999998</v>
      </c>
      <c r="H56" s="224">
        <v>0.53539999999999999</v>
      </c>
      <c r="I56" s="225">
        <v>0.52629999999999999</v>
      </c>
    </row>
    <row r="57" spans="1:9" x14ac:dyDescent="0.25">
      <c r="A57" s="220" t="s">
        <v>91</v>
      </c>
      <c r="B57" s="221" t="s">
        <v>139</v>
      </c>
      <c r="C57" s="222" t="s">
        <v>138</v>
      </c>
      <c r="D57" s="223">
        <v>1.5599999999999999E-2</v>
      </c>
      <c r="E57" s="224">
        <v>0.89290000000000003</v>
      </c>
      <c r="F57" s="224">
        <v>0.82809999999999995</v>
      </c>
      <c r="G57" s="224">
        <v>0.78259999999999996</v>
      </c>
      <c r="H57" s="224">
        <v>0.89470000000000005</v>
      </c>
      <c r="I57" s="225">
        <v>0.88570000000000004</v>
      </c>
    </row>
    <row r="58" spans="1:9" x14ac:dyDescent="0.25">
      <c r="A58" s="220" t="s">
        <v>91</v>
      </c>
      <c r="B58" s="221" t="s">
        <v>140</v>
      </c>
      <c r="C58" s="222" t="s">
        <v>138</v>
      </c>
      <c r="D58" s="223">
        <v>0</v>
      </c>
      <c r="E58" s="224">
        <v>0</v>
      </c>
      <c r="F58" s="224">
        <v>1</v>
      </c>
      <c r="G58" s="224">
        <v>1</v>
      </c>
      <c r="H58" s="224">
        <v>1</v>
      </c>
      <c r="I58" s="225">
        <v>0.6</v>
      </c>
    </row>
    <row r="59" spans="1:9" x14ac:dyDescent="0.25">
      <c r="A59" s="220" t="s">
        <v>91</v>
      </c>
      <c r="B59" s="221" t="s">
        <v>140</v>
      </c>
      <c r="C59" s="222" t="s">
        <v>141</v>
      </c>
      <c r="D59" s="223">
        <v>0</v>
      </c>
      <c r="E59" s="224">
        <v>0</v>
      </c>
      <c r="F59" s="224">
        <v>1</v>
      </c>
      <c r="G59" s="224">
        <v>0</v>
      </c>
      <c r="H59" s="224">
        <v>0</v>
      </c>
      <c r="I59" s="225">
        <v>0</v>
      </c>
    </row>
    <row r="60" spans="1:9" x14ac:dyDescent="0.25">
      <c r="A60" s="220" t="s">
        <v>92</v>
      </c>
      <c r="B60" s="221" t="s">
        <v>137</v>
      </c>
      <c r="C60" s="222" t="s">
        <v>138</v>
      </c>
      <c r="D60" s="223">
        <v>0</v>
      </c>
      <c r="E60" s="224">
        <v>0</v>
      </c>
      <c r="F60" s="224">
        <v>0.46429999999999999</v>
      </c>
      <c r="G60" s="224">
        <v>0.29170000000000001</v>
      </c>
      <c r="H60" s="224">
        <v>0.5</v>
      </c>
      <c r="I60" s="225">
        <v>0.625</v>
      </c>
    </row>
    <row r="61" spans="1:9" x14ac:dyDescent="0.25">
      <c r="A61" s="220" t="s">
        <v>92</v>
      </c>
      <c r="B61" s="221" t="s">
        <v>137</v>
      </c>
      <c r="C61" s="222" t="s">
        <v>141</v>
      </c>
      <c r="D61" s="223">
        <v>0</v>
      </c>
      <c r="E61" s="224">
        <v>0</v>
      </c>
      <c r="F61" s="224">
        <v>0.28570000000000001</v>
      </c>
      <c r="G61" s="224">
        <v>0.5</v>
      </c>
      <c r="H61" s="224">
        <v>0</v>
      </c>
      <c r="I61" s="225">
        <v>0</v>
      </c>
    </row>
    <row r="62" spans="1:9" x14ac:dyDescent="0.25">
      <c r="A62" s="220" t="s">
        <v>92</v>
      </c>
      <c r="B62" s="221" t="s">
        <v>139</v>
      </c>
      <c r="C62" s="222" t="s">
        <v>138</v>
      </c>
      <c r="D62" s="223">
        <v>0</v>
      </c>
      <c r="E62" s="224">
        <v>0.75</v>
      </c>
      <c r="F62" s="224">
        <v>0.90910000000000002</v>
      </c>
      <c r="G62" s="224">
        <v>0.92310000000000003</v>
      </c>
      <c r="H62" s="224">
        <v>1</v>
      </c>
      <c r="I62" s="225">
        <v>0.86670000000000003</v>
      </c>
    </row>
    <row r="63" spans="1:9" x14ac:dyDescent="0.25">
      <c r="A63" s="220" t="s">
        <v>92</v>
      </c>
      <c r="B63" s="221" t="s">
        <v>139</v>
      </c>
      <c r="C63" s="222" t="s">
        <v>141</v>
      </c>
      <c r="D63" s="223">
        <v>0</v>
      </c>
      <c r="E63" s="224">
        <v>1</v>
      </c>
      <c r="F63" s="224">
        <v>0.6</v>
      </c>
      <c r="G63" s="224">
        <v>0.6</v>
      </c>
      <c r="H63" s="224">
        <v>0.5</v>
      </c>
      <c r="I63" s="225">
        <v>1</v>
      </c>
    </row>
    <row r="64" spans="1:9" x14ac:dyDescent="0.25">
      <c r="A64" s="220" t="s">
        <v>92</v>
      </c>
      <c r="B64" s="221" t="s">
        <v>140</v>
      </c>
      <c r="C64" s="222" t="s">
        <v>138</v>
      </c>
      <c r="D64" s="223">
        <v>0</v>
      </c>
      <c r="E64" s="224">
        <v>0</v>
      </c>
      <c r="F64" s="224">
        <v>0</v>
      </c>
      <c r="G64" s="224">
        <v>0</v>
      </c>
      <c r="H64" s="224">
        <v>0.5</v>
      </c>
      <c r="I64" s="225">
        <v>0</v>
      </c>
    </row>
    <row r="65" spans="1:9" x14ac:dyDescent="0.25">
      <c r="A65" s="220" t="s">
        <v>92</v>
      </c>
      <c r="B65" s="221" t="s">
        <v>140</v>
      </c>
      <c r="C65" s="222" t="s">
        <v>141</v>
      </c>
      <c r="D65" s="223">
        <v>0.5</v>
      </c>
      <c r="E65" s="224">
        <v>0</v>
      </c>
      <c r="F65" s="224">
        <v>0</v>
      </c>
      <c r="G65" s="224">
        <v>0</v>
      </c>
      <c r="H65" s="224">
        <v>0</v>
      </c>
      <c r="I65" s="225">
        <v>0</v>
      </c>
    </row>
    <row r="66" spans="1:9" x14ac:dyDescent="0.25">
      <c r="A66" s="220" t="s">
        <v>105</v>
      </c>
      <c r="B66" s="221" t="s">
        <v>139</v>
      </c>
      <c r="C66" s="222" t="s">
        <v>138</v>
      </c>
      <c r="D66" s="223">
        <v>1.03E-2</v>
      </c>
      <c r="E66" s="224">
        <v>0.91259999999999997</v>
      </c>
      <c r="F66" s="224">
        <v>0.90590000000000004</v>
      </c>
      <c r="G66" s="224">
        <v>0.94589999999999996</v>
      </c>
      <c r="H66" s="224">
        <v>0.98460000000000003</v>
      </c>
      <c r="I66" s="225">
        <v>0.95</v>
      </c>
    </row>
    <row r="67" spans="1:9" x14ac:dyDescent="0.25">
      <c r="A67" s="220" t="s">
        <v>93</v>
      </c>
      <c r="B67" s="221" t="s">
        <v>137</v>
      </c>
      <c r="C67" s="222" t="s">
        <v>138</v>
      </c>
      <c r="D67" s="223">
        <v>2.7E-2</v>
      </c>
      <c r="E67" s="224">
        <v>6.0600000000000001E-2</v>
      </c>
      <c r="F67" s="224">
        <v>0.1</v>
      </c>
      <c r="G67" s="224">
        <v>0.29089999999999999</v>
      </c>
      <c r="H67" s="224">
        <v>0.38329999999999997</v>
      </c>
      <c r="I67" s="225">
        <v>0.2</v>
      </c>
    </row>
    <row r="68" spans="1:9" x14ac:dyDescent="0.25">
      <c r="A68" s="220" t="s">
        <v>143</v>
      </c>
      <c r="B68" s="221" t="s">
        <v>137</v>
      </c>
      <c r="C68" s="222" t="s">
        <v>138</v>
      </c>
      <c r="D68" s="223">
        <v>0</v>
      </c>
      <c r="E68" s="224">
        <v>9.5200000000000007E-2</v>
      </c>
      <c r="F68" s="224">
        <v>0.45610000000000001</v>
      </c>
      <c r="G68" s="224">
        <v>0.39529999999999998</v>
      </c>
      <c r="H68" s="224">
        <v>0.46939999999999998</v>
      </c>
      <c r="I68" s="225">
        <v>0.42859999999999998</v>
      </c>
    </row>
    <row r="69" spans="1:9" x14ac:dyDescent="0.25">
      <c r="A69" s="220" t="s">
        <v>143</v>
      </c>
      <c r="B69" s="221" t="s">
        <v>139</v>
      </c>
      <c r="C69" s="222" t="s">
        <v>138</v>
      </c>
      <c r="D69" s="223">
        <v>0.1429</v>
      </c>
      <c r="E69" s="224">
        <v>0.625</v>
      </c>
      <c r="F69" s="224">
        <v>0.625</v>
      </c>
      <c r="G69" s="224">
        <v>0.91669999999999996</v>
      </c>
      <c r="H69" s="224">
        <v>0.57140000000000002</v>
      </c>
      <c r="I69" s="225">
        <v>0.90910000000000002</v>
      </c>
    </row>
    <row r="70" spans="1:9" x14ac:dyDescent="0.25">
      <c r="A70" s="220" t="s">
        <v>143</v>
      </c>
      <c r="B70" s="221" t="s">
        <v>140</v>
      </c>
      <c r="C70" s="222" t="s">
        <v>138</v>
      </c>
      <c r="D70" s="223">
        <v>0</v>
      </c>
      <c r="E70" s="224">
        <v>0</v>
      </c>
      <c r="F70" s="224">
        <v>0</v>
      </c>
      <c r="G70" s="224">
        <v>0.33329999999999999</v>
      </c>
      <c r="H70" s="224">
        <v>0.33329999999999999</v>
      </c>
      <c r="I70" s="225">
        <v>0</v>
      </c>
    </row>
    <row r="71" spans="1:9" x14ac:dyDescent="0.25">
      <c r="A71" s="220" t="s">
        <v>143</v>
      </c>
      <c r="B71" s="221" t="s">
        <v>140</v>
      </c>
      <c r="C71" s="222" t="s">
        <v>141</v>
      </c>
      <c r="D71" s="223">
        <v>0</v>
      </c>
      <c r="E71" s="224">
        <v>0</v>
      </c>
      <c r="F71" s="224">
        <v>0</v>
      </c>
      <c r="G71" s="224">
        <v>0</v>
      </c>
      <c r="H71" s="224">
        <v>0</v>
      </c>
      <c r="I71" s="225">
        <v>0</v>
      </c>
    </row>
    <row r="72" spans="1:9" x14ac:dyDescent="0.25">
      <c r="A72" s="220" t="s">
        <v>95</v>
      </c>
      <c r="B72" s="221" t="s">
        <v>137</v>
      </c>
      <c r="C72" s="222" t="s">
        <v>138</v>
      </c>
      <c r="D72" s="223">
        <v>0</v>
      </c>
      <c r="E72" s="224">
        <v>0</v>
      </c>
      <c r="F72" s="224">
        <v>0.69230000000000003</v>
      </c>
      <c r="G72" s="224">
        <v>1</v>
      </c>
      <c r="H72" s="224">
        <v>1</v>
      </c>
      <c r="I72" s="225">
        <v>0.72729999999999995</v>
      </c>
    </row>
    <row r="73" spans="1:9" x14ac:dyDescent="0.25">
      <c r="A73" s="220" t="s">
        <v>95</v>
      </c>
      <c r="B73" s="221" t="s">
        <v>139</v>
      </c>
      <c r="C73" s="222" t="s">
        <v>138</v>
      </c>
      <c r="D73" s="223">
        <v>0</v>
      </c>
      <c r="E73" s="224">
        <v>0.83330000000000004</v>
      </c>
      <c r="F73" s="224">
        <v>1</v>
      </c>
      <c r="G73" s="224">
        <v>0.91669999999999996</v>
      </c>
      <c r="H73" s="224">
        <v>1</v>
      </c>
      <c r="I73" s="225">
        <v>1</v>
      </c>
    </row>
    <row r="74" spans="1:9" x14ac:dyDescent="0.25">
      <c r="A74" s="220" t="s">
        <v>95</v>
      </c>
      <c r="B74" s="221" t="s">
        <v>140</v>
      </c>
      <c r="C74" s="222" t="s">
        <v>138</v>
      </c>
      <c r="D74" s="223">
        <v>0</v>
      </c>
      <c r="E74" s="224">
        <v>0</v>
      </c>
      <c r="F74" s="224">
        <v>0</v>
      </c>
      <c r="G74" s="224">
        <v>1</v>
      </c>
      <c r="H74" s="224">
        <v>0.33329999999999999</v>
      </c>
      <c r="I74" s="225">
        <v>0.6</v>
      </c>
    </row>
    <row r="75" spans="1:9" x14ac:dyDescent="0.25">
      <c r="A75" s="220" t="s">
        <v>95</v>
      </c>
      <c r="B75" s="221" t="s">
        <v>140</v>
      </c>
      <c r="C75" s="222" t="s">
        <v>141</v>
      </c>
      <c r="D75" s="223">
        <v>0</v>
      </c>
      <c r="E75" s="224">
        <v>0</v>
      </c>
      <c r="F75" s="224">
        <v>0</v>
      </c>
      <c r="G75" s="224">
        <v>0.33329999999999999</v>
      </c>
      <c r="H75" s="224">
        <v>0.6</v>
      </c>
      <c r="I75" s="225">
        <v>0.42859999999999998</v>
      </c>
    </row>
    <row r="76" spans="1:9" x14ac:dyDescent="0.25">
      <c r="A76" s="220" t="s">
        <v>96</v>
      </c>
      <c r="B76" s="221" t="s">
        <v>46</v>
      </c>
      <c r="C76" s="222" t="s">
        <v>138</v>
      </c>
      <c r="D76" s="223">
        <v>0</v>
      </c>
      <c r="E76" s="224">
        <v>1.04E-2</v>
      </c>
      <c r="F76" s="224">
        <v>1.78E-2</v>
      </c>
      <c r="G76" s="224">
        <v>8.5900000000000004E-2</v>
      </c>
      <c r="H76" s="224">
        <v>0.14499999999999999</v>
      </c>
      <c r="I76" s="225">
        <v>0.59799999999999998</v>
      </c>
    </row>
    <row r="77" spans="1:9" x14ac:dyDescent="0.25">
      <c r="A77" s="220" t="s">
        <v>96</v>
      </c>
      <c r="B77" s="221" t="s">
        <v>140</v>
      </c>
      <c r="C77" s="222" t="s">
        <v>138</v>
      </c>
      <c r="D77" s="223">
        <v>0</v>
      </c>
      <c r="E77" s="224">
        <v>0</v>
      </c>
      <c r="F77" s="224">
        <v>0</v>
      </c>
      <c r="G77" s="224">
        <v>0.35709999999999997</v>
      </c>
      <c r="H77" s="224">
        <v>0.71430000000000005</v>
      </c>
      <c r="I77" s="225">
        <v>0.5</v>
      </c>
    </row>
    <row r="78" spans="1:9" x14ac:dyDescent="0.25">
      <c r="A78" s="220" t="s">
        <v>96</v>
      </c>
      <c r="B78" s="221" t="s">
        <v>140</v>
      </c>
      <c r="C78" s="222" t="s">
        <v>141</v>
      </c>
      <c r="D78" s="223">
        <v>0</v>
      </c>
      <c r="E78" s="224">
        <v>0</v>
      </c>
      <c r="F78" s="224">
        <v>3.5700000000000003E-2</v>
      </c>
      <c r="G78" s="224">
        <v>0.2727</v>
      </c>
      <c r="H78" s="224">
        <v>0.2727</v>
      </c>
      <c r="I78" s="225">
        <v>0.55169999999999997</v>
      </c>
    </row>
    <row r="79" spans="1:9" x14ac:dyDescent="0.25">
      <c r="A79" s="220" t="s">
        <v>97</v>
      </c>
      <c r="B79" s="221" t="s">
        <v>137</v>
      </c>
      <c r="C79" s="222" t="s">
        <v>138</v>
      </c>
      <c r="D79" s="223">
        <v>0</v>
      </c>
      <c r="E79" s="224">
        <v>0</v>
      </c>
      <c r="F79" s="224">
        <v>0.86670000000000003</v>
      </c>
      <c r="G79" s="224">
        <v>1</v>
      </c>
      <c r="H79" s="224">
        <v>1</v>
      </c>
      <c r="I79" s="225">
        <v>0.8</v>
      </c>
    </row>
    <row r="80" spans="1:9" x14ac:dyDescent="0.25">
      <c r="A80" s="220" t="s">
        <v>97</v>
      </c>
      <c r="B80" s="221" t="s">
        <v>139</v>
      </c>
      <c r="C80" s="222" t="s">
        <v>138</v>
      </c>
      <c r="D80" s="223">
        <v>0</v>
      </c>
      <c r="E80" s="224">
        <v>0.83330000000000004</v>
      </c>
      <c r="F80" s="224">
        <v>0.73329999999999995</v>
      </c>
      <c r="G80" s="224">
        <v>1</v>
      </c>
      <c r="H80" s="224">
        <v>0.85709999999999997</v>
      </c>
      <c r="I80" s="225">
        <v>0</v>
      </c>
    </row>
    <row r="81" spans="1:9" x14ac:dyDescent="0.25">
      <c r="A81" s="220" t="s">
        <v>98</v>
      </c>
      <c r="B81" s="221" t="s">
        <v>46</v>
      </c>
      <c r="C81" s="222" t="s">
        <v>138</v>
      </c>
      <c r="D81" s="223">
        <v>0</v>
      </c>
      <c r="E81" s="224">
        <v>0</v>
      </c>
      <c r="F81" s="224">
        <v>1.2200000000000001E-2</v>
      </c>
      <c r="G81" s="224">
        <v>5.6800000000000003E-2</v>
      </c>
      <c r="H81" s="224">
        <v>8.2600000000000007E-2</v>
      </c>
      <c r="I81" s="225">
        <v>0.70650000000000002</v>
      </c>
    </row>
    <row r="82" spans="1:9" x14ac:dyDescent="0.25">
      <c r="A82" s="220" t="s">
        <v>98</v>
      </c>
      <c r="B82" s="221" t="s">
        <v>140</v>
      </c>
      <c r="C82" s="222" t="s">
        <v>138</v>
      </c>
      <c r="D82" s="223">
        <v>0</v>
      </c>
      <c r="E82" s="224">
        <v>0</v>
      </c>
      <c r="F82" s="224">
        <v>0</v>
      </c>
      <c r="G82" s="224">
        <v>0</v>
      </c>
      <c r="H82" s="224">
        <v>0</v>
      </c>
      <c r="I82" s="225">
        <v>0</v>
      </c>
    </row>
    <row r="83" spans="1:9" ht="16.5" thickBot="1" x14ac:dyDescent="0.3">
      <c r="A83" s="228" t="s">
        <v>98</v>
      </c>
      <c r="B83" s="229" t="s">
        <v>140</v>
      </c>
      <c r="C83" s="230" t="s">
        <v>141</v>
      </c>
      <c r="D83" s="231">
        <v>0</v>
      </c>
      <c r="E83" s="232">
        <v>0</v>
      </c>
      <c r="F83" s="232">
        <v>0</v>
      </c>
      <c r="G83" s="232">
        <v>0.2</v>
      </c>
      <c r="H83" s="232">
        <v>0</v>
      </c>
      <c r="I83" s="233">
        <v>0</v>
      </c>
    </row>
  </sheetData>
  <mergeCells count="2">
    <mergeCell ref="A1:I1"/>
    <mergeCell ref="D2:I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6"/>
  <sheetViews>
    <sheetView view="pageBreakPreview" zoomScaleNormal="100" zoomScaleSheetLayoutView="100" workbookViewId="0">
      <selection sqref="A1:K1"/>
    </sheetView>
  </sheetViews>
  <sheetFormatPr defaultRowHeight="15.75" x14ac:dyDescent="0.25"/>
  <cols>
    <col min="1" max="1" width="16.375" customWidth="1"/>
    <col min="2" max="2" width="12.375" customWidth="1"/>
    <col min="3" max="3" width="9.75" customWidth="1"/>
    <col min="4" max="4" width="12.625" customWidth="1"/>
    <col min="5" max="5" width="9.125" customWidth="1"/>
    <col min="6" max="7" width="12.625" customWidth="1"/>
    <col min="8" max="8" width="10.25" customWidth="1"/>
    <col min="9" max="9" width="12.625" customWidth="1"/>
    <col min="10" max="10" width="10.25" customWidth="1"/>
    <col min="11" max="11" width="12.625" customWidth="1"/>
  </cols>
  <sheetData>
    <row r="1" spans="1:11" s="4" customFormat="1" ht="37.5" customHeight="1" x14ac:dyDescent="0.25">
      <c r="A1" s="454" t="s">
        <v>1744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</row>
    <row r="2" spans="1:11" s="4" customFormat="1" ht="16.5" thickBot="1" x14ac:dyDescent="0.3">
      <c r="A2" s="12" t="s">
        <v>144</v>
      </c>
      <c r="B2" s="12"/>
    </row>
    <row r="3" spans="1:11" s="4" customFormat="1" ht="30.75" customHeight="1" x14ac:dyDescent="0.25">
      <c r="A3" s="491" t="s">
        <v>145</v>
      </c>
      <c r="B3" s="480" t="s">
        <v>146</v>
      </c>
      <c r="C3" s="431" t="s">
        <v>42</v>
      </c>
      <c r="D3" s="431" t="s">
        <v>147</v>
      </c>
      <c r="E3" s="444"/>
      <c r="F3" s="490"/>
      <c r="G3" s="480" t="s">
        <v>148</v>
      </c>
      <c r="H3" s="431" t="s">
        <v>42</v>
      </c>
      <c r="I3" s="431" t="s">
        <v>149</v>
      </c>
      <c r="J3" s="444"/>
      <c r="K3" s="490"/>
    </row>
    <row r="4" spans="1:11" s="4" customFormat="1" ht="32.25" thickBot="1" x14ac:dyDescent="0.3">
      <c r="A4" s="492"/>
      <c r="B4" s="447"/>
      <c r="C4" s="448"/>
      <c r="D4" s="55" t="s">
        <v>150</v>
      </c>
      <c r="E4" s="55" t="s">
        <v>151</v>
      </c>
      <c r="F4" s="47" t="s">
        <v>152</v>
      </c>
      <c r="G4" s="447"/>
      <c r="H4" s="448"/>
      <c r="I4" s="55" t="s">
        <v>150</v>
      </c>
      <c r="J4" s="55" t="s">
        <v>151</v>
      </c>
      <c r="K4" s="47" t="s">
        <v>152</v>
      </c>
    </row>
    <row r="5" spans="1:11" s="4" customFormat="1" x14ac:dyDescent="0.25">
      <c r="A5" s="81" t="s">
        <v>153</v>
      </c>
      <c r="B5" s="71">
        <v>104</v>
      </c>
      <c r="C5" s="46">
        <v>80</v>
      </c>
      <c r="D5" s="370">
        <v>137.97</v>
      </c>
      <c r="E5" s="46">
        <v>13</v>
      </c>
      <c r="F5" s="72">
        <v>47.07</v>
      </c>
      <c r="G5" s="71">
        <v>112</v>
      </c>
      <c r="H5" s="46">
        <v>70</v>
      </c>
      <c r="I5" s="46">
        <v>338.2</v>
      </c>
      <c r="J5" s="46">
        <v>13.2</v>
      </c>
      <c r="K5" s="72">
        <v>31.83</v>
      </c>
    </row>
    <row r="6" spans="1:11" s="4" customFormat="1" x14ac:dyDescent="0.25">
      <c r="A6" s="79" t="s">
        <v>154</v>
      </c>
      <c r="B6" s="77">
        <v>80</v>
      </c>
      <c r="C6" s="31">
        <v>44</v>
      </c>
      <c r="D6" s="371">
        <v>144.4</v>
      </c>
      <c r="E6" s="31">
        <v>6.3</v>
      </c>
      <c r="F6" s="78">
        <v>9</v>
      </c>
      <c r="G6" s="77">
        <v>26</v>
      </c>
      <c r="H6" s="31">
        <v>8</v>
      </c>
      <c r="I6" s="31">
        <v>118.87</v>
      </c>
      <c r="J6" s="31">
        <v>17</v>
      </c>
      <c r="K6" s="78">
        <v>5.47</v>
      </c>
    </row>
    <row r="7" spans="1:11" s="4" customFormat="1" x14ac:dyDescent="0.25">
      <c r="A7" s="79" t="s">
        <v>155</v>
      </c>
      <c r="B7" s="77">
        <v>28</v>
      </c>
      <c r="C7" s="31">
        <v>21</v>
      </c>
      <c r="D7" s="371">
        <v>72.44</v>
      </c>
      <c r="E7" s="31">
        <v>0</v>
      </c>
      <c r="F7" s="78">
        <v>0.73</v>
      </c>
      <c r="G7" s="77">
        <v>6</v>
      </c>
      <c r="H7" s="31">
        <v>3</v>
      </c>
      <c r="I7" s="31">
        <v>10.07</v>
      </c>
      <c r="J7" s="31">
        <v>18</v>
      </c>
      <c r="K7" s="78">
        <v>0</v>
      </c>
    </row>
    <row r="8" spans="1:11" x14ac:dyDescent="0.25">
      <c r="A8" s="80" t="s">
        <v>156</v>
      </c>
      <c r="B8" s="73">
        <v>17</v>
      </c>
      <c r="C8" s="2">
        <v>16</v>
      </c>
      <c r="D8" s="372">
        <v>74.2</v>
      </c>
      <c r="E8" s="2">
        <v>0</v>
      </c>
      <c r="F8" s="74">
        <v>0</v>
      </c>
      <c r="G8" s="73">
        <v>1</v>
      </c>
      <c r="H8" s="2">
        <v>1</v>
      </c>
      <c r="I8" s="2">
        <v>4.0999999999999996</v>
      </c>
      <c r="J8" s="2">
        <v>0</v>
      </c>
      <c r="K8" s="74">
        <v>0</v>
      </c>
    </row>
    <row r="9" spans="1:11" x14ac:dyDescent="0.25">
      <c r="A9" s="80" t="s">
        <v>157</v>
      </c>
      <c r="B9" s="73">
        <v>59</v>
      </c>
      <c r="C9" s="2">
        <v>40</v>
      </c>
      <c r="D9" s="372">
        <v>145.27000000000001</v>
      </c>
      <c r="E9" s="2">
        <v>0</v>
      </c>
      <c r="F9" s="74">
        <v>1.2</v>
      </c>
      <c r="G9" s="73">
        <v>40</v>
      </c>
      <c r="H9" s="2">
        <v>33</v>
      </c>
      <c r="I9" s="2">
        <v>107.26</v>
      </c>
      <c r="J9" s="2">
        <v>58.77</v>
      </c>
      <c r="K9" s="74">
        <v>53.23</v>
      </c>
    </row>
    <row r="10" spans="1:11" ht="16.5" thickBot="1" x14ac:dyDescent="0.3">
      <c r="A10" s="82" t="s">
        <v>158</v>
      </c>
      <c r="B10" s="89">
        <v>3</v>
      </c>
      <c r="C10" s="83">
        <v>2</v>
      </c>
      <c r="D10" s="372">
        <v>9.9700000000000006</v>
      </c>
      <c r="E10" s="83">
        <v>0</v>
      </c>
      <c r="F10" s="84">
        <v>10.7</v>
      </c>
      <c r="G10" s="89">
        <v>19</v>
      </c>
      <c r="H10" s="83">
        <v>13</v>
      </c>
      <c r="I10" s="83">
        <v>3.6</v>
      </c>
      <c r="J10" s="83">
        <v>3</v>
      </c>
      <c r="K10" s="84">
        <v>0</v>
      </c>
    </row>
    <row r="11" spans="1:11" ht="16.5" thickBot="1" x14ac:dyDescent="0.3">
      <c r="A11" s="85" t="s">
        <v>40</v>
      </c>
      <c r="B11" s="90">
        <f>SUM(B5:B10)</f>
        <v>291</v>
      </c>
      <c r="C11" s="87">
        <f>SUM(C5:C10)</f>
        <v>203</v>
      </c>
      <c r="D11" s="87">
        <f t="shared" ref="D11:K11" si="0">SUM(D5:D10)</f>
        <v>584.25</v>
      </c>
      <c r="E11" s="87">
        <f t="shared" si="0"/>
        <v>19.3</v>
      </c>
      <c r="F11" s="88">
        <f t="shared" si="0"/>
        <v>68.7</v>
      </c>
      <c r="G11" s="90">
        <f t="shared" ref="G11" si="1">SUM(G5:G10)</f>
        <v>204</v>
      </c>
      <c r="H11" s="87">
        <f t="shared" si="0"/>
        <v>128</v>
      </c>
      <c r="I11" s="87">
        <f t="shared" si="0"/>
        <v>582.1</v>
      </c>
      <c r="J11" s="87">
        <f t="shared" si="0"/>
        <v>109.97</v>
      </c>
      <c r="K11" s="88">
        <f t="shared" si="0"/>
        <v>90.53</v>
      </c>
    </row>
    <row r="13" spans="1:11" ht="16.5" thickBot="1" x14ac:dyDescent="0.3">
      <c r="A13" s="12" t="s">
        <v>159</v>
      </c>
    </row>
    <row r="14" spans="1:11" ht="33.75" customHeight="1" x14ac:dyDescent="0.25">
      <c r="A14" s="483" t="s">
        <v>145</v>
      </c>
      <c r="B14" s="481" t="s">
        <v>146</v>
      </c>
      <c r="C14" s="485" t="s">
        <v>42</v>
      </c>
      <c r="D14" s="487" t="s">
        <v>147</v>
      </c>
      <c r="E14" s="488"/>
      <c r="F14" s="489"/>
      <c r="G14" s="481" t="s">
        <v>148</v>
      </c>
      <c r="H14" s="485" t="s">
        <v>42</v>
      </c>
      <c r="I14" s="487" t="s">
        <v>149</v>
      </c>
      <c r="J14" s="488"/>
      <c r="K14" s="489"/>
    </row>
    <row r="15" spans="1:11" ht="32.25" thickBot="1" x14ac:dyDescent="0.3">
      <c r="A15" s="484"/>
      <c r="B15" s="482"/>
      <c r="C15" s="486"/>
      <c r="D15" s="55" t="s">
        <v>150</v>
      </c>
      <c r="E15" s="55" t="s">
        <v>151</v>
      </c>
      <c r="F15" s="47" t="s">
        <v>152</v>
      </c>
      <c r="G15" s="482"/>
      <c r="H15" s="486"/>
      <c r="I15" s="55" t="s">
        <v>150</v>
      </c>
      <c r="J15" s="55" t="s">
        <v>151</v>
      </c>
      <c r="K15" s="47" t="s">
        <v>152</v>
      </c>
    </row>
    <row r="16" spans="1:11" x14ac:dyDescent="0.25">
      <c r="A16" s="81" t="s">
        <v>153</v>
      </c>
      <c r="B16" s="96">
        <v>70</v>
      </c>
      <c r="C16" s="33">
        <v>55</v>
      </c>
      <c r="D16" s="33">
        <v>131.4</v>
      </c>
      <c r="E16" s="33">
        <v>0</v>
      </c>
      <c r="F16" s="97">
        <v>15.27</v>
      </c>
      <c r="G16" s="96">
        <v>71</v>
      </c>
      <c r="H16" s="33">
        <v>45</v>
      </c>
      <c r="I16" s="33">
        <v>310.29000000000002</v>
      </c>
      <c r="J16" s="33">
        <v>0</v>
      </c>
      <c r="K16" s="97">
        <v>22.37</v>
      </c>
    </row>
    <row r="17" spans="1:11" x14ac:dyDescent="0.25">
      <c r="A17" s="79" t="s">
        <v>154</v>
      </c>
      <c r="B17" s="96">
        <v>84</v>
      </c>
      <c r="C17" s="33">
        <v>44</v>
      </c>
      <c r="D17" s="33">
        <v>99.17</v>
      </c>
      <c r="E17" s="33">
        <v>0</v>
      </c>
      <c r="F17" s="97">
        <v>14.23</v>
      </c>
      <c r="G17" s="96">
        <v>21</v>
      </c>
      <c r="H17" s="33">
        <v>1</v>
      </c>
      <c r="I17" s="33">
        <v>85.99</v>
      </c>
      <c r="J17" s="33">
        <v>0</v>
      </c>
      <c r="K17" s="97">
        <v>0</v>
      </c>
    </row>
    <row r="18" spans="1:11" x14ac:dyDescent="0.25">
      <c r="A18" s="79" t="s">
        <v>155</v>
      </c>
      <c r="B18" s="96">
        <v>23</v>
      </c>
      <c r="C18" s="33">
        <v>15</v>
      </c>
      <c r="D18" s="33">
        <v>61.17</v>
      </c>
      <c r="E18" s="33">
        <v>14</v>
      </c>
      <c r="F18" s="97">
        <v>2.83</v>
      </c>
      <c r="G18" s="96">
        <v>10</v>
      </c>
      <c r="H18" s="33">
        <v>7</v>
      </c>
      <c r="I18" s="33">
        <v>39.549999999999997</v>
      </c>
      <c r="J18" s="33">
        <v>0</v>
      </c>
      <c r="K18" s="97">
        <v>0</v>
      </c>
    </row>
    <row r="19" spans="1:11" x14ac:dyDescent="0.25">
      <c r="A19" s="80" t="s">
        <v>156</v>
      </c>
      <c r="B19" s="73">
        <v>12</v>
      </c>
      <c r="C19" s="2">
        <v>8</v>
      </c>
      <c r="D19" s="2">
        <v>47.3</v>
      </c>
      <c r="E19" s="2">
        <v>0</v>
      </c>
      <c r="F19" s="74">
        <v>0</v>
      </c>
      <c r="G19" s="73">
        <v>0</v>
      </c>
      <c r="H19" s="2">
        <v>0</v>
      </c>
      <c r="I19" s="2">
        <v>0</v>
      </c>
      <c r="J19" s="2">
        <v>0</v>
      </c>
      <c r="K19" s="74">
        <v>0</v>
      </c>
    </row>
    <row r="20" spans="1:11" x14ac:dyDescent="0.25">
      <c r="A20" s="80" t="s">
        <v>157</v>
      </c>
      <c r="B20" s="73">
        <v>41</v>
      </c>
      <c r="C20" s="2">
        <v>31</v>
      </c>
      <c r="D20" s="2">
        <v>168.43</v>
      </c>
      <c r="E20" s="2">
        <v>0</v>
      </c>
      <c r="F20" s="74">
        <v>0.47</v>
      </c>
      <c r="G20" s="73">
        <v>20</v>
      </c>
      <c r="H20" s="2">
        <v>14</v>
      </c>
      <c r="I20" s="2">
        <v>61.13</v>
      </c>
      <c r="J20" s="2">
        <v>25.22</v>
      </c>
      <c r="K20" s="74">
        <v>0</v>
      </c>
    </row>
    <row r="21" spans="1:11" ht="16.5" thickBot="1" x14ac:dyDescent="0.3">
      <c r="A21" s="82" t="s">
        <v>158</v>
      </c>
      <c r="B21" s="89">
        <v>13</v>
      </c>
      <c r="C21" s="83">
        <v>7</v>
      </c>
      <c r="D21" s="83">
        <v>9.3699999999999992</v>
      </c>
      <c r="E21" s="83">
        <v>0</v>
      </c>
      <c r="F21" s="84">
        <v>5.23</v>
      </c>
      <c r="G21" s="89">
        <v>23</v>
      </c>
      <c r="H21" s="83">
        <v>16</v>
      </c>
      <c r="I21" s="83">
        <v>4.34</v>
      </c>
      <c r="J21" s="83">
        <v>6</v>
      </c>
      <c r="K21" s="84">
        <v>0</v>
      </c>
    </row>
    <row r="22" spans="1:11" ht="16.5" thickBot="1" x14ac:dyDescent="0.3">
      <c r="A22" s="95" t="s">
        <v>40</v>
      </c>
      <c r="B22" s="90">
        <f>SUM(B16:B21)</f>
        <v>243</v>
      </c>
      <c r="C22" s="87">
        <f>SUM(C16:C21)</f>
        <v>160</v>
      </c>
      <c r="D22" s="87">
        <f t="shared" ref="D22:K22" si="2">SUM(D16:D21)</f>
        <v>516.84</v>
      </c>
      <c r="E22" s="87">
        <f t="shared" si="2"/>
        <v>14</v>
      </c>
      <c r="F22" s="88">
        <f t="shared" si="2"/>
        <v>38.03</v>
      </c>
      <c r="G22" s="90">
        <f t="shared" ref="G22" si="3">SUM(G16:G21)</f>
        <v>145</v>
      </c>
      <c r="H22" s="87">
        <f t="shared" si="2"/>
        <v>83</v>
      </c>
      <c r="I22" s="87">
        <f t="shared" si="2"/>
        <v>501.3</v>
      </c>
      <c r="J22" s="87">
        <f t="shared" si="2"/>
        <v>31.22</v>
      </c>
      <c r="K22" s="88">
        <f t="shared" si="2"/>
        <v>22.37</v>
      </c>
    </row>
    <row r="23" spans="1:11" ht="16.5" thickBot="1" x14ac:dyDescent="0.3"/>
    <row r="24" spans="1:11" x14ac:dyDescent="0.25">
      <c r="A24" s="98" t="s">
        <v>160</v>
      </c>
      <c r="B24" s="100">
        <f>+B11-B22</f>
        <v>48</v>
      </c>
      <c r="C24" s="91">
        <f>+C11-C22</f>
        <v>43</v>
      </c>
      <c r="D24" s="91">
        <f t="shared" ref="D24:K24" si="4">+D11-D22</f>
        <v>67.409999999999968</v>
      </c>
      <c r="E24" s="91">
        <f t="shared" si="4"/>
        <v>5.3000000000000007</v>
      </c>
      <c r="F24" s="92">
        <f t="shared" si="4"/>
        <v>30.67</v>
      </c>
      <c r="G24" s="100">
        <f t="shared" ref="G24" si="5">+G11-G22</f>
        <v>59</v>
      </c>
      <c r="H24" s="91">
        <f t="shared" si="4"/>
        <v>45</v>
      </c>
      <c r="I24" s="91">
        <f t="shared" si="4"/>
        <v>80.800000000000011</v>
      </c>
      <c r="J24" s="91">
        <f t="shared" si="4"/>
        <v>78.75</v>
      </c>
      <c r="K24" s="92">
        <f t="shared" si="4"/>
        <v>68.16</v>
      </c>
    </row>
    <row r="25" spans="1:11" ht="16.5" thickBot="1" x14ac:dyDescent="0.3">
      <c r="A25" s="99" t="s">
        <v>161</v>
      </c>
      <c r="B25" s="101">
        <f>+IFERROR(B24/B22,0)*100</f>
        <v>19.753086419753085</v>
      </c>
      <c r="C25" s="93">
        <f>+IFERROR(C24/C22,0)*100</f>
        <v>26.875</v>
      </c>
      <c r="D25" s="93">
        <f t="shared" ref="D25:K25" si="6">+IFERROR(D24/D22,0)*100</f>
        <v>13.042721151613645</v>
      </c>
      <c r="E25" s="93">
        <f t="shared" si="6"/>
        <v>37.857142857142861</v>
      </c>
      <c r="F25" s="94">
        <f t="shared" si="6"/>
        <v>80.6468577438864</v>
      </c>
      <c r="G25" s="101">
        <f t="shared" ref="G25" si="7">+IFERROR(G24/G22,0)*100</f>
        <v>40.689655172413794</v>
      </c>
      <c r="H25" s="93">
        <f t="shared" si="6"/>
        <v>54.216867469879517</v>
      </c>
      <c r="I25" s="93">
        <f t="shared" si="6"/>
        <v>16.118092958308399</v>
      </c>
      <c r="J25" s="93">
        <f t="shared" si="6"/>
        <v>252.24215246636774</v>
      </c>
      <c r="K25" s="94">
        <f t="shared" si="6"/>
        <v>304.69378632096556</v>
      </c>
    </row>
    <row r="26" spans="1:11" x14ac:dyDescent="0.25">
      <c r="J26" s="10"/>
      <c r="K26" s="10"/>
    </row>
  </sheetData>
  <mergeCells count="15">
    <mergeCell ref="G3:G4"/>
    <mergeCell ref="G14:G15"/>
    <mergeCell ref="A1:K1"/>
    <mergeCell ref="A14:A15"/>
    <mergeCell ref="C14:C15"/>
    <mergeCell ref="D14:F14"/>
    <mergeCell ref="H14:H15"/>
    <mergeCell ref="I14:K14"/>
    <mergeCell ref="B14:B15"/>
    <mergeCell ref="I3:K3"/>
    <mergeCell ref="A3:A4"/>
    <mergeCell ref="H3:H4"/>
    <mergeCell ref="C3:C4"/>
    <mergeCell ref="D3:F3"/>
    <mergeCell ref="B3:B4"/>
  </mergeCells>
  <phoneticPr fontId="2" type="noConversion"/>
  <pageMargins left="0.74803149606299213" right="0.35433070866141736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1"/>
  <sheetViews>
    <sheetView view="pageBreakPreview" zoomScaleNormal="100" zoomScaleSheetLayoutView="100" workbookViewId="0">
      <selection activeCell="E11" sqref="E11:I13"/>
    </sheetView>
  </sheetViews>
  <sheetFormatPr defaultRowHeight="15.75" x14ac:dyDescent="0.25"/>
  <cols>
    <col min="1" max="1" width="3.875" bestFit="1" customWidth="1"/>
    <col min="2" max="2" width="38.625" customWidth="1"/>
    <col min="3" max="3" width="29" customWidth="1"/>
    <col min="4" max="5" width="11.875" customWidth="1"/>
    <col min="6" max="6" width="12.125" customWidth="1"/>
    <col min="7" max="8" width="10.625" customWidth="1"/>
  </cols>
  <sheetData>
    <row r="1" spans="1:9" ht="48" customHeight="1" thickBot="1" x14ac:dyDescent="0.3">
      <c r="A1" s="454" t="s">
        <v>162</v>
      </c>
      <c r="B1" s="454"/>
      <c r="C1" s="454"/>
      <c r="D1" s="454"/>
      <c r="E1" s="454"/>
      <c r="F1" s="454"/>
      <c r="G1" s="4"/>
      <c r="H1" s="4"/>
    </row>
    <row r="2" spans="1:9" ht="48" thickBot="1" x14ac:dyDescent="0.3">
      <c r="A2" s="48" t="s">
        <v>163</v>
      </c>
      <c r="B2" s="39" t="s">
        <v>164</v>
      </c>
      <c r="C2" s="39" t="s">
        <v>165</v>
      </c>
      <c r="D2" s="39" t="s">
        <v>166</v>
      </c>
      <c r="E2" s="39" t="s">
        <v>167</v>
      </c>
      <c r="F2" s="40" t="s">
        <v>168</v>
      </c>
      <c r="G2" s="5"/>
      <c r="H2" s="5"/>
    </row>
    <row r="3" spans="1:9" x14ac:dyDescent="0.25">
      <c r="A3" s="33"/>
      <c r="B3" s="33" t="s">
        <v>169</v>
      </c>
      <c r="C3" s="33" t="s">
        <v>79</v>
      </c>
      <c r="D3" s="277">
        <v>45309</v>
      </c>
      <c r="E3" s="277">
        <v>45443</v>
      </c>
      <c r="F3" s="33" t="s">
        <v>170</v>
      </c>
    </row>
    <row r="4" spans="1:9" x14ac:dyDescent="0.25">
      <c r="A4" s="33"/>
      <c r="B4" s="33" t="s">
        <v>171</v>
      </c>
      <c r="C4" s="33" t="s">
        <v>172</v>
      </c>
      <c r="D4" s="277">
        <v>45252</v>
      </c>
      <c r="E4" s="277">
        <v>45366</v>
      </c>
      <c r="F4" s="33" t="s">
        <v>170</v>
      </c>
    </row>
    <row r="5" spans="1:9" x14ac:dyDescent="0.25">
      <c r="A5" s="33"/>
      <c r="B5" s="33"/>
      <c r="C5" s="33"/>
      <c r="D5" s="277"/>
      <c r="E5" s="277"/>
      <c r="F5" s="33"/>
    </row>
    <row r="6" spans="1:9" x14ac:dyDescent="0.25">
      <c r="A6" s="33"/>
      <c r="B6" s="33"/>
      <c r="C6" s="33"/>
      <c r="D6" s="277"/>
      <c r="E6" s="277"/>
      <c r="F6" s="33"/>
    </row>
    <row r="7" spans="1:9" x14ac:dyDescent="0.25">
      <c r="A7" s="33"/>
      <c r="B7" s="33"/>
      <c r="C7" s="33"/>
      <c r="D7" s="277"/>
      <c r="E7" s="277"/>
      <c r="F7" s="33"/>
    </row>
    <row r="8" spans="1:9" x14ac:dyDescent="0.25">
      <c r="A8" s="2"/>
      <c r="B8" s="2"/>
      <c r="C8" s="2"/>
      <c r="D8" s="2"/>
      <c r="E8" s="2"/>
      <c r="F8" s="2"/>
    </row>
    <row r="9" spans="1:9" ht="12.75" customHeight="1" thickBot="1" x14ac:dyDescent="0.3"/>
    <row r="10" spans="1:9" ht="64.5" customHeight="1" x14ac:dyDescent="0.25">
      <c r="B10" s="49" t="s">
        <v>173</v>
      </c>
      <c r="C10" s="38"/>
      <c r="D10" s="40" t="s">
        <v>174</v>
      </c>
    </row>
    <row r="11" spans="1:9" x14ac:dyDescent="0.25">
      <c r="B11" s="15" t="s">
        <v>175</v>
      </c>
      <c r="C11" s="330" t="s">
        <v>137</v>
      </c>
      <c r="D11" s="33"/>
      <c r="E11" s="495"/>
      <c r="F11" s="496"/>
      <c r="G11" s="496"/>
      <c r="H11" s="496"/>
      <c r="I11" s="496"/>
    </row>
    <row r="12" spans="1:9" x14ac:dyDescent="0.25">
      <c r="B12" s="15" t="s">
        <v>176</v>
      </c>
      <c r="C12" s="17">
        <v>3</v>
      </c>
      <c r="D12" s="2"/>
      <c r="E12" s="493"/>
      <c r="F12" s="494"/>
    </row>
    <row r="13" spans="1:9" x14ac:dyDescent="0.25">
      <c r="B13" s="15" t="s">
        <v>177</v>
      </c>
      <c r="C13" s="17">
        <v>1</v>
      </c>
      <c r="D13" s="2"/>
    </row>
    <row r="14" spans="1:9" x14ac:dyDescent="0.25">
      <c r="B14" s="9" t="s">
        <v>178</v>
      </c>
      <c r="C14" s="17">
        <v>0</v>
      </c>
      <c r="D14" s="2"/>
    </row>
    <row r="15" spans="1:9" x14ac:dyDescent="0.25">
      <c r="B15" s="2" t="s">
        <v>179</v>
      </c>
      <c r="C15" s="17">
        <v>0</v>
      </c>
      <c r="D15" s="2"/>
    </row>
    <row r="16" spans="1:9" x14ac:dyDescent="0.25">
      <c r="B16" s="2" t="s">
        <v>180</v>
      </c>
      <c r="C16" s="17">
        <v>0</v>
      </c>
      <c r="D16" s="2"/>
    </row>
    <row r="17" spans="2:4" x14ac:dyDescent="0.25">
      <c r="B17" s="2" t="s">
        <v>181</v>
      </c>
      <c r="C17" s="17">
        <v>0</v>
      </c>
      <c r="D17" s="2"/>
    </row>
    <row r="18" spans="2:4" ht="9.75" customHeight="1" thickBot="1" x14ac:dyDescent="0.3"/>
    <row r="19" spans="2:4" ht="31.5" customHeight="1" thickBot="1" x14ac:dyDescent="0.3">
      <c r="B19" s="50" t="s">
        <v>182</v>
      </c>
      <c r="C19" s="51" t="s">
        <v>183</v>
      </c>
    </row>
    <row r="20" spans="2:4" ht="32.25" customHeight="1" x14ac:dyDescent="0.25">
      <c r="B20" s="25">
        <v>2</v>
      </c>
      <c r="C20" s="15">
        <v>48.5</v>
      </c>
      <c r="D20" s="10"/>
    </row>
    <row r="21" spans="2:4" x14ac:dyDescent="0.25">
      <c r="D21" s="10"/>
    </row>
  </sheetData>
  <mergeCells count="3">
    <mergeCell ref="A1:F1"/>
    <mergeCell ref="E12:F12"/>
    <mergeCell ref="E11:I1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6"/>
  <sheetViews>
    <sheetView view="pageBreakPreview" zoomScaleNormal="100" zoomScaleSheetLayoutView="100" workbookViewId="0">
      <selection activeCell="F17" sqref="F17"/>
    </sheetView>
  </sheetViews>
  <sheetFormatPr defaultRowHeight="15.75" x14ac:dyDescent="0.25"/>
  <cols>
    <col min="1" max="1" width="4.125" customWidth="1"/>
    <col min="2" max="2" width="41.25" customWidth="1"/>
    <col min="3" max="3" width="26.125" customWidth="1"/>
    <col min="4" max="4" width="13.25" customWidth="1"/>
    <col min="5" max="5" width="15.375" customWidth="1"/>
    <col min="6" max="6" width="20.375" customWidth="1"/>
    <col min="7" max="7" width="12.625" customWidth="1"/>
  </cols>
  <sheetData>
    <row r="1" spans="1:7" ht="51" customHeight="1" x14ac:dyDescent="0.3">
      <c r="A1" s="454" t="s">
        <v>184</v>
      </c>
      <c r="B1" s="454"/>
      <c r="C1" s="454"/>
      <c r="D1" s="454"/>
      <c r="E1" s="454"/>
      <c r="F1" s="454"/>
      <c r="G1" s="18"/>
    </row>
    <row r="2" spans="1:7" ht="32.25" thickBot="1" x14ac:dyDescent="0.3">
      <c r="A2" s="48" t="s">
        <v>163</v>
      </c>
      <c r="B2" s="39" t="s">
        <v>164</v>
      </c>
      <c r="C2" s="39" t="s">
        <v>165</v>
      </c>
      <c r="D2" s="39" t="s">
        <v>166</v>
      </c>
      <c r="E2" s="39" t="s">
        <v>185</v>
      </c>
      <c r="F2" s="40" t="s">
        <v>168</v>
      </c>
      <c r="G2" s="8"/>
    </row>
    <row r="3" spans="1:7" x14ac:dyDescent="0.25">
      <c r="A3" s="33"/>
      <c r="B3" s="33" t="s">
        <v>186</v>
      </c>
      <c r="C3" s="33" t="s">
        <v>79</v>
      </c>
      <c r="D3" s="277">
        <v>45070</v>
      </c>
      <c r="E3" s="277">
        <v>45350</v>
      </c>
      <c r="F3" s="33" t="s">
        <v>170</v>
      </c>
    </row>
    <row r="4" spans="1:7" x14ac:dyDescent="0.25">
      <c r="A4" s="2"/>
      <c r="B4" s="2" t="s">
        <v>187</v>
      </c>
      <c r="C4" s="2" t="s">
        <v>172</v>
      </c>
      <c r="D4" s="278">
        <v>45250</v>
      </c>
      <c r="E4" s="278">
        <v>45357</v>
      </c>
      <c r="F4" s="2" t="s">
        <v>170</v>
      </c>
    </row>
    <row r="5" spans="1:7" x14ac:dyDescent="0.25">
      <c r="A5" s="2"/>
      <c r="B5" s="2" t="s">
        <v>188</v>
      </c>
      <c r="C5" s="2" t="s">
        <v>172</v>
      </c>
      <c r="D5" s="278">
        <v>45250</v>
      </c>
      <c r="E5" s="278">
        <v>45373</v>
      </c>
      <c r="F5" s="2" t="s">
        <v>170</v>
      </c>
    </row>
    <row r="6" spans="1:7" x14ac:dyDescent="0.25">
      <c r="A6" s="2"/>
      <c r="B6" s="2" t="s">
        <v>189</v>
      </c>
      <c r="C6" s="2" t="s">
        <v>172</v>
      </c>
      <c r="D6" s="278">
        <v>45308</v>
      </c>
      <c r="E6" s="278">
        <v>45412</v>
      </c>
      <c r="F6" s="2" t="s">
        <v>170</v>
      </c>
    </row>
    <row r="7" spans="1:7" x14ac:dyDescent="0.25">
      <c r="A7" s="2"/>
      <c r="B7" s="2" t="s">
        <v>190</v>
      </c>
      <c r="C7" s="2" t="s">
        <v>191</v>
      </c>
      <c r="D7" s="278">
        <v>45308</v>
      </c>
      <c r="E7" s="278">
        <v>45412</v>
      </c>
      <c r="F7" s="2" t="s">
        <v>170</v>
      </c>
    </row>
    <row r="8" spans="1:7" x14ac:dyDescent="0.25">
      <c r="A8" s="2"/>
      <c r="B8" s="2" t="s">
        <v>192</v>
      </c>
      <c r="C8" s="2" t="s">
        <v>172</v>
      </c>
      <c r="D8" s="278">
        <v>45308</v>
      </c>
      <c r="E8" s="278">
        <v>45412</v>
      </c>
      <c r="F8" s="2" t="s">
        <v>170</v>
      </c>
    </row>
    <row r="9" spans="1:7" x14ac:dyDescent="0.25">
      <c r="A9" s="2"/>
      <c r="B9" s="2" t="s">
        <v>193</v>
      </c>
      <c r="C9" s="2" t="s">
        <v>191</v>
      </c>
      <c r="D9" s="278">
        <v>45308</v>
      </c>
      <c r="E9" s="278">
        <v>45412</v>
      </c>
      <c r="F9" s="2" t="s">
        <v>170</v>
      </c>
    </row>
    <row r="10" spans="1:7" x14ac:dyDescent="0.25">
      <c r="A10" s="2"/>
      <c r="B10" s="2" t="s">
        <v>194</v>
      </c>
      <c r="C10" s="2" t="s">
        <v>195</v>
      </c>
      <c r="D10" s="278">
        <v>45327</v>
      </c>
      <c r="E10" s="278">
        <v>45477</v>
      </c>
      <c r="F10" s="2" t="s">
        <v>170</v>
      </c>
    </row>
    <row r="11" spans="1:7" x14ac:dyDescent="0.25">
      <c r="A11" s="2"/>
      <c r="B11" s="2" t="s">
        <v>196</v>
      </c>
      <c r="C11" s="2" t="s">
        <v>197</v>
      </c>
      <c r="D11" s="278">
        <v>45357</v>
      </c>
      <c r="E11" s="278">
        <v>45477</v>
      </c>
      <c r="F11" s="2" t="s">
        <v>170</v>
      </c>
    </row>
    <row r="12" spans="1:7" x14ac:dyDescent="0.25">
      <c r="A12" s="2"/>
      <c r="B12" s="2" t="s">
        <v>198</v>
      </c>
      <c r="C12" s="2" t="s">
        <v>199</v>
      </c>
      <c r="D12" s="278">
        <v>45357</v>
      </c>
      <c r="E12" s="278">
        <v>45477</v>
      </c>
      <c r="F12" s="2" t="s">
        <v>170</v>
      </c>
    </row>
    <row r="13" spans="1:7" ht="31.5" x14ac:dyDescent="0.25">
      <c r="A13" s="2"/>
      <c r="B13" s="2" t="s">
        <v>200</v>
      </c>
      <c r="C13" s="31" t="s">
        <v>201</v>
      </c>
      <c r="D13" s="278">
        <v>45327</v>
      </c>
      <c r="E13" s="278">
        <v>45477</v>
      </c>
      <c r="F13" s="2" t="s">
        <v>170</v>
      </c>
    </row>
    <row r="14" spans="1:7" x14ac:dyDescent="0.25">
      <c r="A14" s="2"/>
      <c r="B14" s="2" t="s">
        <v>202</v>
      </c>
      <c r="C14" s="31" t="s">
        <v>83</v>
      </c>
      <c r="D14" s="278">
        <v>45387</v>
      </c>
      <c r="E14" s="278">
        <v>45477</v>
      </c>
      <c r="F14" s="2" t="s">
        <v>170</v>
      </c>
    </row>
    <row r="15" spans="1:7" x14ac:dyDescent="0.25">
      <c r="A15" s="2"/>
      <c r="B15" s="2" t="s">
        <v>203</v>
      </c>
      <c r="C15" s="31" t="s">
        <v>197</v>
      </c>
      <c r="D15" s="278">
        <v>45357</v>
      </c>
      <c r="E15" s="278">
        <v>45607</v>
      </c>
      <c r="F15" s="2" t="s">
        <v>170</v>
      </c>
    </row>
    <row r="16" spans="1:7" x14ac:dyDescent="0.25">
      <c r="A16" s="2"/>
      <c r="B16" s="2" t="s">
        <v>204</v>
      </c>
      <c r="C16" s="2" t="s">
        <v>205</v>
      </c>
      <c r="D16" s="278">
        <v>45357</v>
      </c>
      <c r="E16" s="278">
        <v>45611</v>
      </c>
      <c r="F16" s="2" t="s">
        <v>170</v>
      </c>
    </row>
    <row r="17" spans="1:7" x14ac:dyDescent="0.25">
      <c r="A17" s="2"/>
      <c r="B17" s="2" t="s">
        <v>206</v>
      </c>
      <c r="C17" s="2" t="s">
        <v>195</v>
      </c>
      <c r="D17" s="278">
        <v>45356</v>
      </c>
      <c r="E17" s="278">
        <v>45631</v>
      </c>
      <c r="F17" s="26" t="s">
        <v>207</v>
      </c>
    </row>
    <row r="18" spans="1:7" x14ac:dyDescent="0.25">
      <c r="A18" s="2"/>
      <c r="B18" s="2" t="s">
        <v>208</v>
      </c>
      <c r="C18" s="2" t="s">
        <v>197</v>
      </c>
      <c r="D18" s="278">
        <v>45415</v>
      </c>
      <c r="E18" s="278">
        <v>45638</v>
      </c>
      <c r="F18" s="2" t="s">
        <v>170</v>
      </c>
    </row>
    <row r="19" spans="1:7" x14ac:dyDescent="0.25">
      <c r="A19" s="83"/>
      <c r="B19" s="83" t="s">
        <v>209</v>
      </c>
      <c r="C19" s="83" t="s">
        <v>195</v>
      </c>
      <c r="D19" s="314">
        <v>45545</v>
      </c>
      <c r="E19" s="314">
        <v>45638</v>
      </c>
      <c r="F19" s="83" t="s">
        <v>170</v>
      </c>
    </row>
    <row r="20" spans="1:7" x14ac:dyDescent="0.25">
      <c r="A20" s="167"/>
      <c r="B20" s="167"/>
      <c r="C20" s="167"/>
      <c r="D20" s="313"/>
      <c r="E20" s="313"/>
      <c r="F20" s="167"/>
    </row>
    <row r="21" spans="1:7" x14ac:dyDescent="0.25">
      <c r="D21" s="390"/>
      <c r="E21" s="390"/>
    </row>
    <row r="22" spans="1:7" x14ac:dyDescent="0.25">
      <c r="D22" s="390"/>
      <c r="E22" s="390"/>
    </row>
    <row r="23" spans="1:7" x14ac:dyDescent="0.25">
      <c r="D23" s="390"/>
      <c r="E23" s="390"/>
    </row>
    <row r="24" spans="1:7" ht="21.75" customHeight="1" thickBot="1" x14ac:dyDescent="0.3"/>
    <row r="25" spans="1:7" ht="32.25" customHeight="1" x14ac:dyDescent="0.25">
      <c r="B25" s="49" t="s">
        <v>210</v>
      </c>
      <c r="C25" s="52"/>
      <c r="D25" s="53" t="s">
        <v>174</v>
      </c>
    </row>
    <row r="26" spans="1:7" x14ac:dyDescent="0.25">
      <c r="B26" s="15" t="s">
        <v>175</v>
      </c>
      <c r="C26" s="16">
        <v>3</v>
      </c>
      <c r="D26" s="33"/>
      <c r="E26" s="366"/>
      <c r="F26" s="4"/>
      <c r="G26" s="4"/>
    </row>
    <row r="27" spans="1:7" x14ac:dyDescent="0.25">
      <c r="B27" s="15" t="s">
        <v>176</v>
      </c>
      <c r="C27" s="17">
        <v>2</v>
      </c>
      <c r="D27" s="2"/>
      <c r="E27" s="365"/>
    </row>
    <row r="28" spans="1:7" x14ac:dyDescent="0.25">
      <c r="B28" s="15" t="s">
        <v>177</v>
      </c>
      <c r="C28" s="17">
        <v>17</v>
      </c>
      <c r="D28" s="2">
        <v>1</v>
      </c>
    </row>
    <row r="29" spans="1:7" x14ac:dyDescent="0.25">
      <c r="B29" s="9" t="s">
        <v>178</v>
      </c>
      <c r="C29" s="17"/>
      <c r="D29" s="2"/>
    </row>
    <row r="30" spans="1:7" x14ac:dyDescent="0.25">
      <c r="B30" s="2" t="s">
        <v>179</v>
      </c>
      <c r="C30" s="17">
        <v>0</v>
      </c>
      <c r="D30" s="2"/>
    </row>
    <row r="31" spans="1:7" x14ac:dyDescent="0.25">
      <c r="B31" s="2" t="s">
        <v>180</v>
      </c>
      <c r="C31" s="17">
        <v>1</v>
      </c>
      <c r="D31" s="2"/>
    </row>
    <row r="32" spans="1:7" x14ac:dyDescent="0.25">
      <c r="B32" s="2" t="s">
        <v>181</v>
      </c>
      <c r="C32" s="17">
        <v>0</v>
      </c>
      <c r="D32" s="2"/>
    </row>
    <row r="33" spans="2:4" ht="16.5" thickBot="1" x14ac:dyDescent="0.3"/>
    <row r="34" spans="2:4" ht="31.5" customHeight="1" thickBot="1" x14ac:dyDescent="0.3">
      <c r="B34" s="50" t="s">
        <v>211</v>
      </c>
      <c r="C34" s="51" t="s">
        <v>212</v>
      </c>
    </row>
    <row r="35" spans="2:4" ht="29.25" customHeight="1" x14ac:dyDescent="0.25">
      <c r="B35" s="25">
        <v>17</v>
      </c>
      <c r="C35" s="15">
        <v>43.2</v>
      </c>
      <c r="D35" s="10"/>
    </row>
    <row r="36" spans="2:4" x14ac:dyDescent="0.25">
      <c r="D36" s="10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1"/>
  <sheetViews>
    <sheetView view="pageBreakPreview" zoomScaleNormal="100" zoomScaleSheetLayoutView="100" workbookViewId="0">
      <selection activeCell="I5" sqref="I5"/>
    </sheetView>
  </sheetViews>
  <sheetFormatPr defaultRowHeight="15.75" x14ac:dyDescent="0.25"/>
  <cols>
    <col min="1" max="1" width="22.5" bestFit="1" customWidth="1"/>
    <col min="2" max="8" width="11.625" customWidth="1"/>
    <col min="9" max="9" width="16.625" customWidth="1"/>
    <col min="10" max="10" width="11.625" customWidth="1"/>
  </cols>
  <sheetData>
    <row r="1" spans="1:10" ht="21" thickBot="1" x14ac:dyDescent="0.3">
      <c r="A1" s="439" t="s">
        <v>213</v>
      </c>
      <c r="B1" s="439"/>
      <c r="C1" s="439"/>
      <c r="D1" s="439"/>
      <c r="E1" s="439"/>
      <c r="F1" s="439"/>
      <c r="G1" s="439"/>
      <c r="H1" s="439"/>
      <c r="I1" s="439"/>
      <c r="J1" s="70"/>
    </row>
    <row r="2" spans="1:10" s="4" customFormat="1" ht="174" customHeight="1" thickBot="1" x14ac:dyDescent="0.3">
      <c r="A2" s="36" t="s">
        <v>214</v>
      </c>
      <c r="B2" s="39" t="s">
        <v>215</v>
      </c>
      <c r="C2" s="39" t="s">
        <v>216</v>
      </c>
      <c r="D2" s="39" t="s">
        <v>217</v>
      </c>
      <c r="E2" s="39" t="s">
        <v>218</v>
      </c>
      <c r="F2" s="39" t="s">
        <v>219</v>
      </c>
      <c r="G2" s="39" t="s">
        <v>220</v>
      </c>
      <c r="H2" s="39" t="s">
        <v>221</v>
      </c>
      <c r="I2" s="40" t="s">
        <v>222</v>
      </c>
    </row>
    <row r="3" spans="1:10" x14ac:dyDescent="0.25">
      <c r="A3" s="33" t="s">
        <v>223</v>
      </c>
      <c r="B3" s="33">
        <v>18</v>
      </c>
      <c r="C3" s="33">
        <v>1</v>
      </c>
      <c r="D3" s="33">
        <v>0.06</v>
      </c>
      <c r="E3" s="33">
        <v>4.7300000000000004</v>
      </c>
      <c r="F3" s="33">
        <v>0</v>
      </c>
      <c r="G3" s="33">
        <v>0</v>
      </c>
      <c r="H3" s="33">
        <v>0</v>
      </c>
      <c r="I3" s="33">
        <v>8</v>
      </c>
    </row>
    <row r="4" spans="1:10" x14ac:dyDescent="0.25">
      <c r="A4" s="2" t="s">
        <v>224</v>
      </c>
      <c r="B4" s="2">
        <v>61</v>
      </c>
      <c r="C4" s="2">
        <v>1.08</v>
      </c>
      <c r="D4" s="2">
        <v>0.16</v>
      </c>
      <c r="E4" s="2">
        <v>4.83</v>
      </c>
      <c r="F4" s="2">
        <v>0</v>
      </c>
      <c r="G4" s="2">
        <v>0</v>
      </c>
      <c r="H4" s="2">
        <v>0</v>
      </c>
      <c r="I4" s="2">
        <v>48</v>
      </c>
    </row>
    <row r="5" spans="1:10" x14ac:dyDescent="0.25">
      <c r="A5" s="2" t="s">
        <v>225</v>
      </c>
      <c r="B5" s="2">
        <v>107</v>
      </c>
      <c r="C5" s="2">
        <v>1.0900000000000001</v>
      </c>
      <c r="D5" s="2">
        <v>0.28000000000000003</v>
      </c>
      <c r="E5" s="2">
        <v>3.82</v>
      </c>
      <c r="F5" s="2">
        <v>0</v>
      </c>
      <c r="G5" s="2">
        <v>1</v>
      </c>
      <c r="H5" s="2">
        <v>3</v>
      </c>
      <c r="I5" s="2">
        <v>83</v>
      </c>
    </row>
    <row r="6" spans="1:10" x14ac:dyDescent="0.25">
      <c r="A6" s="34" t="s">
        <v>40</v>
      </c>
      <c r="B6" s="24">
        <f>SUM(B3:B5)</f>
        <v>186</v>
      </c>
      <c r="C6" s="65">
        <f>+IFERROR(($B$3*C3+$B$4*C4+$B$5*C5)/$B$6,0)</f>
        <v>1.0780107526881721</v>
      </c>
      <c r="D6" s="65">
        <f>+IFERROR(($B$3*D3+$B$4*D4+$B$5*D5)/$B$6,0)</f>
        <v>0.21935483870967745</v>
      </c>
      <c r="E6" s="65" cm="1">
        <f t="array" aca="1" ref="E6" ca="1">+IFERROR(H11($B$3*E3+$B$4*E4+$B$5*E5)/$B$6,0)</f>
        <v>0</v>
      </c>
      <c r="F6" s="24">
        <f>SUM(F3:F5)</f>
        <v>0</v>
      </c>
      <c r="G6" s="24">
        <f>SUM(G3:G5)</f>
        <v>1</v>
      </c>
      <c r="H6" s="24">
        <f>SUM(H3:H5)</f>
        <v>3</v>
      </c>
      <c r="I6" s="24">
        <f>SUM(I3:I5)</f>
        <v>139</v>
      </c>
    </row>
    <row r="8" spans="1:10" s="1" customFormat="1" ht="16.5" customHeight="1" thickBot="1" x14ac:dyDescent="0.3">
      <c r="A8" s="497" t="s">
        <v>226</v>
      </c>
      <c r="B8" s="497"/>
      <c r="C8" s="497"/>
      <c r="D8" s="8"/>
      <c r="H8" s="8"/>
      <c r="I8" s="8"/>
      <c r="J8" s="8"/>
    </row>
    <row r="9" spans="1:10" s="1" customFormat="1" ht="32.25" thickBot="1" x14ac:dyDescent="0.3">
      <c r="A9" s="36" t="s">
        <v>227</v>
      </c>
      <c r="B9" s="39" t="s">
        <v>228</v>
      </c>
      <c r="C9" s="40" t="s">
        <v>229</v>
      </c>
      <c r="D9" s="8"/>
      <c r="H9" s="8"/>
      <c r="I9" s="8"/>
      <c r="J9" s="8"/>
    </row>
    <row r="10" spans="1:10" x14ac:dyDescent="0.25">
      <c r="A10" s="33" t="s">
        <v>230</v>
      </c>
      <c r="B10" s="33">
        <v>6</v>
      </c>
      <c r="C10" s="54">
        <v>2.46</v>
      </c>
    </row>
    <row r="11" spans="1:10" x14ac:dyDescent="0.25">
      <c r="A11" s="2" t="s">
        <v>231</v>
      </c>
      <c r="B11" s="2">
        <v>66</v>
      </c>
      <c r="C11" s="3">
        <v>29.08</v>
      </c>
    </row>
    <row r="12" spans="1:10" ht="13.5" customHeight="1" x14ac:dyDescent="0.25">
      <c r="A12" s="24" t="s">
        <v>40</v>
      </c>
      <c r="B12" s="34">
        <f>+B10+B11</f>
        <v>72</v>
      </c>
      <c r="C12" s="34">
        <f>+C10+C11</f>
        <v>31.54</v>
      </c>
    </row>
    <row r="13" spans="1:10" x14ac:dyDescent="0.25">
      <c r="C13" s="10"/>
    </row>
    <row r="14" spans="1:10" ht="15.75" customHeight="1" x14ac:dyDescent="0.25">
      <c r="A14" s="497" t="s">
        <v>232</v>
      </c>
      <c r="B14" s="497"/>
      <c r="C14" s="497"/>
    </row>
    <row r="15" spans="1:10" x14ac:dyDescent="0.25">
      <c r="A15" s="497"/>
      <c r="B15" s="497"/>
      <c r="C15" s="497"/>
    </row>
    <row r="16" spans="1:10" x14ac:dyDescent="0.25">
      <c r="A16" s="497"/>
      <c r="B16" s="497"/>
      <c r="C16" s="497"/>
    </row>
    <row r="17" spans="1:3" ht="16.5" thickBot="1" x14ac:dyDescent="0.3">
      <c r="A17" s="498"/>
      <c r="B17" s="498"/>
      <c r="C17" s="497"/>
    </row>
    <row r="18" spans="1:3" ht="16.5" thickBot="1" x14ac:dyDescent="0.3">
      <c r="A18" s="36" t="s">
        <v>233</v>
      </c>
      <c r="B18" s="40" t="s">
        <v>234</v>
      </c>
      <c r="C18" s="14"/>
    </row>
    <row r="19" spans="1:3" x14ac:dyDescent="0.25">
      <c r="A19" s="33" t="s">
        <v>235</v>
      </c>
      <c r="B19" s="33">
        <v>10</v>
      </c>
    </row>
    <row r="20" spans="1:3" x14ac:dyDescent="0.25">
      <c r="A20" s="2" t="s">
        <v>236</v>
      </c>
      <c r="B20" s="2">
        <v>7</v>
      </c>
    </row>
    <row r="21" spans="1:3" x14ac:dyDescent="0.25">
      <c r="A21" s="24" t="s">
        <v>40</v>
      </c>
      <c r="B21" s="34">
        <f>+B19+B20</f>
        <v>17</v>
      </c>
      <c r="C21" s="10"/>
    </row>
  </sheetData>
  <mergeCells count="3">
    <mergeCell ref="A8:C8"/>
    <mergeCell ref="A1:I1"/>
    <mergeCell ref="A14:C17"/>
  </mergeCells>
  <phoneticPr fontId="2" type="noConversion"/>
  <pageMargins left="0.75" right="0.75" top="1" bottom="1" header="0.4921259845" footer="0.4921259845"/>
  <pageSetup paperSize="9" scale="89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2"/>
  <sheetViews>
    <sheetView view="pageBreakPreview" zoomScaleNormal="100" zoomScaleSheetLayoutView="100" workbookViewId="0">
      <selection activeCell="A22" sqref="A22"/>
    </sheetView>
  </sheetViews>
  <sheetFormatPr defaultRowHeight="15.75" x14ac:dyDescent="0.25"/>
  <cols>
    <col min="1" max="1" width="12.125" customWidth="1"/>
    <col min="2" max="2" width="7.875" customWidth="1"/>
    <col min="3" max="3" width="10.625" customWidth="1"/>
    <col min="4" max="4" width="7.875" customWidth="1"/>
    <col min="5" max="5" width="10.375" customWidth="1"/>
    <col min="6" max="6" width="8" customWidth="1"/>
    <col min="7" max="7" width="9.625" customWidth="1"/>
    <col min="8" max="8" width="7.25" customWidth="1"/>
    <col min="9" max="9" width="8.75" customWidth="1"/>
    <col min="10" max="10" width="9.625" customWidth="1"/>
    <col min="11" max="11" width="9" customWidth="1"/>
    <col min="12" max="12" width="8.125" customWidth="1"/>
    <col min="13" max="13" width="9.875" customWidth="1"/>
    <col min="14" max="20" width="10.625" customWidth="1"/>
  </cols>
  <sheetData>
    <row r="1" spans="1:19" ht="26.25" customHeight="1" x14ac:dyDescent="0.25">
      <c r="A1" s="454" t="s">
        <v>237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12"/>
      <c r="O1" s="12"/>
      <c r="P1" s="12"/>
      <c r="Q1" s="12"/>
      <c r="R1" s="12"/>
      <c r="S1" s="12"/>
    </row>
    <row r="2" spans="1:19" ht="16.5" thickBot="1" x14ac:dyDescent="0.3">
      <c r="A2" s="115" t="s">
        <v>238</v>
      </c>
      <c r="B2" s="115"/>
      <c r="C2" s="116"/>
      <c r="D2" s="116"/>
      <c r="E2" s="115"/>
      <c r="F2" s="115"/>
      <c r="G2" s="115"/>
      <c r="H2" s="499"/>
      <c r="I2" s="499"/>
      <c r="J2" s="499"/>
      <c r="K2" s="499"/>
      <c r="L2" s="499"/>
      <c r="M2" s="499"/>
    </row>
    <row r="3" spans="1:19" s="5" customFormat="1" ht="66.75" customHeight="1" thickBot="1" x14ac:dyDescent="0.3">
      <c r="A3" s="117" t="s">
        <v>145</v>
      </c>
      <c r="B3" s="118" t="s">
        <v>40</v>
      </c>
      <c r="C3" s="118" t="s">
        <v>239</v>
      </c>
      <c r="D3" s="118" t="s">
        <v>240</v>
      </c>
      <c r="E3" s="118" t="s">
        <v>241</v>
      </c>
      <c r="F3" s="118" t="s">
        <v>242</v>
      </c>
      <c r="G3" s="119" t="s">
        <v>243</v>
      </c>
      <c r="H3" s="118" t="s">
        <v>42</v>
      </c>
      <c r="I3" s="117" t="s">
        <v>239</v>
      </c>
      <c r="J3" s="118" t="s">
        <v>240</v>
      </c>
      <c r="K3" s="118" t="s">
        <v>241</v>
      </c>
      <c r="L3" s="118" t="s">
        <v>242</v>
      </c>
      <c r="M3" s="119" t="s">
        <v>243</v>
      </c>
    </row>
    <row r="4" spans="1:19" s="5" customFormat="1" x14ac:dyDescent="0.25">
      <c r="A4" s="194" t="s">
        <v>153</v>
      </c>
      <c r="B4" s="120">
        <f>SUM(C4:G4)</f>
        <v>373.68899999999996</v>
      </c>
      <c r="C4" s="195">
        <v>44.685000000000002</v>
      </c>
      <c r="D4" s="196">
        <v>67.003</v>
      </c>
      <c r="E4" s="196" t="s">
        <v>244</v>
      </c>
      <c r="F4" s="196">
        <v>175.69200000000001</v>
      </c>
      <c r="G4" s="197">
        <v>86.308999999999997</v>
      </c>
      <c r="H4" s="149">
        <f t="shared" ref="H4:H15" si="0">SUM(I4:M4)</f>
        <v>209.59900000000002</v>
      </c>
      <c r="I4" s="198">
        <v>17.186</v>
      </c>
      <c r="J4" s="196">
        <v>31.503</v>
      </c>
      <c r="K4" s="199" t="s">
        <v>244</v>
      </c>
      <c r="L4" s="199">
        <v>108.896</v>
      </c>
      <c r="M4" s="200">
        <v>52.014000000000003</v>
      </c>
    </row>
    <row r="5" spans="1:19" s="5" customFormat="1" ht="30" x14ac:dyDescent="0.25">
      <c r="A5" s="194" t="s">
        <v>154</v>
      </c>
      <c r="B5" s="120">
        <f>SUM(C5:G5)</f>
        <v>154.57499999999999</v>
      </c>
      <c r="C5" s="195">
        <v>29.634</v>
      </c>
      <c r="D5" s="196">
        <v>62.000999999999998</v>
      </c>
      <c r="E5" s="196" t="s">
        <v>244</v>
      </c>
      <c r="F5" s="196">
        <v>59.207000000000001</v>
      </c>
      <c r="G5" s="197">
        <v>3.7330000000000001</v>
      </c>
      <c r="H5" s="150">
        <f t="shared" si="0"/>
        <v>64.134</v>
      </c>
      <c r="I5" s="194">
        <v>6</v>
      </c>
      <c r="J5" s="196">
        <v>23.001000000000001</v>
      </c>
      <c r="K5" s="196" t="s">
        <v>244</v>
      </c>
      <c r="L5" s="196">
        <v>34.933</v>
      </c>
      <c r="M5" s="201">
        <v>0.2</v>
      </c>
    </row>
    <row r="6" spans="1:19" s="5" customFormat="1" x14ac:dyDescent="0.25">
      <c r="A6" s="194" t="s">
        <v>155</v>
      </c>
      <c r="B6" s="120">
        <f t="shared" ref="B6:B14" si="1">SUM(C6:G6)</f>
        <v>52.96</v>
      </c>
      <c r="C6" s="195">
        <v>8.25</v>
      </c>
      <c r="D6" s="196">
        <v>20.66</v>
      </c>
      <c r="E6" s="196" t="s">
        <v>244</v>
      </c>
      <c r="F6" s="196">
        <v>22.8</v>
      </c>
      <c r="G6" s="197">
        <v>1.25</v>
      </c>
      <c r="H6" s="150">
        <f t="shared" si="0"/>
        <v>20.310000000000002</v>
      </c>
      <c r="I6" s="194">
        <v>1</v>
      </c>
      <c r="J6" s="196">
        <v>9.66</v>
      </c>
      <c r="K6" s="196" t="s">
        <v>244</v>
      </c>
      <c r="L6" s="196">
        <v>9.65</v>
      </c>
      <c r="M6" s="201" t="s">
        <v>244</v>
      </c>
    </row>
    <row r="7" spans="1:19" s="5" customFormat="1" ht="30" x14ac:dyDescent="0.25">
      <c r="A7" s="194" t="s">
        <v>245</v>
      </c>
      <c r="B7" s="120">
        <f t="shared" si="1"/>
        <v>30.507000000000001</v>
      </c>
      <c r="C7" s="195">
        <v>1</v>
      </c>
      <c r="D7" s="196">
        <v>11</v>
      </c>
      <c r="E7" s="196" t="s">
        <v>244</v>
      </c>
      <c r="F7" s="196">
        <v>18.507000000000001</v>
      </c>
      <c r="G7" s="197" t="s">
        <v>244</v>
      </c>
      <c r="H7" s="150">
        <f t="shared" si="0"/>
        <v>18.506999999999998</v>
      </c>
      <c r="I7" s="194" t="s">
        <v>244</v>
      </c>
      <c r="J7" s="196">
        <v>6</v>
      </c>
      <c r="K7" s="196" t="s">
        <v>244</v>
      </c>
      <c r="L7" s="196">
        <v>12.507</v>
      </c>
      <c r="M7" s="201" t="s">
        <v>244</v>
      </c>
    </row>
    <row r="8" spans="1:19" s="5" customFormat="1" x14ac:dyDescent="0.25">
      <c r="A8" s="194" t="s">
        <v>157</v>
      </c>
      <c r="B8" s="120">
        <f t="shared" si="1"/>
        <v>121.28700000000001</v>
      </c>
      <c r="C8" s="195">
        <v>22.3</v>
      </c>
      <c r="D8" s="196">
        <v>33.6</v>
      </c>
      <c r="E8" s="196" t="s">
        <v>244</v>
      </c>
      <c r="F8" s="196">
        <v>51.4</v>
      </c>
      <c r="G8" s="197">
        <v>13.987</v>
      </c>
      <c r="H8" s="150">
        <f t="shared" si="0"/>
        <v>72</v>
      </c>
      <c r="I8" s="194">
        <v>9</v>
      </c>
      <c r="J8" s="196">
        <v>22</v>
      </c>
      <c r="K8" s="196" t="s">
        <v>244</v>
      </c>
      <c r="L8" s="196">
        <v>29</v>
      </c>
      <c r="M8" s="201">
        <v>12</v>
      </c>
    </row>
    <row r="9" spans="1:19" s="5" customFormat="1" x14ac:dyDescent="0.25">
      <c r="A9" s="194" t="s">
        <v>246</v>
      </c>
      <c r="B9" s="120">
        <f t="shared" si="1"/>
        <v>20</v>
      </c>
      <c r="C9" s="195">
        <v>4</v>
      </c>
      <c r="D9" s="196">
        <v>3</v>
      </c>
      <c r="E9" s="196" t="s">
        <v>244</v>
      </c>
      <c r="F9" s="196">
        <v>7</v>
      </c>
      <c r="G9" s="197">
        <v>6</v>
      </c>
      <c r="H9" s="150">
        <f t="shared" si="0"/>
        <v>9</v>
      </c>
      <c r="I9" s="194" t="s">
        <v>244</v>
      </c>
      <c r="J9" s="196">
        <v>2</v>
      </c>
      <c r="K9" s="196" t="s">
        <v>244</v>
      </c>
      <c r="L9" s="196">
        <v>5</v>
      </c>
      <c r="M9" s="201">
        <v>2</v>
      </c>
    </row>
    <row r="10" spans="1:19" s="5" customFormat="1" x14ac:dyDescent="0.25">
      <c r="A10" s="121"/>
      <c r="B10" s="120">
        <f t="shared" si="1"/>
        <v>0</v>
      </c>
      <c r="C10" s="122"/>
      <c r="D10" s="122"/>
      <c r="E10" s="122"/>
      <c r="F10" s="122"/>
      <c r="G10" s="144"/>
      <c r="H10" s="150">
        <f t="shared" si="0"/>
        <v>0</v>
      </c>
      <c r="I10" s="121"/>
      <c r="J10" s="122"/>
      <c r="K10" s="122"/>
      <c r="L10" s="122"/>
      <c r="M10" s="123"/>
    </row>
    <row r="11" spans="1:19" s="5" customFormat="1" x14ac:dyDescent="0.25">
      <c r="A11" s="121"/>
      <c r="B11" s="120">
        <f t="shared" si="1"/>
        <v>0</v>
      </c>
      <c r="C11" s="122"/>
      <c r="D11" s="122"/>
      <c r="E11" s="122"/>
      <c r="F11" s="122"/>
      <c r="G11" s="144"/>
      <c r="H11" s="150">
        <f t="shared" si="0"/>
        <v>0</v>
      </c>
      <c r="I11" s="121"/>
      <c r="J11" s="122"/>
      <c r="K11" s="122"/>
      <c r="L11" s="122"/>
      <c r="M11" s="123"/>
    </row>
    <row r="12" spans="1:19" s="5" customFormat="1" x14ac:dyDescent="0.25">
      <c r="A12" s="121"/>
      <c r="B12" s="120">
        <f t="shared" si="1"/>
        <v>0</v>
      </c>
      <c r="C12" s="122"/>
      <c r="D12" s="122"/>
      <c r="E12" s="122"/>
      <c r="F12" s="122"/>
      <c r="G12" s="144"/>
      <c r="H12" s="150">
        <f t="shared" si="0"/>
        <v>0</v>
      </c>
      <c r="I12" s="121"/>
      <c r="J12" s="122"/>
      <c r="K12" s="122"/>
      <c r="L12" s="122"/>
      <c r="M12" s="123"/>
    </row>
    <row r="13" spans="1:19" s="5" customFormat="1" x14ac:dyDescent="0.25">
      <c r="A13" s="121"/>
      <c r="B13" s="120">
        <f t="shared" si="1"/>
        <v>0</v>
      </c>
      <c r="C13" s="122"/>
      <c r="D13" s="122"/>
      <c r="E13" s="122"/>
      <c r="F13" s="122"/>
      <c r="G13" s="144"/>
      <c r="H13" s="150">
        <f t="shared" si="0"/>
        <v>0</v>
      </c>
      <c r="I13" s="121"/>
      <c r="J13" s="122"/>
      <c r="K13" s="122"/>
      <c r="L13" s="122"/>
      <c r="M13" s="123"/>
    </row>
    <row r="14" spans="1:19" s="5" customFormat="1" x14ac:dyDescent="0.25">
      <c r="A14" s="121"/>
      <c r="B14" s="120">
        <f t="shared" si="1"/>
        <v>0</v>
      </c>
      <c r="C14" s="122"/>
      <c r="D14" s="122"/>
      <c r="E14" s="122"/>
      <c r="F14" s="122"/>
      <c r="G14" s="144"/>
      <c r="H14" s="150">
        <f t="shared" si="0"/>
        <v>0</v>
      </c>
      <c r="I14" s="121"/>
      <c r="J14" s="122"/>
      <c r="K14" s="122"/>
      <c r="L14" s="122"/>
      <c r="M14" s="123"/>
    </row>
    <row r="15" spans="1:19" ht="18.75" customHeight="1" x14ac:dyDescent="0.25">
      <c r="A15" s="124" t="s">
        <v>40</v>
      </c>
      <c r="B15" s="120">
        <f t="shared" ref="B15" si="2">SUM(C15:G15)</f>
        <v>753.01800000000003</v>
      </c>
      <c r="C15" s="125">
        <f>SUM(C4:C14)</f>
        <v>109.869</v>
      </c>
      <c r="D15" s="125">
        <f>SUM(D4:D14)</f>
        <v>197.26399999999998</v>
      </c>
      <c r="E15" s="125">
        <f>SUM(E4:E14)</f>
        <v>0</v>
      </c>
      <c r="F15" s="125">
        <f>SUM(F4:F14)</f>
        <v>334.60599999999999</v>
      </c>
      <c r="G15" s="145">
        <f>SUM(G4:G14)</f>
        <v>111.279</v>
      </c>
      <c r="H15" s="150">
        <f t="shared" si="0"/>
        <v>393.55</v>
      </c>
      <c r="I15" s="126">
        <f>SUM(I4:I14)</f>
        <v>33.186</v>
      </c>
      <c r="J15" s="125">
        <f>SUM(J4:J14)</f>
        <v>94.164000000000001</v>
      </c>
      <c r="K15" s="125">
        <f>SUM(K4:K14)</f>
        <v>0</v>
      </c>
      <c r="L15" s="125">
        <f>SUM(L4:L14)</f>
        <v>199.98600000000002</v>
      </c>
      <c r="M15" s="127">
        <f>SUM(M4:M14)</f>
        <v>66.213999999999999</v>
      </c>
    </row>
    <row r="16" spans="1:19" ht="20.25" customHeight="1" x14ac:dyDescent="0.25">
      <c r="A16" s="124" t="s">
        <v>247</v>
      </c>
      <c r="B16" s="128">
        <v>100</v>
      </c>
      <c r="C16" s="129">
        <f t="shared" ref="C16:H16" si="3">+IFERROR(C15/$B$15,0)*100</f>
        <v>14.590487876783822</v>
      </c>
      <c r="D16" s="129">
        <f t="shared" si="3"/>
        <v>26.196452143242254</v>
      </c>
      <c r="E16" s="129">
        <f t="shared" si="3"/>
        <v>0</v>
      </c>
      <c r="F16" s="129">
        <f t="shared" si="3"/>
        <v>44.435325583186582</v>
      </c>
      <c r="G16" s="146">
        <f t="shared" si="3"/>
        <v>14.777734396787325</v>
      </c>
      <c r="H16" s="143">
        <f t="shared" si="3"/>
        <v>52.263026913035283</v>
      </c>
      <c r="I16" s="130">
        <f>+IFERROR(I15/$H$15,0)*100</f>
        <v>8.4324736374031239</v>
      </c>
      <c r="J16" s="129">
        <f t="shared" ref="J16:M16" si="4">+IFERROR(J15/$H$15,0)*100</f>
        <v>23.926819972049294</v>
      </c>
      <c r="K16" s="129">
        <f t="shared" si="4"/>
        <v>0</v>
      </c>
      <c r="L16" s="129">
        <f t="shared" si="4"/>
        <v>50.815906492186514</v>
      </c>
      <c r="M16" s="154">
        <f t="shared" si="4"/>
        <v>16.824799898361071</v>
      </c>
    </row>
    <row r="17" spans="1:13" ht="33.75" customHeight="1" x14ac:dyDescent="0.25">
      <c r="A17" s="131" t="s">
        <v>248</v>
      </c>
      <c r="B17" s="132">
        <v>717.62099999999998</v>
      </c>
      <c r="C17" s="202">
        <v>106.224</v>
      </c>
      <c r="D17" s="202">
        <v>196.261</v>
      </c>
      <c r="E17" s="202">
        <v>0</v>
      </c>
      <c r="F17" s="202">
        <v>322.57900000000001</v>
      </c>
      <c r="G17" s="203">
        <v>92.557000000000002</v>
      </c>
      <c r="H17" s="151">
        <v>382.69</v>
      </c>
      <c r="I17" s="204">
        <v>32.189</v>
      </c>
      <c r="J17" s="204">
        <v>95.863</v>
      </c>
      <c r="K17" s="204">
        <v>0</v>
      </c>
      <c r="L17" s="203">
        <v>201.18299999999999</v>
      </c>
      <c r="M17" s="133">
        <v>53.454999999999998</v>
      </c>
    </row>
    <row r="18" spans="1:13" ht="33.75" customHeight="1" x14ac:dyDescent="0.25">
      <c r="A18" s="131" t="s">
        <v>249</v>
      </c>
      <c r="B18" s="132">
        <v>100</v>
      </c>
      <c r="C18" s="204">
        <v>14.8</v>
      </c>
      <c r="D18" s="204">
        <v>27.35</v>
      </c>
      <c r="E18" s="204">
        <v>0</v>
      </c>
      <c r="F18" s="204">
        <v>44.95</v>
      </c>
      <c r="G18" s="203">
        <v>12.9</v>
      </c>
      <c r="H18" s="205">
        <v>53.33</v>
      </c>
      <c r="I18" s="206">
        <v>8.41</v>
      </c>
      <c r="J18" s="207">
        <v>25.05</v>
      </c>
      <c r="K18" s="208">
        <v>0</v>
      </c>
      <c r="L18" s="208">
        <v>52.57</v>
      </c>
      <c r="M18" s="209">
        <v>13.97</v>
      </c>
    </row>
    <row r="19" spans="1:13" ht="32.25" customHeight="1" x14ac:dyDescent="0.25">
      <c r="A19" s="134" t="s">
        <v>250</v>
      </c>
      <c r="B19" s="135">
        <f>+B15-B17</f>
        <v>35.397000000000048</v>
      </c>
      <c r="C19" s="135">
        <f t="shared" ref="C19:M19" si="5">+C15-C17</f>
        <v>3.644999999999996</v>
      </c>
      <c r="D19" s="135">
        <f t="shared" si="5"/>
        <v>1.0029999999999859</v>
      </c>
      <c r="E19" s="135">
        <f t="shared" si="5"/>
        <v>0</v>
      </c>
      <c r="F19" s="135">
        <f t="shared" si="5"/>
        <v>12.026999999999987</v>
      </c>
      <c r="G19" s="147">
        <f t="shared" si="5"/>
        <v>18.721999999999994</v>
      </c>
      <c r="H19" s="152">
        <f>+H15-H17</f>
        <v>10.860000000000014</v>
      </c>
      <c r="I19" s="137">
        <f t="shared" si="5"/>
        <v>0.99699999999999989</v>
      </c>
      <c r="J19" s="135">
        <f t="shared" si="5"/>
        <v>-1.6989999999999981</v>
      </c>
      <c r="K19" s="135">
        <f t="shared" si="5"/>
        <v>0</v>
      </c>
      <c r="L19" s="135">
        <f t="shared" si="5"/>
        <v>-1.1969999999999743</v>
      </c>
      <c r="M19" s="136">
        <f t="shared" si="5"/>
        <v>12.759</v>
      </c>
    </row>
    <row r="20" spans="1:13" ht="39" customHeight="1" thickBot="1" x14ac:dyDescent="0.3">
      <c r="A20" s="138" t="s">
        <v>251</v>
      </c>
      <c r="B20" s="139">
        <f t="shared" ref="B20:L20" si="6">+B16-B18</f>
        <v>0</v>
      </c>
      <c r="C20" s="139">
        <f>+C16-C18</f>
        <v>-0.20951212321617874</v>
      </c>
      <c r="D20" s="139">
        <f>+D16-D18</f>
        <v>-1.1535478567577471</v>
      </c>
      <c r="E20" s="139">
        <f t="shared" si="6"/>
        <v>0</v>
      </c>
      <c r="F20" s="139">
        <f t="shared" si="6"/>
        <v>-0.51467441681342052</v>
      </c>
      <c r="G20" s="148">
        <f t="shared" si="6"/>
        <v>1.877734396787325</v>
      </c>
      <c r="H20" s="153">
        <f>+H16-H18</f>
        <v>-1.0669730869647154</v>
      </c>
      <c r="I20" s="141">
        <f t="shared" si="6"/>
        <v>2.2473637403123803E-2</v>
      </c>
      <c r="J20" s="139">
        <f t="shared" si="6"/>
        <v>-1.1231800279507063</v>
      </c>
      <c r="K20" s="139">
        <f t="shared" si="6"/>
        <v>0</v>
      </c>
      <c r="L20" s="139">
        <f t="shared" si="6"/>
        <v>-1.7540935078134865</v>
      </c>
      <c r="M20" s="140">
        <f>+M16-M18</f>
        <v>2.8547998983610707</v>
      </c>
    </row>
    <row r="21" spans="1:13" x14ac:dyDescent="0.25">
      <c r="A21" s="142" t="s">
        <v>252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</row>
    <row r="22" spans="1:13" x14ac:dyDescent="0.25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</row>
  </sheetData>
  <mergeCells count="2">
    <mergeCell ref="A1:M1"/>
    <mergeCell ref="H2:M2"/>
  </mergeCells>
  <phoneticPr fontId="2" type="noConversion"/>
  <pageMargins left="0.75" right="0.75" top="0.5" bottom="1" header="0.4921259845" footer="0.492125984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6"/>
  <sheetViews>
    <sheetView view="pageBreakPreview" zoomScaleNormal="100" zoomScaleSheetLayoutView="100" workbookViewId="0">
      <selection activeCell="K16" sqref="K16:K17"/>
    </sheetView>
  </sheetViews>
  <sheetFormatPr defaultRowHeight="15.75" x14ac:dyDescent="0.25"/>
  <cols>
    <col min="1" max="1" width="14.375" customWidth="1"/>
    <col min="2" max="2" width="12.625" customWidth="1"/>
    <col min="3" max="3" width="11.375" customWidth="1"/>
    <col min="4" max="11" width="12.625" customWidth="1"/>
  </cols>
  <sheetData>
    <row r="1" spans="1:11" ht="40.5" customHeight="1" x14ac:dyDescent="0.25">
      <c r="A1" s="500" t="s">
        <v>253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</row>
    <row r="2" spans="1:11" ht="16.5" thickBot="1" x14ac:dyDescent="0.3">
      <c r="A2" s="12" t="s">
        <v>144</v>
      </c>
      <c r="B2" s="12"/>
      <c r="C2" s="4"/>
      <c r="D2" s="4"/>
      <c r="E2" s="4"/>
      <c r="F2" s="4"/>
      <c r="G2" s="4"/>
      <c r="H2" s="4"/>
      <c r="I2" s="4"/>
      <c r="J2" s="4"/>
      <c r="K2" s="4"/>
    </row>
    <row r="3" spans="1:11" x14ac:dyDescent="0.25">
      <c r="A3" s="483" t="s">
        <v>145</v>
      </c>
      <c r="B3" s="504" t="s">
        <v>254</v>
      </c>
      <c r="C3" s="485" t="s">
        <v>42</v>
      </c>
      <c r="D3" s="501" t="s">
        <v>255</v>
      </c>
      <c r="E3" s="502"/>
      <c r="F3" s="503"/>
      <c r="G3" s="506" t="s">
        <v>256</v>
      </c>
      <c r="H3" s="485" t="s">
        <v>42</v>
      </c>
      <c r="I3" s="501" t="s">
        <v>257</v>
      </c>
      <c r="J3" s="502"/>
      <c r="K3" s="503"/>
    </row>
    <row r="4" spans="1:11" ht="32.25" thickBot="1" x14ac:dyDescent="0.3">
      <c r="A4" s="484"/>
      <c r="B4" s="505"/>
      <c r="C4" s="486"/>
      <c r="D4" s="55" t="s">
        <v>150</v>
      </c>
      <c r="E4" s="55" t="s">
        <v>151</v>
      </c>
      <c r="F4" s="47" t="s">
        <v>152</v>
      </c>
      <c r="G4" s="507"/>
      <c r="H4" s="486"/>
      <c r="I4" s="55" t="s">
        <v>150</v>
      </c>
      <c r="J4" s="55" t="s">
        <v>151</v>
      </c>
      <c r="K4" s="47" t="s">
        <v>152</v>
      </c>
    </row>
    <row r="5" spans="1:11" x14ac:dyDescent="0.25">
      <c r="A5" s="81" t="s">
        <v>153</v>
      </c>
      <c r="B5" s="71">
        <v>137</v>
      </c>
      <c r="C5" s="46">
        <v>100</v>
      </c>
      <c r="D5" s="46">
        <v>340</v>
      </c>
      <c r="E5" s="46">
        <v>0</v>
      </c>
      <c r="F5" s="72">
        <v>389</v>
      </c>
      <c r="G5" s="71">
        <v>33</v>
      </c>
      <c r="H5" s="46">
        <v>16</v>
      </c>
      <c r="I5" s="46">
        <v>20</v>
      </c>
      <c r="J5" s="46">
        <v>0</v>
      </c>
      <c r="K5" s="72">
        <v>122</v>
      </c>
    </row>
    <row r="6" spans="1:11" ht="15" customHeight="1" x14ac:dyDescent="0.25">
      <c r="A6" s="79" t="s">
        <v>154</v>
      </c>
      <c r="B6" s="77">
        <v>165</v>
      </c>
      <c r="C6" s="31">
        <v>48</v>
      </c>
      <c r="D6" s="31">
        <v>301</v>
      </c>
      <c r="E6" s="31">
        <v>0</v>
      </c>
      <c r="F6" s="78">
        <v>872</v>
      </c>
      <c r="G6" s="77">
        <v>13</v>
      </c>
      <c r="H6" s="31">
        <v>12</v>
      </c>
      <c r="I6" s="31">
        <v>41</v>
      </c>
      <c r="J6" s="31">
        <v>1097</v>
      </c>
      <c r="K6" s="78">
        <v>11</v>
      </c>
    </row>
    <row r="7" spans="1:11" x14ac:dyDescent="0.25">
      <c r="A7" s="79" t="s">
        <v>155</v>
      </c>
      <c r="B7" s="77">
        <v>25</v>
      </c>
      <c r="C7" s="31">
        <v>11</v>
      </c>
      <c r="D7" s="31">
        <v>101</v>
      </c>
      <c r="E7" s="31">
        <v>0</v>
      </c>
      <c r="F7" s="78">
        <v>88</v>
      </c>
      <c r="G7" s="77">
        <v>9</v>
      </c>
      <c r="H7" s="31">
        <v>4</v>
      </c>
      <c r="I7" s="31">
        <v>18</v>
      </c>
      <c r="J7" s="31">
        <v>0</v>
      </c>
      <c r="K7" s="78">
        <v>8</v>
      </c>
    </row>
    <row r="8" spans="1:11" ht="18" customHeight="1" x14ac:dyDescent="0.25">
      <c r="A8" s="80" t="s">
        <v>156</v>
      </c>
      <c r="B8" s="73">
        <v>15</v>
      </c>
      <c r="C8" s="2">
        <v>10</v>
      </c>
      <c r="D8" s="2">
        <v>52</v>
      </c>
      <c r="E8" s="2">
        <v>0</v>
      </c>
      <c r="F8" s="74">
        <v>14</v>
      </c>
      <c r="G8" s="73">
        <v>2</v>
      </c>
      <c r="H8" s="2">
        <v>1</v>
      </c>
      <c r="I8" s="2">
        <v>5</v>
      </c>
      <c r="J8" s="2">
        <v>0</v>
      </c>
      <c r="K8" s="74">
        <v>5</v>
      </c>
    </row>
    <row r="9" spans="1:11" x14ac:dyDescent="0.25">
      <c r="A9" s="80" t="s">
        <v>157</v>
      </c>
      <c r="B9" s="73">
        <v>59</v>
      </c>
      <c r="C9" s="2">
        <v>27</v>
      </c>
      <c r="D9" s="2">
        <v>179</v>
      </c>
      <c r="E9" s="2">
        <v>0</v>
      </c>
      <c r="F9" s="74">
        <v>181</v>
      </c>
      <c r="G9" s="73">
        <v>18</v>
      </c>
      <c r="H9" s="2">
        <v>10</v>
      </c>
      <c r="I9" s="2">
        <v>50</v>
      </c>
      <c r="J9" s="2">
        <v>88</v>
      </c>
      <c r="K9" s="74">
        <v>935</v>
      </c>
    </row>
    <row r="10" spans="1:11" ht="16.5" thickBot="1" x14ac:dyDescent="0.3">
      <c r="A10" s="82" t="s">
        <v>158</v>
      </c>
      <c r="B10" s="89">
        <v>40</v>
      </c>
      <c r="C10" s="83">
        <v>17</v>
      </c>
      <c r="D10" s="83">
        <v>71</v>
      </c>
      <c r="E10" s="83">
        <v>0</v>
      </c>
      <c r="F10" s="84">
        <v>233</v>
      </c>
      <c r="G10" s="103">
        <v>3</v>
      </c>
      <c r="H10" s="104">
        <v>3</v>
      </c>
      <c r="I10" s="104">
        <v>7</v>
      </c>
      <c r="J10" s="104">
        <v>0</v>
      </c>
      <c r="K10" s="105">
        <v>60</v>
      </c>
    </row>
    <row r="11" spans="1:11" ht="18" customHeight="1" thickBot="1" x14ac:dyDescent="0.3">
      <c r="A11" s="102" t="s">
        <v>40</v>
      </c>
      <c r="B11" s="90">
        <f>SUM(B5:B10)</f>
        <v>441</v>
      </c>
      <c r="C11" s="87">
        <f>SUM(C5:C10)</f>
        <v>213</v>
      </c>
      <c r="D11" s="87">
        <f>SUM(D5:D10)</f>
        <v>1044</v>
      </c>
      <c r="E11" s="87">
        <f t="shared" ref="E11:K11" si="0">SUM(E5:E10)</f>
        <v>0</v>
      </c>
      <c r="F11" s="88">
        <f t="shared" si="0"/>
        <v>1777</v>
      </c>
      <c r="G11" s="86">
        <f t="shared" ref="G11" si="1">SUM(G5:G10)</f>
        <v>78</v>
      </c>
      <c r="H11" s="87">
        <f t="shared" si="0"/>
        <v>46</v>
      </c>
      <c r="I11" s="87">
        <f t="shared" si="0"/>
        <v>141</v>
      </c>
      <c r="J11" s="87">
        <f t="shared" si="0"/>
        <v>1185</v>
      </c>
      <c r="K11" s="88">
        <f t="shared" si="0"/>
        <v>1141</v>
      </c>
    </row>
    <row r="13" spans="1:11" x14ac:dyDescent="0.25">
      <c r="A13" s="114" t="s">
        <v>159</v>
      </c>
    </row>
    <row r="14" spans="1:11" ht="15.75" customHeight="1" x14ac:dyDescent="0.25">
      <c r="A14" s="491" t="s">
        <v>145</v>
      </c>
      <c r="B14" s="504" t="s">
        <v>254</v>
      </c>
      <c r="C14" s="485" t="s">
        <v>42</v>
      </c>
      <c r="D14" s="501" t="s">
        <v>255</v>
      </c>
      <c r="E14" s="502"/>
      <c r="F14" s="503"/>
      <c r="G14" s="506" t="s">
        <v>256</v>
      </c>
      <c r="H14" s="485" t="s">
        <v>42</v>
      </c>
      <c r="I14" s="501" t="s">
        <v>257</v>
      </c>
      <c r="J14" s="502"/>
      <c r="K14" s="503"/>
    </row>
    <row r="15" spans="1:11" ht="32.25" customHeight="1" x14ac:dyDescent="0.25">
      <c r="A15" s="492"/>
      <c r="B15" s="505"/>
      <c r="C15" s="486"/>
      <c r="D15" s="55" t="s">
        <v>150</v>
      </c>
      <c r="E15" s="55" t="s">
        <v>151</v>
      </c>
      <c r="F15" s="47" t="s">
        <v>152</v>
      </c>
      <c r="G15" s="507"/>
      <c r="H15" s="486"/>
      <c r="I15" s="55" t="s">
        <v>150</v>
      </c>
      <c r="J15" s="55" t="s">
        <v>151</v>
      </c>
      <c r="K15" s="47" t="s">
        <v>152</v>
      </c>
    </row>
    <row r="16" spans="1:11" x14ac:dyDescent="0.25">
      <c r="A16" s="81" t="s">
        <v>153</v>
      </c>
      <c r="B16" s="373">
        <v>67</v>
      </c>
      <c r="C16" s="374">
        <v>58</v>
      </c>
      <c r="D16" s="375">
        <v>332</v>
      </c>
      <c r="E16" s="375">
        <v>0</v>
      </c>
      <c r="F16" s="376">
        <v>155</v>
      </c>
      <c r="G16" s="373">
        <v>18</v>
      </c>
      <c r="H16" s="370">
        <v>10</v>
      </c>
      <c r="I16" s="375">
        <v>46</v>
      </c>
      <c r="J16" s="375">
        <v>0</v>
      </c>
      <c r="K16" s="376">
        <v>4</v>
      </c>
    </row>
    <row r="17" spans="1:11" x14ac:dyDescent="0.25">
      <c r="A17" s="79" t="s">
        <v>154</v>
      </c>
      <c r="B17" s="373">
        <v>120</v>
      </c>
      <c r="C17" s="374">
        <v>45</v>
      </c>
      <c r="D17" s="375">
        <v>279</v>
      </c>
      <c r="E17" s="375">
        <v>0</v>
      </c>
      <c r="F17" s="376">
        <v>448</v>
      </c>
      <c r="G17" s="373">
        <v>39</v>
      </c>
      <c r="H17" s="370">
        <v>7</v>
      </c>
      <c r="I17" s="375">
        <v>164</v>
      </c>
      <c r="J17" s="375">
        <v>757</v>
      </c>
      <c r="K17" s="376">
        <v>564</v>
      </c>
    </row>
    <row r="18" spans="1:11" x14ac:dyDescent="0.25">
      <c r="A18" s="79" t="s">
        <v>155</v>
      </c>
      <c r="B18" s="77">
        <v>21</v>
      </c>
      <c r="C18" s="32">
        <v>7</v>
      </c>
      <c r="D18" s="31">
        <v>70</v>
      </c>
      <c r="E18" s="31">
        <v>0</v>
      </c>
      <c r="F18" s="78">
        <v>45</v>
      </c>
      <c r="G18" s="77">
        <v>31</v>
      </c>
      <c r="H18" s="31">
        <v>11</v>
      </c>
      <c r="I18" s="31">
        <v>64</v>
      </c>
      <c r="J18" s="31">
        <v>0</v>
      </c>
      <c r="K18" s="78">
        <v>132</v>
      </c>
    </row>
    <row r="19" spans="1:11" x14ac:dyDescent="0.25">
      <c r="A19" s="80" t="s">
        <v>156</v>
      </c>
      <c r="B19" s="73">
        <v>19</v>
      </c>
      <c r="C19" s="2">
        <v>15</v>
      </c>
      <c r="D19" s="2">
        <v>37</v>
      </c>
      <c r="E19" s="2">
        <v>0</v>
      </c>
      <c r="F19" s="74">
        <v>34</v>
      </c>
      <c r="G19" s="73">
        <v>2</v>
      </c>
      <c r="H19" s="2">
        <v>1</v>
      </c>
      <c r="I19" s="2">
        <v>6</v>
      </c>
      <c r="J19" s="2">
        <v>0</v>
      </c>
      <c r="K19" s="74">
        <v>0</v>
      </c>
    </row>
    <row r="20" spans="1:11" x14ac:dyDescent="0.25">
      <c r="A20" s="80" t="s">
        <v>157</v>
      </c>
      <c r="B20" s="73">
        <v>65</v>
      </c>
      <c r="C20" s="2">
        <v>35</v>
      </c>
      <c r="D20" s="2">
        <v>192</v>
      </c>
      <c r="E20" s="2">
        <v>0</v>
      </c>
      <c r="F20" s="74">
        <v>163</v>
      </c>
      <c r="G20" s="73">
        <v>38</v>
      </c>
      <c r="H20" s="2">
        <v>24</v>
      </c>
      <c r="I20" s="2">
        <v>203</v>
      </c>
      <c r="J20" s="2">
        <v>271</v>
      </c>
      <c r="K20" s="74">
        <v>168</v>
      </c>
    </row>
    <row r="21" spans="1:11" ht="16.5" thickBot="1" x14ac:dyDescent="0.3">
      <c r="A21" s="82" t="s">
        <v>158</v>
      </c>
      <c r="B21" s="89">
        <v>36</v>
      </c>
      <c r="C21" s="83">
        <v>13</v>
      </c>
      <c r="D21" s="83">
        <v>65</v>
      </c>
      <c r="E21" s="83">
        <v>0</v>
      </c>
      <c r="F21" s="84">
        <v>170</v>
      </c>
      <c r="G21" s="89">
        <v>14</v>
      </c>
      <c r="H21" s="83">
        <v>4</v>
      </c>
      <c r="I21" s="83">
        <v>61</v>
      </c>
      <c r="J21" s="83">
        <v>0</v>
      </c>
      <c r="K21" s="84">
        <v>0</v>
      </c>
    </row>
    <row r="22" spans="1:11" ht="16.5" thickBot="1" x14ac:dyDescent="0.3">
      <c r="A22" s="102" t="s">
        <v>40</v>
      </c>
      <c r="B22" s="90">
        <f>SUM(B16:B21)</f>
        <v>328</v>
      </c>
      <c r="C22" s="87">
        <f>SUM(C16:C21)</f>
        <v>173</v>
      </c>
      <c r="D22" s="87">
        <f t="shared" ref="D22:K22" si="2">SUM(D16:D21)</f>
        <v>975</v>
      </c>
      <c r="E22" s="87">
        <f t="shared" si="2"/>
        <v>0</v>
      </c>
      <c r="F22" s="88">
        <f t="shared" si="2"/>
        <v>1015</v>
      </c>
      <c r="G22" s="90">
        <f t="shared" ref="G22" si="3">SUM(G16:G21)</f>
        <v>142</v>
      </c>
      <c r="H22" s="87">
        <f t="shared" si="2"/>
        <v>57</v>
      </c>
      <c r="I22" s="87">
        <f t="shared" si="2"/>
        <v>544</v>
      </c>
      <c r="J22" s="87">
        <f t="shared" si="2"/>
        <v>1028</v>
      </c>
      <c r="K22" s="88">
        <f t="shared" si="2"/>
        <v>868</v>
      </c>
    </row>
    <row r="23" spans="1:11" ht="16.5" thickBot="1" x14ac:dyDescent="0.3"/>
    <row r="24" spans="1:11" ht="18.75" customHeight="1" x14ac:dyDescent="0.25">
      <c r="A24" s="106" t="s">
        <v>258</v>
      </c>
      <c r="B24" s="100">
        <f t="shared" ref="B24" si="4">+B11-B22</f>
        <v>113</v>
      </c>
      <c r="C24" s="91">
        <f t="shared" ref="C24:K24" si="5">+C11-C22</f>
        <v>40</v>
      </c>
      <c r="D24" s="91">
        <f t="shared" si="5"/>
        <v>69</v>
      </c>
      <c r="E24" s="91">
        <f t="shared" si="5"/>
        <v>0</v>
      </c>
      <c r="F24" s="92">
        <f t="shared" si="5"/>
        <v>762</v>
      </c>
      <c r="G24" s="100">
        <f t="shared" ref="G24" si="6">+G11-G22</f>
        <v>-64</v>
      </c>
      <c r="H24" s="91">
        <f t="shared" si="5"/>
        <v>-11</v>
      </c>
      <c r="I24" s="91">
        <f t="shared" si="5"/>
        <v>-403</v>
      </c>
      <c r="J24" s="91">
        <f t="shared" si="5"/>
        <v>157</v>
      </c>
      <c r="K24" s="92">
        <f t="shared" si="5"/>
        <v>273</v>
      </c>
    </row>
    <row r="25" spans="1:11" ht="20.25" customHeight="1" thickBot="1" x14ac:dyDescent="0.3">
      <c r="A25" s="107" t="s">
        <v>259</v>
      </c>
      <c r="B25" s="101">
        <f t="shared" ref="B25" si="7">+IFERROR(B24/B22,0)*100</f>
        <v>34.451219512195117</v>
      </c>
      <c r="C25" s="93">
        <f t="shared" ref="C25:K25" si="8">+IFERROR(C24/C22,0)*100</f>
        <v>23.121387283236995</v>
      </c>
      <c r="D25" s="93">
        <f t="shared" si="8"/>
        <v>7.0769230769230766</v>
      </c>
      <c r="E25" s="93">
        <f t="shared" si="8"/>
        <v>0</v>
      </c>
      <c r="F25" s="94">
        <f t="shared" si="8"/>
        <v>75.073891625615758</v>
      </c>
      <c r="G25" s="101">
        <f t="shared" ref="G25" si="9">+IFERROR(G24/G22,0)*100</f>
        <v>-45.070422535211272</v>
      </c>
      <c r="H25" s="93">
        <f t="shared" si="8"/>
        <v>-19.298245614035086</v>
      </c>
      <c r="I25" s="93">
        <f t="shared" si="8"/>
        <v>-74.080882352941174</v>
      </c>
      <c r="J25" s="93">
        <f t="shared" si="8"/>
        <v>15.272373540856032</v>
      </c>
      <c r="K25" s="94">
        <f t="shared" si="8"/>
        <v>31.451612903225808</v>
      </c>
    </row>
    <row r="26" spans="1:11" x14ac:dyDescent="0.25">
      <c r="J26" s="10"/>
      <c r="K26" s="10"/>
    </row>
  </sheetData>
  <mergeCells count="15">
    <mergeCell ref="A1:K1"/>
    <mergeCell ref="A14:A15"/>
    <mergeCell ref="C14:C15"/>
    <mergeCell ref="D14:F14"/>
    <mergeCell ref="H14:H15"/>
    <mergeCell ref="I14:K14"/>
    <mergeCell ref="B14:B15"/>
    <mergeCell ref="G14:G15"/>
    <mergeCell ref="I3:K3"/>
    <mergeCell ref="A3:A4"/>
    <mergeCell ref="C3:C4"/>
    <mergeCell ref="D3:F3"/>
    <mergeCell ref="H3:H4"/>
    <mergeCell ref="B3:B4"/>
    <mergeCell ref="G3:G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9"/>
  <sheetViews>
    <sheetView view="pageBreakPreview" zoomScaleNormal="100" zoomScaleSheetLayoutView="100" workbookViewId="0">
      <selection sqref="A1:K1"/>
    </sheetView>
  </sheetViews>
  <sheetFormatPr defaultRowHeight="15.75" x14ac:dyDescent="0.25"/>
  <cols>
    <col min="1" max="1" width="12.625" customWidth="1"/>
    <col min="2" max="2" width="12.375" customWidth="1"/>
    <col min="3" max="3" width="10" customWidth="1"/>
    <col min="4" max="4" width="9.875" customWidth="1"/>
    <col min="5" max="5" width="8.5" customWidth="1"/>
    <col min="6" max="6" width="11.25" customWidth="1"/>
    <col min="7" max="7" width="9.875" customWidth="1"/>
    <col min="8" max="8" width="10.5" customWidth="1"/>
    <col min="9" max="9" width="9.75" customWidth="1"/>
    <col min="10" max="10" width="13.5" customWidth="1"/>
    <col min="11" max="11" width="11.375" customWidth="1"/>
  </cols>
  <sheetData>
    <row r="1" spans="1:12" ht="45" customHeight="1" x14ac:dyDescent="0.25">
      <c r="A1" s="454" t="s">
        <v>260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</row>
    <row r="2" spans="1:12" ht="107.25" customHeight="1" x14ac:dyDescent="0.25">
      <c r="A2" s="175" t="s">
        <v>261</v>
      </c>
      <c r="B2" s="175" t="s">
        <v>262</v>
      </c>
      <c r="C2" s="175" t="s">
        <v>263</v>
      </c>
      <c r="D2" s="175" t="s">
        <v>264</v>
      </c>
      <c r="E2" s="175" t="s">
        <v>263</v>
      </c>
      <c r="F2" s="175" t="s">
        <v>265</v>
      </c>
      <c r="G2" s="175" t="s">
        <v>42</v>
      </c>
      <c r="H2" s="175" t="s">
        <v>266</v>
      </c>
      <c r="I2" s="175" t="s">
        <v>42</v>
      </c>
      <c r="J2" s="175" t="s">
        <v>267</v>
      </c>
      <c r="K2" s="175" t="s">
        <v>42</v>
      </c>
      <c r="L2" s="1"/>
    </row>
    <row r="3" spans="1:12" ht="21" customHeight="1" x14ac:dyDescent="0.25">
      <c r="A3" s="176" t="s">
        <v>268</v>
      </c>
      <c r="B3" s="177">
        <v>629</v>
      </c>
      <c r="C3" s="177">
        <v>464</v>
      </c>
      <c r="D3" s="177">
        <v>608</v>
      </c>
      <c r="E3" s="177">
        <v>453</v>
      </c>
      <c r="F3" s="177">
        <v>303</v>
      </c>
      <c r="G3" s="177">
        <v>165</v>
      </c>
      <c r="H3" s="177">
        <v>33</v>
      </c>
      <c r="I3" s="177">
        <v>19</v>
      </c>
      <c r="J3" s="177">
        <v>6</v>
      </c>
      <c r="K3" s="177">
        <v>3</v>
      </c>
    </row>
    <row r="4" spans="1:12" ht="24.75" customHeight="1" x14ac:dyDescent="0.25">
      <c r="A4" s="176" t="s">
        <v>269</v>
      </c>
      <c r="B4" s="177">
        <v>956</v>
      </c>
      <c r="C4" s="177">
        <v>632</v>
      </c>
      <c r="D4" s="177">
        <v>933</v>
      </c>
      <c r="E4" s="177">
        <v>622</v>
      </c>
      <c r="F4" s="177">
        <v>433</v>
      </c>
      <c r="G4" s="177">
        <v>232</v>
      </c>
      <c r="H4" s="177">
        <v>3</v>
      </c>
      <c r="I4" s="177">
        <v>0</v>
      </c>
      <c r="J4" s="177">
        <v>1</v>
      </c>
      <c r="K4" s="177">
        <v>0</v>
      </c>
    </row>
    <row r="5" spans="1:12" ht="19.5" customHeight="1" x14ac:dyDescent="0.25">
      <c r="A5" s="176" t="s">
        <v>270</v>
      </c>
      <c r="B5" s="177">
        <v>97</v>
      </c>
      <c r="C5" s="177">
        <v>53</v>
      </c>
      <c r="D5" s="177">
        <v>97</v>
      </c>
      <c r="E5" s="177">
        <v>53</v>
      </c>
      <c r="F5" s="177">
        <v>81</v>
      </c>
      <c r="G5" s="177">
        <v>31</v>
      </c>
      <c r="H5" s="177">
        <v>0</v>
      </c>
      <c r="I5" s="177">
        <v>0</v>
      </c>
      <c r="J5" s="177">
        <v>0</v>
      </c>
      <c r="K5" s="177">
        <v>0</v>
      </c>
    </row>
    <row r="6" spans="1:12" ht="21" customHeight="1" x14ac:dyDescent="0.25">
      <c r="A6" s="176" t="s">
        <v>271</v>
      </c>
      <c r="B6" s="177">
        <v>132</v>
      </c>
      <c r="C6" s="177">
        <v>100</v>
      </c>
      <c r="D6" s="177">
        <v>122</v>
      </c>
      <c r="E6" s="177">
        <v>92</v>
      </c>
      <c r="F6" s="177">
        <v>35</v>
      </c>
      <c r="G6" s="177">
        <v>12</v>
      </c>
      <c r="H6" s="177">
        <v>0</v>
      </c>
      <c r="I6" s="177">
        <v>0</v>
      </c>
      <c r="J6" s="177">
        <v>3</v>
      </c>
      <c r="K6" s="177">
        <v>0</v>
      </c>
    </row>
    <row r="7" spans="1:12" ht="18.75" customHeight="1" x14ac:dyDescent="0.25">
      <c r="A7" s="178" t="s">
        <v>40</v>
      </c>
      <c r="B7" s="179">
        <f>SUM(B3:B6)</f>
        <v>1814</v>
      </c>
      <c r="C7" s="179">
        <f t="shared" ref="C7:E7" si="0">SUM(C3:C6)</f>
        <v>1249</v>
      </c>
      <c r="D7" s="179">
        <f t="shared" si="0"/>
        <v>1760</v>
      </c>
      <c r="E7" s="179">
        <f t="shared" si="0"/>
        <v>1220</v>
      </c>
      <c r="F7" s="179">
        <f>SUM(F3:F6)</f>
        <v>852</v>
      </c>
      <c r="G7" s="179">
        <f>G3+G4+G5+G6</f>
        <v>440</v>
      </c>
      <c r="H7" s="179">
        <f>SUM(H3:H6)</f>
        <v>36</v>
      </c>
      <c r="I7" s="179">
        <f>I3+I4+I5+I6</f>
        <v>19</v>
      </c>
      <c r="J7" s="179">
        <f>J3+J4+J5+J6</f>
        <v>10</v>
      </c>
      <c r="K7" s="179">
        <f>SUM(K3:K6)</f>
        <v>3</v>
      </c>
    </row>
    <row r="8" spans="1:12" x14ac:dyDescent="0.25">
      <c r="H8" s="10"/>
      <c r="I8" s="10"/>
      <c r="J8" s="10"/>
      <c r="K8" s="10"/>
    </row>
    <row r="9" spans="1:12" x14ac:dyDescent="0.25">
      <c r="A9" s="10"/>
    </row>
  </sheetData>
  <mergeCells count="1">
    <mergeCell ref="A1:K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I32"/>
  <sheetViews>
    <sheetView topLeftCell="A3" zoomScaleNormal="100" zoomScaleSheetLayoutView="100" workbookViewId="0">
      <selection activeCell="A23" sqref="A23:XFD24"/>
    </sheetView>
  </sheetViews>
  <sheetFormatPr defaultRowHeight="15.75" x14ac:dyDescent="0.25"/>
  <cols>
    <col min="1" max="1" width="19" customWidth="1"/>
    <col min="2" max="17" width="9.125" customWidth="1"/>
  </cols>
  <sheetData>
    <row r="1" spans="1:17" ht="32.25" customHeight="1" x14ac:dyDescent="0.25">
      <c r="A1" s="439" t="s">
        <v>272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9"/>
      <c r="M1" s="509"/>
      <c r="N1" s="509"/>
      <c r="O1" s="509"/>
      <c r="P1" s="509"/>
      <c r="Q1" s="509"/>
    </row>
    <row r="2" spans="1:17" s="161" customFormat="1" ht="17.25" customHeight="1" thickBot="1" x14ac:dyDescent="0.3">
      <c r="A2" s="159" t="s">
        <v>273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17" ht="78" customHeight="1" x14ac:dyDescent="0.25">
      <c r="A3" s="158" t="s">
        <v>274</v>
      </c>
      <c r="B3" s="36" t="s">
        <v>275</v>
      </c>
      <c r="C3" s="39" t="s">
        <v>276</v>
      </c>
      <c r="D3" s="57" t="s">
        <v>277</v>
      </c>
      <c r="E3" s="39" t="s">
        <v>278</v>
      </c>
      <c r="F3" s="39" t="s">
        <v>279</v>
      </c>
      <c r="G3" s="39" t="s">
        <v>280</v>
      </c>
      <c r="H3" s="39" t="s">
        <v>281</v>
      </c>
      <c r="I3" s="39" t="s">
        <v>282</v>
      </c>
      <c r="J3" s="57" t="s">
        <v>283</v>
      </c>
      <c r="K3" s="57" t="s">
        <v>284</v>
      </c>
      <c r="L3" s="57" t="s">
        <v>285</v>
      </c>
      <c r="M3" s="164" t="s">
        <v>286</v>
      </c>
      <c r="N3" s="166" t="s">
        <v>287</v>
      </c>
      <c r="O3" s="166" t="s">
        <v>288</v>
      </c>
      <c r="P3" s="166" t="s">
        <v>289</v>
      </c>
      <c r="Q3" s="165" t="s">
        <v>40</v>
      </c>
    </row>
    <row r="4" spans="1:17" ht="34.5" customHeight="1" x14ac:dyDescent="0.25">
      <c r="A4" s="296" t="s">
        <v>290</v>
      </c>
      <c r="B4" s="279">
        <v>8</v>
      </c>
      <c r="C4" s="280">
        <v>48</v>
      </c>
      <c r="D4" s="280">
        <v>35</v>
      </c>
      <c r="E4" s="280">
        <v>0</v>
      </c>
      <c r="F4" s="280">
        <v>4</v>
      </c>
      <c r="G4" s="280">
        <v>5</v>
      </c>
      <c r="H4" s="280">
        <v>4</v>
      </c>
      <c r="I4" s="280">
        <v>0</v>
      </c>
      <c r="J4" s="280">
        <v>0</v>
      </c>
      <c r="K4" s="280">
        <v>0</v>
      </c>
      <c r="L4" s="280">
        <v>0</v>
      </c>
      <c r="M4" s="281">
        <v>0</v>
      </c>
      <c r="N4" s="282">
        <v>3</v>
      </c>
      <c r="O4" s="283">
        <v>0</v>
      </c>
      <c r="P4" s="283">
        <v>5</v>
      </c>
      <c r="Q4" s="315">
        <v>112</v>
      </c>
    </row>
    <row r="5" spans="1:17" ht="34.5" customHeight="1" x14ac:dyDescent="0.25">
      <c r="A5" s="294" t="s">
        <v>291</v>
      </c>
      <c r="B5" s="96">
        <v>26</v>
      </c>
      <c r="C5" s="285">
        <v>144</v>
      </c>
      <c r="D5" s="54">
        <v>108</v>
      </c>
      <c r="E5" s="54">
        <v>1</v>
      </c>
      <c r="F5" s="54">
        <v>31</v>
      </c>
      <c r="G5" s="54">
        <v>17</v>
      </c>
      <c r="H5" s="54">
        <v>8</v>
      </c>
      <c r="I5" s="54">
        <v>0</v>
      </c>
      <c r="J5" s="54">
        <v>1</v>
      </c>
      <c r="K5" s="54">
        <v>0</v>
      </c>
      <c r="L5" s="54">
        <v>2</v>
      </c>
      <c r="M5" s="286">
        <v>0</v>
      </c>
      <c r="N5" s="15">
        <v>2</v>
      </c>
      <c r="O5" s="285">
        <v>2</v>
      </c>
      <c r="P5" s="285">
        <v>24</v>
      </c>
      <c r="Q5" s="285">
        <v>366</v>
      </c>
    </row>
    <row r="6" spans="1:17" ht="34.5" customHeight="1" x14ac:dyDescent="0.25">
      <c r="A6" s="288" t="s">
        <v>292</v>
      </c>
      <c r="B6" s="96">
        <v>7</v>
      </c>
      <c r="C6" s="54">
        <v>116</v>
      </c>
      <c r="D6" s="54">
        <v>488</v>
      </c>
      <c r="E6" s="54">
        <v>5</v>
      </c>
      <c r="F6" s="54">
        <v>245</v>
      </c>
      <c r="G6" s="54">
        <v>207</v>
      </c>
      <c r="H6" s="54">
        <v>14</v>
      </c>
      <c r="I6" s="54">
        <v>42</v>
      </c>
      <c r="J6" s="54">
        <v>0</v>
      </c>
      <c r="K6" s="54">
        <v>0</v>
      </c>
      <c r="L6" s="54">
        <v>0</v>
      </c>
      <c r="M6" s="286">
        <v>6</v>
      </c>
      <c r="N6" s="15">
        <v>1</v>
      </c>
      <c r="O6" s="285">
        <v>1</v>
      </c>
      <c r="P6" s="285">
        <v>23</v>
      </c>
      <c r="Q6" s="316">
        <v>1155</v>
      </c>
    </row>
    <row r="7" spans="1:17" ht="34.5" customHeight="1" x14ac:dyDescent="0.25">
      <c r="A7" s="288" t="s">
        <v>293</v>
      </c>
      <c r="B7" s="96">
        <v>19</v>
      </c>
      <c r="C7" s="54">
        <v>191</v>
      </c>
      <c r="D7" s="54">
        <v>49</v>
      </c>
      <c r="E7" s="54">
        <v>2</v>
      </c>
      <c r="F7" s="54">
        <v>12</v>
      </c>
      <c r="G7" s="54">
        <v>12</v>
      </c>
      <c r="H7" s="54">
        <v>6</v>
      </c>
      <c r="I7" s="54">
        <v>0</v>
      </c>
      <c r="J7" s="54">
        <v>0</v>
      </c>
      <c r="K7" s="54">
        <v>0</v>
      </c>
      <c r="L7" s="54">
        <v>0</v>
      </c>
      <c r="M7" s="286">
        <v>0</v>
      </c>
      <c r="N7" s="15">
        <v>1</v>
      </c>
      <c r="O7" s="285">
        <v>1</v>
      </c>
      <c r="P7" s="285">
        <v>16</v>
      </c>
      <c r="Q7" s="285">
        <v>309</v>
      </c>
    </row>
    <row r="8" spans="1:17" ht="34.5" customHeight="1" x14ac:dyDescent="0.25">
      <c r="A8" s="288" t="s">
        <v>294</v>
      </c>
      <c r="B8" s="96">
        <v>7</v>
      </c>
      <c r="C8" s="54">
        <v>249</v>
      </c>
      <c r="D8" s="54">
        <v>302</v>
      </c>
      <c r="E8" s="54">
        <v>2</v>
      </c>
      <c r="F8" s="54">
        <v>120</v>
      </c>
      <c r="G8" s="54">
        <v>14</v>
      </c>
      <c r="H8" s="54">
        <v>9</v>
      </c>
      <c r="I8" s="54">
        <v>0</v>
      </c>
      <c r="J8" s="54">
        <v>0</v>
      </c>
      <c r="K8" s="54">
        <v>0</v>
      </c>
      <c r="L8" s="54">
        <v>0</v>
      </c>
      <c r="M8" s="286">
        <v>7</v>
      </c>
      <c r="N8" s="15">
        <v>1</v>
      </c>
      <c r="O8" s="285">
        <v>0</v>
      </c>
      <c r="P8" s="285">
        <v>5</v>
      </c>
      <c r="Q8" s="285">
        <v>716</v>
      </c>
    </row>
    <row r="9" spans="1:17" ht="34.5" customHeight="1" x14ac:dyDescent="0.25">
      <c r="A9" s="288" t="s">
        <v>295</v>
      </c>
      <c r="B9" s="96">
        <v>1</v>
      </c>
      <c r="C9" s="54">
        <v>22</v>
      </c>
      <c r="D9" s="54">
        <v>52</v>
      </c>
      <c r="E9" s="54">
        <v>1</v>
      </c>
      <c r="F9" s="54">
        <v>22</v>
      </c>
      <c r="G9" s="54">
        <v>3</v>
      </c>
      <c r="H9" s="54">
        <v>1</v>
      </c>
      <c r="I9" s="54">
        <v>0</v>
      </c>
      <c r="J9" s="54">
        <v>0</v>
      </c>
      <c r="K9" s="54">
        <v>0</v>
      </c>
      <c r="L9" s="54">
        <v>0</v>
      </c>
      <c r="M9" s="286">
        <v>3</v>
      </c>
      <c r="N9" s="15">
        <v>0</v>
      </c>
      <c r="O9" s="285">
        <v>0</v>
      </c>
      <c r="P9" s="285">
        <v>8</v>
      </c>
      <c r="Q9" s="285">
        <v>113</v>
      </c>
    </row>
    <row r="10" spans="1:17" ht="31.5" x14ac:dyDescent="0.25">
      <c r="A10" s="295" t="s">
        <v>296</v>
      </c>
      <c r="B10" s="317">
        <v>68</v>
      </c>
      <c r="C10" s="318">
        <v>742</v>
      </c>
      <c r="D10" s="318">
        <v>1013</v>
      </c>
      <c r="E10" s="319">
        <v>11</v>
      </c>
      <c r="F10" s="318">
        <v>408</v>
      </c>
      <c r="G10" s="318">
        <v>233</v>
      </c>
      <c r="H10" s="318">
        <v>42</v>
      </c>
      <c r="I10" s="319">
        <v>42</v>
      </c>
      <c r="J10" s="319">
        <v>1</v>
      </c>
      <c r="K10" s="319">
        <v>0</v>
      </c>
      <c r="L10" s="319">
        <v>2</v>
      </c>
      <c r="M10" s="320">
        <v>14</v>
      </c>
      <c r="N10" s="321">
        <v>8</v>
      </c>
      <c r="O10" s="322">
        <v>4</v>
      </c>
      <c r="P10" s="323">
        <v>79</v>
      </c>
      <c r="Q10" s="324">
        <v>2667</v>
      </c>
    </row>
    <row r="11" spans="1:17" ht="21" customHeight="1" x14ac:dyDescent="0.25"/>
    <row r="12" spans="1:17" x14ac:dyDescent="0.25">
      <c r="J12" s="10"/>
      <c r="K12" s="10"/>
      <c r="L12" s="10"/>
      <c r="M12" s="10"/>
      <c r="N12" s="10"/>
      <c r="O12" s="10"/>
      <c r="P12" s="10"/>
      <c r="Q12" s="10"/>
    </row>
    <row r="13" spans="1:17" ht="16.5" thickBot="1" x14ac:dyDescent="0.3">
      <c r="A13" s="159" t="s">
        <v>297</v>
      </c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</row>
    <row r="14" spans="1:17" ht="31.5" x14ac:dyDescent="0.25">
      <c r="A14" s="158" t="s">
        <v>274</v>
      </c>
      <c r="B14" s="36" t="s">
        <v>275</v>
      </c>
      <c r="C14" s="39" t="s">
        <v>276</v>
      </c>
      <c r="D14" s="57" t="s">
        <v>277</v>
      </c>
      <c r="E14" s="39" t="s">
        <v>278</v>
      </c>
      <c r="F14" s="39" t="s">
        <v>279</v>
      </c>
      <c r="G14" s="39" t="s">
        <v>280</v>
      </c>
      <c r="H14" s="39" t="s">
        <v>281</v>
      </c>
      <c r="I14" s="39" t="s">
        <v>282</v>
      </c>
      <c r="J14" s="57" t="s">
        <v>283</v>
      </c>
      <c r="K14" s="57" t="s">
        <v>284</v>
      </c>
      <c r="L14" s="57" t="s">
        <v>285</v>
      </c>
      <c r="M14" s="164" t="s">
        <v>286</v>
      </c>
      <c r="N14" s="166" t="s">
        <v>287</v>
      </c>
      <c r="O14" s="166" t="s">
        <v>288</v>
      </c>
      <c r="P14" s="166" t="s">
        <v>289</v>
      </c>
      <c r="Q14" s="165" t="s">
        <v>40</v>
      </c>
    </row>
    <row r="15" spans="1:17" x14ac:dyDescent="0.25">
      <c r="A15" s="293" t="s">
        <v>290</v>
      </c>
      <c r="B15" s="279">
        <v>7</v>
      </c>
      <c r="C15" s="280">
        <v>49</v>
      </c>
      <c r="D15" s="280">
        <v>25</v>
      </c>
      <c r="E15" s="280">
        <v>1</v>
      </c>
      <c r="F15" s="280">
        <v>2</v>
      </c>
      <c r="G15" s="280">
        <v>1</v>
      </c>
      <c r="H15" s="280">
        <v>1</v>
      </c>
      <c r="I15" s="280">
        <v>0</v>
      </c>
      <c r="J15" s="280">
        <v>0</v>
      </c>
      <c r="K15" s="280">
        <v>0</v>
      </c>
      <c r="L15" s="280">
        <v>0</v>
      </c>
      <c r="M15" s="281">
        <v>0</v>
      </c>
      <c r="N15" s="282">
        <v>0</v>
      </c>
      <c r="O15" s="283">
        <v>0</v>
      </c>
      <c r="P15" s="283">
        <v>13</v>
      </c>
      <c r="Q15" s="284">
        <v>99</v>
      </c>
    </row>
    <row r="16" spans="1:17" x14ac:dyDescent="0.25">
      <c r="A16" s="294" t="s">
        <v>291</v>
      </c>
      <c r="B16" s="54">
        <v>23</v>
      </c>
      <c r="C16" s="54">
        <v>136</v>
      </c>
      <c r="D16" s="285">
        <v>79</v>
      </c>
      <c r="E16" s="54">
        <v>5</v>
      </c>
      <c r="F16" s="54">
        <v>26</v>
      </c>
      <c r="G16" s="54">
        <v>26</v>
      </c>
      <c r="H16" s="54">
        <v>8</v>
      </c>
      <c r="I16" s="54">
        <v>4</v>
      </c>
      <c r="J16" s="54">
        <v>1</v>
      </c>
      <c r="K16" s="54">
        <v>0</v>
      </c>
      <c r="L16" s="54">
        <v>0</v>
      </c>
      <c r="M16" s="286">
        <v>0</v>
      </c>
      <c r="N16" s="15">
        <v>4</v>
      </c>
      <c r="O16" s="285">
        <v>5</v>
      </c>
      <c r="P16" s="285">
        <v>17</v>
      </c>
      <c r="Q16" s="287">
        <v>334</v>
      </c>
    </row>
    <row r="17" spans="1:35" x14ac:dyDescent="0.25">
      <c r="A17" s="288" t="s">
        <v>292</v>
      </c>
      <c r="B17" s="54">
        <v>3</v>
      </c>
      <c r="C17" s="54">
        <v>108</v>
      </c>
      <c r="D17" s="54">
        <v>408</v>
      </c>
      <c r="E17" s="54">
        <v>5</v>
      </c>
      <c r="F17" s="54">
        <v>214</v>
      </c>
      <c r="G17" s="54">
        <v>136</v>
      </c>
      <c r="H17" s="54">
        <v>21</v>
      </c>
      <c r="I17" s="54">
        <v>74</v>
      </c>
      <c r="J17" s="54">
        <v>0</v>
      </c>
      <c r="K17" s="54">
        <v>0</v>
      </c>
      <c r="L17" s="54">
        <v>0</v>
      </c>
      <c r="M17" s="286">
        <v>3</v>
      </c>
      <c r="N17" s="15">
        <v>3</v>
      </c>
      <c r="O17" s="285">
        <v>3</v>
      </c>
      <c r="P17" s="285">
        <v>33</v>
      </c>
      <c r="Q17" s="287">
        <v>1011</v>
      </c>
    </row>
    <row r="18" spans="1:35" x14ac:dyDescent="0.25">
      <c r="A18" s="288" t="s">
        <v>293</v>
      </c>
      <c r="B18" s="54">
        <v>16</v>
      </c>
      <c r="C18" s="54">
        <v>174</v>
      </c>
      <c r="D18" s="54">
        <v>50</v>
      </c>
      <c r="E18" s="54">
        <v>4</v>
      </c>
      <c r="F18" s="54">
        <v>7</v>
      </c>
      <c r="G18" s="54">
        <v>25</v>
      </c>
      <c r="H18" s="54">
        <v>2</v>
      </c>
      <c r="I18" s="54">
        <v>2</v>
      </c>
      <c r="J18" s="54">
        <v>0</v>
      </c>
      <c r="K18" s="54">
        <v>0</v>
      </c>
      <c r="L18" s="54">
        <v>0</v>
      </c>
      <c r="M18" s="286">
        <v>0</v>
      </c>
      <c r="N18" s="15">
        <v>1</v>
      </c>
      <c r="O18" s="285">
        <v>2</v>
      </c>
      <c r="P18" s="285">
        <v>10</v>
      </c>
      <c r="Q18" s="287">
        <v>293</v>
      </c>
    </row>
    <row r="19" spans="1:35" x14ac:dyDescent="0.25">
      <c r="A19" s="288" t="s">
        <v>294</v>
      </c>
      <c r="B19" s="54">
        <v>7</v>
      </c>
      <c r="C19" s="54">
        <v>226</v>
      </c>
      <c r="D19" s="54">
        <v>414</v>
      </c>
      <c r="E19" s="54">
        <v>3</v>
      </c>
      <c r="F19" s="54">
        <v>165</v>
      </c>
      <c r="G19" s="54">
        <v>25</v>
      </c>
      <c r="H19" s="54">
        <v>7</v>
      </c>
      <c r="I19" s="54">
        <v>0</v>
      </c>
      <c r="J19" s="54">
        <v>0</v>
      </c>
      <c r="K19" s="54">
        <v>0</v>
      </c>
      <c r="L19" s="54">
        <v>0</v>
      </c>
      <c r="M19" s="286">
        <v>0</v>
      </c>
      <c r="N19" s="15">
        <v>2</v>
      </c>
      <c r="O19" s="285">
        <v>4</v>
      </c>
      <c r="P19" s="285">
        <v>14</v>
      </c>
      <c r="Q19" s="287">
        <v>867</v>
      </c>
    </row>
    <row r="20" spans="1:35" ht="31.5" x14ac:dyDescent="0.25">
      <c r="A20" s="288" t="s">
        <v>295</v>
      </c>
      <c r="B20" s="54">
        <v>0</v>
      </c>
      <c r="C20" s="54">
        <v>30</v>
      </c>
      <c r="D20" s="54">
        <v>52</v>
      </c>
      <c r="E20" s="54">
        <v>0</v>
      </c>
      <c r="F20" s="54">
        <v>29</v>
      </c>
      <c r="G20" s="54">
        <v>1</v>
      </c>
      <c r="H20" s="54">
        <v>3</v>
      </c>
      <c r="I20" s="54">
        <v>0</v>
      </c>
      <c r="J20" s="54">
        <v>0</v>
      </c>
      <c r="K20" s="54">
        <v>0</v>
      </c>
      <c r="L20" s="54">
        <v>0</v>
      </c>
      <c r="M20" s="286">
        <v>0</v>
      </c>
      <c r="N20" s="15">
        <v>0</v>
      </c>
      <c r="O20" s="285">
        <v>0</v>
      </c>
      <c r="P20" s="285">
        <v>19</v>
      </c>
      <c r="Q20" s="287">
        <v>134</v>
      </c>
    </row>
    <row r="21" spans="1:35" ht="31.5" x14ac:dyDescent="0.25">
      <c r="A21" s="295" t="s">
        <v>298</v>
      </c>
      <c r="B21" s="289">
        <v>56</v>
      </c>
      <c r="C21" s="289">
        <v>696</v>
      </c>
      <c r="D21" s="289">
        <v>953</v>
      </c>
      <c r="E21" s="289">
        <v>18</v>
      </c>
      <c r="F21" s="289">
        <v>419</v>
      </c>
      <c r="G21" s="289">
        <v>207</v>
      </c>
      <c r="H21" s="289">
        <v>42</v>
      </c>
      <c r="I21" s="289">
        <v>80</v>
      </c>
      <c r="J21" s="289">
        <v>1</v>
      </c>
      <c r="K21" s="289">
        <v>0</v>
      </c>
      <c r="L21" s="289">
        <v>0</v>
      </c>
      <c r="M21" s="290">
        <v>3</v>
      </c>
      <c r="N21" s="291">
        <v>9</v>
      </c>
      <c r="O21" s="290">
        <v>14</v>
      </c>
      <c r="P21" s="291">
        <v>100</v>
      </c>
      <c r="Q21" s="292">
        <v>2598</v>
      </c>
    </row>
    <row r="25" spans="1:35" x14ac:dyDescent="0.25">
      <c r="A25" s="326" t="s">
        <v>299</v>
      </c>
      <c r="B25" s="510" t="s">
        <v>300</v>
      </c>
      <c r="C25" s="510"/>
      <c r="D25" s="510"/>
      <c r="E25" s="510"/>
      <c r="F25" s="510"/>
      <c r="G25" s="510"/>
      <c r="H25" s="510"/>
      <c r="I25" s="510"/>
      <c r="J25" s="510"/>
      <c r="K25" s="510"/>
      <c r="L25" s="510"/>
      <c r="M25" s="510"/>
      <c r="N25" s="510"/>
      <c r="O25" s="510"/>
      <c r="P25" s="510"/>
      <c r="Q25" s="510"/>
    </row>
    <row r="26" spans="1:35" ht="15.75" customHeight="1" x14ac:dyDescent="0.25">
      <c r="A26" s="327"/>
      <c r="B26" s="328"/>
      <c r="C26" s="328"/>
      <c r="D26" s="328"/>
      <c r="E26" s="328"/>
      <c r="F26" s="328"/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5"/>
      <c r="S26" s="325"/>
      <c r="T26" s="325"/>
      <c r="U26" s="325"/>
      <c r="V26" s="325"/>
      <c r="W26" s="325"/>
      <c r="X26" s="325"/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</row>
    <row r="27" spans="1:35" x14ac:dyDescent="0.25">
      <c r="A27" s="327"/>
      <c r="B27" s="513" t="s">
        <v>301</v>
      </c>
      <c r="C27" s="514"/>
      <c r="D27" s="514"/>
      <c r="E27" s="514"/>
      <c r="F27" s="514"/>
      <c r="G27" s="514"/>
      <c r="H27" s="514"/>
      <c r="I27" s="514"/>
      <c r="J27" s="514"/>
      <c r="K27" s="514"/>
      <c r="L27" s="514"/>
      <c r="M27" s="514"/>
      <c r="N27" s="514"/>
      <c r="O27" s="514"/>
      <c r="P27" s="514"/>
      <c r="Q27" s="514"/>
      <c r="R27" s="325"/>
      <c r="S27" s="325"/>
      <c r="T27" s="325"/>
      <c r="U27" s="325"/>
      <c r="V27" s="325"/>
      <c r="W27" s="325"/>
      <c r="X27" s="325"/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</row>
    <row r="28" spans="1:35" x14ac:dyDescent="0.25">
      <c r="A28" s="327"/>
      <c r="B28" s="514"/>
      <c r="C28" s="514"/>
      <c r="D28" s="514"/>
      <c r="E28" s="514"/>
      <c r="F28" s="514"/>
      <c r="G28" s="514"/>
      <c r="H28" s="514"/>
      <c r="I28" s="514"/>
      <c r="J28" s="514"/>
      <c r="K28" s="514"/>
      <c r="L28" s="514"/>
      <c r="M28" s="514"/>
      <c r="N28" s="514"/>
      <c r="O28" s="514"/>
      <c r="P28" s="514"/>
      <c r="Q28" s="514"/>
      <c r="R28" s="325"/>
      <c r="S28" s="325"/>
      <c r="T28" s="325"/>
      <c r="U28" s="325"/>
      <c r="V28" s="325"/>
      <c r="W28" s="325"/>
      <c r="X28" s="325"/>
      <c r="Y28" s="325"/>
      <c r="Z28" s="325"/>
      <c r="AA28" s="325"/>
      <c r="AB28" s="325"/>
      <c r="AC28" s="325"/>
      <c r="AD28" s="325"/>
      <c r="AE28" s="325"/>
      <c r="AF28" s="325"/>
      <c r="AG28" s="325"/>
      <c r="AH28" s="325"/>
      <c r="AI28" s="325"/>
    </row>
    <row r="30" spans="1:35" x14ac:dyDescent="0.25">
      <c r="A30" s="327"/>
      <c r="B30" s="511" t="s">
        <v>302</v>
      </c>
      <c r="C30" s="512"/>
      <c r="D30" s="512"/>
      <c r="E30" s="512"/>
      <c r="F30" s="512"/>
      <c r="G30" s="512"/>
      <c r="H30" s="512"/>
      <c r="I30" s="512"/>
      <c r="J30" s="512"/>
      <c r="K30" s="512"/>
      <c r="L30" s="512"/>
      <c r="M30" s="512"/>
      <c r="N30" s="512"/>
      <c r="O30" s="512"/>
      <c r="P30" s="512"/>
      <c r="Q30" s="512"/>
      <c r="R30" s="325"/>
      <c r="S30" s="325"/>
      <c r="T30" s="325"/>
      <c r="U30" s="325"/>
      <c r="V30" s="325"/>
      <c r="W30" s="325"/>
      <c r="X30" s="325"/>
      <c r="Y30" s="325"/>
      <c r="Z30" s="325"/>
      <c r="AA30" s="325"/>
      <c r="AB30" s="325"/>
      <c r="AC30" s="325"/>
      <c r="AD30" s="325"/>
      <c r="AE30" s="325"/>
      <c r="AF30" s="325"/>
      <c r="AG30" s="325"/>
      <c r="AH30" s="325"/>
      <c r="AI30" s="325"/>
    </row>
    <row r="31" spans="1:35" x14ac:dyDescent="0.25">
      <c r="A31" s="329"/>
      <c r="B31" s="512"/>
      <c r="C31" s="512"/>
      <c r="D31" s="512"/>
      <c r="E31" s="512"/>
      <c r="F31" s="512"/>
      <c r="G31" s="512"/>
      <c r="H31" s="512"/>
      <c r="I31" s="512"/>
      <c r="J31" s="512"/>
      <c r="K31" s="512"/>
      <c r="L31" s="512"/>
      <c r="M31" s="512"/>
      <c r="N31" s="512"/>
      <c r="O31" s="512"/>
      <c r="P31" s="512"/>
      <c r="Q31" s="512"/>
      <c r="R31" s="325"/>
      <c r="S31" s="325"/>
      <c r="T31" s="325"/>
      <c r="U31" s="325"/>
      <c r="V31" s="325"/>
      <c r="W31" s="325"/>
      <c r="X31" s="325"/>
      <c r="Y31" s="325"/>
      <c r="Z31" s="325"/>
      <c r="AA31" s="325"/>
      <c r="AB31" s="325"/>
      <c r="AC31" s="325"/>
      <c r="AD31" s="325"/>
      <c r="AE31" s="325"/>
      <c r="AF31" s="325"/>
      <c r="AG31" s="325"/>
      <c r="AH31" s="325"/>
      <c r="AI31" s="325"/>
    </row>
    <row r="32" spans="1:35" x14ac:dyDescent="0.25">
      <c r="B32" s="511" t="s">
        <v>303</v>
      </c>
      <c r="C32" s="512"/>
      <c r="D32" s="512"/>
      <c r="E32" s="512"/>
      <c r="F32" s="512"/>
      <c r="G32" s="512"/>
      <c r="H32" s="512"/>
      <c r="I32" s="512"/>
      <c r="J32" s="512"/>
      <c r="K32" s="512"/>
      <c r="L32" s="512"/>
      <c r="M32" s="512"/>
      <c r="N32" s="512"/>
      <c r="O32" s="512"/>
      <c r="P32" s="512"/>
      <c r="Q32" s="512"/>
    </row>
  </sheetData>
  <mergeCells count="5">
    <mergeCell ref="A1:Q1"/>
    <mergeCell ref="B25:Q25"/>
    <mergeCell ref="B30:Q31"/>
    <mergeCell ref="B32:Q32"/>
    <mergeCell ref="B27:Q28"/>
  </mergeCells>
  <pageMargins left="0.75" right="0.75" top="1" bottom="1" header="0.4921259845" footer="0.4921259845"/>
  <pageSetup paperSize="9" scale="6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27"/>
  <sheetViews>
    <sheetView zoomScaleNormal="100" zoomScaleSheetLayoutView="100" workbookViewId="0">
      <pane xSplit="18840" topLeftCell="G1" activePane="topRight"/>
      <selection activeCell="I15" sqref="I15"/>
      <selection pane="topRight" activeCell="A3" sqref="A3"/>
    </sheetView>
  </sheetViews>
  <sheetFormatPr defaultRowHeight="15.75" x14ac:dyDescent="0.25"/>
  <cols>
    <col min="1" max="1" width="22.5" customWidth="1"/>
    <col min="2" max="5" width="13.375" customWidth="1"/>
  </cols>
  <sheetData>
    <row r="1" spans="1:10" ht="38.25" customHeight="1" x14ac:dyDescent="0.3">
      <c r="A1" s="515" t="s">
        <v>304</v>
      </c>
      <c r="B1" s="515"/>
      <c r="C1" s="515"/>
      <c r="D1" s="515"/>
      <c r="E1" s="13"/>
      <c r="F1" s="13"/>
      <c r="G1" s="13"/>
      <c r="H1" s="13"/>
    </row>
    <row r="2" spans="1:10" s="161" customFormat="1" ht="19.5" thickBot="1" x14ac:dyDescent="0.35">
      <c r="A2" s="159" t="s">
        <v>273</v>
      </c>
      <c r="B2" s="162"/>
      <c r="C2" s="162"/>
      <c r="D2" s="162"/>
      <c r="E2" s="162"/>
      <c r="F2" s="162"/>
      <c r="G2" s="162"/>
      <c r="H2" s="162"/>
    </row>
    <row r="3" spans="1:10" ht="16.5" thickBot="1" x14ac:dyDescent="0.3">
      <c r="A3" s="58" t="s">
        <v>305</v>
      </c>
      <c r="B3" s="42" t="s">
        <v>306</v>
      </c>
      <c r="C3" s="42" t="s">
        <v>307</v>
      </c>
      <c r="D3" s="56" t="s">
        <v>308</v>
      </c>
      <c r="E3" s="163" t="s">
        <v>309</v>
      </c>
      <c r="F3" s="8"/>
      <c r="G3" s="1"/>
      <c r="H3" s="1"/>
    </row>
    <row r="4" spans="1:10" x14ac:dyDescent="0.25">
      <c r="A4" s="15" t="s">
        <v>291</v>
      </c>
      <c r="B4" s="54" t="s">
        <v>244</v>
      </c>
      <c r="C4" s="54" t="s">
        <v>244</v>
      </c>
      <c r="D4" s="54">
        <v>9</v>
      </c>
      <c r="E4" s="297" t="s">
        <v>244</v>
      </c>
    </row>
    <row r="5" spans="1:10" x14ac:dyDescent="0.25">
      <c r="A5" s="33" t="s">
        <v>244</v>
      </c>
      <c r="B5" s="54" t="s">
        <v>244</v>
      </c>
      <c r="C5" s="54" t="s">
        <v>244</v>
      </c>
      <c r="D5" s="54" t="s">
        <v>244</v>
      </c>
      <c r="E5" s="297" t="s">
        <v>244</v>
      </c>
      <c r="J5" s="6"/>
    </row>
    <row r="6" spans="1:10" x14ac:dyDescent="0.25">
      <c r="A6" s="33" t="s">
        <v>244</v>
      </c>
      <c r="B6" s="54" t="s">
        <v>244</v>
      </c>
      <c r="C6" s="54" t="s">
        <v>244</v>
      </c>
      <c r="D6" s="54" t="s">
        <v>244</v>
      </c>
      <c r="E6" s="297" t="s">
        <v>244</v>
      </c>
      <c r="J6" s="6"/>
    </row>
    <row r="7" spans="1:10" x14ac:dyDescent="0.25">
      <c r="A7" s="33" t="s">
        <v>244</v>
      </c>
      <c r="B7" s="54" t="s">
        <v>244</v>
      </c>
      <c r="C7" s="54" t="s">
        <v>244</v>
      </c>
      <c r="D7" s="54" t="s">
        <v>244</v>
      </c>
      <c r="E7" s="297" t="s">
        <v>244</v>
      </c>
      <c r="J7" s="6"/>
    </row>
    <row r="8" spans="1:10" x14ac:dyDescent="0.25">
      <c r="A8" s="33" t="s">
        <v>244</v>
      </c>
      <c r="B8" s="54" t="s">
        <v>244</v>
      </c>
      <c r="C8" s="54" t="s">
        <v>244</v>
      </c>
      <c r="D8" s="54" t="s">
        <v>244</v>
      </c>
      <c r="E8" s="297" t="s">
        <v>244</v>
      </c>
      <c r="J8" s="6"/>
    </row>
    <row r="9" spans="1:10" x14ac:dyDescent="0.25">
      <c r="A9" s="33" t="s">
        <v>244</v>
      </c>
      <c r="B9" s="54" t="s">
        <v>244</v>
      </c>
      <c r="C9" s="54" t="s">
        <v>244</v>
      </c>
      <c r="D9" s="54" t="s">
        <v>244</v>
      </c>
      <c r="E9" s="297" t="s">
        <v>244</v>
      </c>
      <c r="J9" s="6"/>
    </row>
    <row r="10" spans="1:10" x14ac:dyDescent="0.25">
      <c r="A10" s="298" t="s">
        <v>40</v>
      </c>
      <c r="B10" s="299">
        <v>0</v>
      </c>
      <c r="C10" s="299">
        <v>0</v>
      </c>
      <c r="D10" s="299">
        <v>9</v>
      </c>
      <c r="E10" s="300">
        <v>0</v>
      </c>
      <c r="J10" s="6"/>
    </row>
    <row r="11" spans="1:10" x14ac:dyDescent="0.25">
      <c r="J11" s="6"/>
    </row>
    <row r="12" spans="1:10" x14ac:dyDescent="0.25">
      <c r="J12" s="6"/>
    </row>
    <row r="13" spans="1:10" ht="19.5" thickBot="1" x14ac:dyDescent="0.35">
      <c r="A13" s="159" t="s">
        <v>297</v>
      </c>
      <c r="B13" s="162"/>
      <c r="C13" s="162"/>
      <c r="D13" s="162"/>
      <c r="E13" s="162"/>
      <c r="J13" s="6"/>
    </row>
    <row r="14" spans="1:10" ht="16.5" thickBot="1" x14ac:dyDescent="0.3">
      <c r="A14" s="58" t="s">
        <v>305</v>
      </c>
      <c r="B14" s="42" t="s">
        <v>306</v>
      </c>
      <c r="C14" s="42" t="s">
        <v>307</v>
      </c>
      <c r="D14" s="56" t="s">
        <v>308</v>
      </c>
      <c r="E14" s="163" t="s">
        <v>309</v>
      </c>
      <c r="J14" s="6"/>
    </row>
    <row r="15" spans="1:10" x14ac:dyDescent="0.25">
      <c r="A15" s="15" t="s">
        <v>291</v>
      </c>
      <c r="B15" s="54">
        <v>1</v>
      </c>
      <c r="C15" s="54" t="s">
        <v>244</v>
      </c>
      <c r="D15" s="54">
        <v>2</v>
      </c>
      <c r="E15" s="297" t="s">
        <v>244</v>
      </c>
      <c r="J15" s="6"/>
    </row>
    <row r="16" spans="1:10" x14ac:dyDescent="0.25">
      <c r="A16" s="33" t="s">
        <v>244</v>
      </c>
      <c r="B16" s="54" t="s">
        <v>244</v>
      </c>
      <c r="C16" s="54" t="s">
        <v>244</v>
      </c>
      <c r="D16" s="54" t="s">
        <v>244</v>
      </c>
      <c r="E16" s="297" t="s">
        <v>244</v>
      </c>
      <c r="J16" s="6"/>
    </row>
    <row r="17" spans="1:10" x14ac:dyDescent="0.25">
      <c r="A17" s="33" t="s">
        <v>244</v>
      </c>
      <c r="B17" s="54" t="s">
        <v>244</v>
      </c>
      <c r="C17" s="54" t="s">
        <v>244</v>
      </c>
      <c r="D17" s="54" t="s">
        <v>244</v>
      </c>
      <c r="E17" s="297" t="s">
        <v>244</v>
      </c>
      <c r="J17" s="6"/>
    </row>
    <row r="18" spans="1:10" x14ac:dyDescent="0.25">
      <c r="A18" s="33" t="s">
        <v>244</v>
      </c>
      <c r="B18" s="54" t="s">
        <v>244</v>
      </c>
      <c r="C18" s="54" t="s">
        <v>244</v>
      </c>
      <c r="D18" s="54" t="s">
        <v>244</v>
      </c>
      <c r="E18" s="297" t="s">
        <v>244</v>
      </c>
      <c r="J18" s="6"/>
    </row>
    <row r="19" spans="1:10" x14ac:dyDescent="0.25">
      <c r="A19" s="33" t="s">
        <v>244</v>
      </c>
      <c r="B19" s="54" t="s">
        <v>244</v>
      </c>
      <c r="C19" s="54" t="s">
        <v>244</v>
      </c>
      <c r="D19" s="54" t="s">
        <v>244</v>
      </c>
      <c r="E19" s="297" t="s">
        <v>244</v>
      </c>
      <c r="J19" s="6"/>
    </row>
    <row r="20" spans="1:10" x14ac:dyDescent="0.25">
      <c r="A20" s="33" t="s">
        <v>244</v>
      </c>
      <c r="B20" s="54" t="s">
        <v>244</v>
      </c>
      <c r="C20" s="54" t="s">
        <v>244</v>
      </c>
      <c r="D20" s="54" t="s">
        <v>244</v>
      </c>
      <c r="E20" s="297" t="s">
        <v>244</v>
      </c>
      <c r="J20" s="6"/>
    </row>
    <row r="21" spans="1:10" x14ac:dyDescent="0.25">
      <c r="A21" s="298" t="s">
        <v>40</v>
      </c>
      <c r="B21" s="299">
        <v>1</v>
      </c>
      <c r="C21" s="299">
        <v>0</v>
      </c>
      <c r="D21" s="299">
        <v>2</v>
      </c>
      <c r="E21" s="300">
        <v>0</v>
      </c>
      <c r="J21" s="6"/>
    </row>
    <row r="22" spans="1:10" x14ac:dyDescent="0.25">
      <c r="J22" s="6"/>
    </row>
    <row r="23" spans="1:10" x14ac:dyDescent="0.25">
      <c r="J23" s="6"/>
    </row>
    <row r="24" spans="1:10" x14ac:dyDescent="0.25">
      <c r="J24" s="6"/>
    </row>
    <row r="25" spans="1:10" x14ac:dyDescent="0.25">
      <c r="J25" s="6"/>
    </row>
    <row r="26" spans="1:10" x14ac:dyDescent="0.25">
      <c r="J26" s="6"/>
    </row>
    <row r="27" spans="1:10" x14ac:dyDescent="0.25">
      <c r="J27" s="7"/>
    </row>
  </sheetData>
  <mergeCells count="1">
    <mergeCell ref="A1:D1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269"/>
  <sheetViews>
    <sheetView view="pageBreakPreview" zoomScale="50" zoomScaleNormal="100" zoomScaleSheetLayoutView="50" workbookViewId="0">
      <selection activeCell="M17" sqref="M17"/>
    </sheetView>
  </sheetViews>
  <sheetFormatPr defaultRowHeight="15.75" x14ac:dyDescent="0.25"/>
  <cols>
    <col min="1" max="1" width="12.25" customWidth="1"/>
    <col min="2" max="2" width="26.625" customWidth="1"/>
    <col min="3" max="3" width="48.75" customWidth="1"/>
    <col min="4" max="4" width="13" customWidth="1"/>
    <col min="5" max="5" width="11" customWidth="1"/>
    <col min="6" max="6" width="9.625" customWidth="1"/>
  </cols>
  <sheetData>
    <row r="1" spans="1:6" ht="30.75" customHeight="1" x14ac:dyDescent="0.25">
      <c r="A1" s="528" t="s">
        <v>310</v>
      </c>
      <c r="B1" s="528"/>
      <c r="C1" s="528"/>
      <c r="D1" s="528"/>
      <c r="E1" s="528"/>
      <c r="F1" s="528"/>
    </row>
    <row r="2" spans="1:6" x14ac:dyDescent="0.25">
      <c r="A2" s="335" t="s">
        <v>311</v>
      </c>
      <c r="B2" s="336"/>
      <c r="C2" s="336"/>
      <c r="D2" s="336"/>
      <c r="E2" s="336"/>
      <c r="F2" s="336"/>
    </row>
    <row r="3" spans="1:6" ht="31.5" x14ac:dyDescent="0.25">
      <c r="A3" s="337" t="s">
        <v>145</v>
      </c>
      <c r="B3" s="338" t="s">
        <v>69</v>
      </c>
      <c r="C3" s="338" t="s">
        <v>312</v>
      </c>
      <c r="D3" s="338" t="s">
        <v>313</v>
      </c>
      <c r="E3" s="338" t="s">
        <v>314</v>
      </c>
      <c r="F3" s="364" t="s">
        <v>315</v>
      </c>
    </row>
    <row r="4" spans="1:6" x14ac:dyDescent="0.25">
      <c r="A4" s="529" t="s">
        <v>45</v>
      </c>
      <c r="B4" s="531" t="s">
        <v>97</v>
      </c>
      <c r="C4" s="348" t="s">
        <v>316</v>
      </c>
      <c r="D4" s="348" t="s">
        <v>138</v>
      </c>
      <c r="E4" s="348" t="s">
        <v>317</v>
      </c>
      <c r="F4" s="348" t="s">
        <v>318</v>
      </c>
    </row>
    <row r="5" spans="1:6" x14ac:dyDescent="0.25">
      <c r="A5" s="529"/>
      <c r="B5" s="532"/>
      <c r="C5" s="348" t="s">
        <v>319</v>
      </c>
      <c r="D5" s="348" t="s">
        <v>138</v>
      </c>
      <c r="E5" s="348" t="s">
        <v>317</v>
      </c>
      <c r="F5" s="348" t="s">
        <v>318</v>
      </c>
    </row>
    <row r="6" spans="1:6" x14ac:dyDescent="0.25">
      <c r="A6" s="529"/>
      <c r="B6" s="349" t="s">
        <v>88</v>
      </c>
      <c r="C6" s="348" t="s">
        <v>88</v>
      </c>
      <c r="D6" s="348" t="s">
        <v>138</v>
      </c>
      <c r="E6" s="348" t="s">
        <v>317</v>
      </c>
      <c r="F6" s="348" t="s">
        <v>318</v>
      </c>
    </row>
    <row r="7" spans="1:6" x14ac:dyDescent="0.25">
      <c r="A7" s="530"/>
      <c r="B7" s="349" t="s">
        <v>95</v>
      </c>
      <c r="C7" s="348" t="s">
        <v>95</v>
      </c>
      <c r="D7" s="348" t="s">
        <v>138</v>
      </c>
      <c r="E7" s="348" t="s">
        <v>317</v>
      </c>
      <c r="F7" s="348" t="s">
        <v>318</v>
      </c>
    </row>
    <row r="8" spans="1:6" x14ac:dyDescent="0.25">
      <c r="A8" s="529" t="s">
        <v>48</v>
      </c>
      <c r="B8" s="349" t="s">
        <v>320</v>
      </c>
      <c r="C8" s="349" t="s">
        <v>321</v>
      </c>
      <c r="D8" s="348" t="s">
        <v>138</v>
      </c>
      <c r="E8" s="348" t="s">
        <v>322</v>
      </c>
      <c r="F8" s="348" t="s">
        <v>318</v>
      </c>
    </row>
    <row r="9" spans="1:6" x14ac:dyDescent="0.25">
      <c r="A9" s="529"/>
      <c r="B9" s="349" t="s">
        <v>86</v>
      </c>
      <c r="C9" s="349" t="s">
        <v>323</v>
      </c>
      <c r="D9" s="348" t="s">
        <v>138</v>
      </c>
      <c r="E9" s="348" t="s">
        <v>317</v>
      </c>
      <c r="F9" s="348" t="s">
        <v>318</v>
      </c>
    </row>
    <row r="10" spans="1:6" x14ac:dyDescent="0.25">
      <c r="A10" s="529"/>
      <c r="B10" s="349" t="s">
        <v>79</v>
      </c>
      <c r="C10" s="349" t="s">
        <v>79</v>
      </c>
      <c r="D10" s="348" t="s">
        <v>138</v>
      </c>
      <c r="E10" s="348" t="s">
        <v>317</v>
      </c>
      <c r="F10" s="348" t="s">
        <v>318</v>
      </c>
    </row>
    <row r="11" spans="1:6" x14ac:dyDescent="0.25">
      <c r="A11" s="529"/>
      <c r="B11" s="349" t="s">
        <v>83</v>
      </c>
      <c r="C11" s="349" t="s">
        <v>324</v>
      </c>
      <c r="D11" s="348" t="s">
        <v>138</v>
      </c>
      <c r="E11" s="348" t="s">
        <v>317</v>
      </c>
      <c r="F11" s="348" t="s">
        <v>318</v>
      </c>
    </row>
    <row r="12" spans="1:6" x14ac:dyDescent="0.25">
      <c r="A12" s="529"/>
      <c r="B12" s="349" t="s">
        <v>325</v>
      </c>
      <c r="C12" s="349" t="s">
        <v>326</v>
      </c>
      <c r="D12" s="348" t="s">
        <v>138</v>
      </c>
      <c r="E12" s="348" t="s">
        <v>317</v>
      </c>
      <c r="F12" s="348" t="s">
        <v>318</v>
      </c>
    </row>
    <row r="13" spans="1:6" x14ac:dyDescent="0.25">
      <c r="A13" s="529"/>
      <c r="B13" s="349" t="s">
        <v>327</v>
      </c>
      <c r="C13" s="349" t="s">
        <v>327</v>
      </c>
      <c r="D13" s="348" t="s">
        <v>138</v>
      </c>
      <c r="E13" s="348" t="s">
        <v>317</v>
      </c>
      <c r="F13" s="348" t="s">
        <v>318</v>
      </c>
    </row>
    <row r="14" spans="1:6" x14ac:dyDescent="0.25">
      <c r="A14" s="529"/>
      <c r="B14" s="349" t="s">
        <v>328</v>
      </c>
      <c r="C14" s="349" t="s">
        <v>328</v>
      </c>
      <c r="D14" s="348" t="s">
        <v>138</v>
      </c>
      <c r="E14" s="348" t="s">
        <v>317</v>
      </c>
      <c r="F14" s="348" t="s">
        <v>318</v>
      </c>
    </row>
    <row r="15" spans="1:6" x14ac:dyDescent="0.25">
      <c r="A15" s="529"/>
      <c r="B15" s="349" t="s">
        <v>329</v>
      </c>
      <c r="C15" s="349" t="s">
        <v>330</v>
      </c>
      <c r="D15" s="348" t="s">
        <v>138</v>
      </c>
      <c r="E15" s="348" t="s">
        <v>317</v>
      </c>
      <c r="F15" s="348" t="s">
        <v>318</v>
      </c>
    </row>
    <row r="16" spans="1:6" x14ac:dyDescent="0.25">
      <c r="A16" s="529"/>
      <c r="B16" s="349" t="s">
        <v>87</v>
      </c>
      <c r="C16" s="349" t="s">
        <v>331</v>
      </c>
      <c r="D16" s="348" t="s">
        <v>138</v>
      </c>
      <c r="E16" s="348" t="s">
        <v>317</v>
      </c>
      <c r="F16" s="348" t="s">
        <v>318</v>
      </c>
    </row>
    <row r="17" spans="1:6" x14ac:dyDescent="0.25">
      <c r="A17" s="529"/>
      <c r="B17" s="349" t="s">
        <v>83</v>
      </c>
      <c r="C17" s="349" t="s">
        <v>83</v>
      </c>
      <c r="D17" s="348" t="s">
        <v>138</v>
      </c>
      <c r="E17" s="348" t="s">
        <v>317</v>
      </c>
      <c r="F17" s="348" t="s">
        <v>318</v>
      </c>
    </row>
    <row r="18" spans="1:6" x14ac:dyDescent="0.25">
      <c r="A18" s="529"/>
      <c r="B18" s="349" t="s">
        <v>332</v>
      </c>
      <c r="C18" s="349" t="s">
        <v>333</v>
      </c>
      <c r="D18" s="348" t="s">
        <v>138</v>
      </c>
      <c r="E18" s="348" t="s">
        <v>317</v>
      </c>
      <c r="F18" s="348" t="s">
        <v>318</v>
      </c>
    </row>
    <row r="19" spans="1:6" x14ac:dyDescent="0.25">
      <c r="A19" s="529"/>
      <c r="B19" s="349" t="s">
        <v>334</v>
      </c>
      <c r="C19" s="349" t="s">
        <v>335</v>
      </c>
      <c r="D19" s="348" t="s">
        <v>138</v>
      </c>
      <c r="E19" s="348" t="s">
        <v>317</v>
      </c>
      <c r="F19" s="348" t="s">
        <v>318</v>
      </c>
    </row>
    <row r="20" spans="1:6" x14ac:dyDescent="0.25">
      <c r="A20" s="529"/>
      <c r="B20" s="349" t="s">
        <v>336</v>
      </c>
      <c r="C20" s="349" t="s">
        <v>336</v>
      </c>
      <c r="D20" s="348" t="s">
        <v>138</v>
      </c>
      <c r="E20" s="348" t="s">
        <v>317</v>
      </c>
      <c r="F20" s="348" t="s">
        <v>318</v>
      </c>
    </row>
    <row r="21" spans="1:6" x14ac:dyDescent="0.25">
      <c r="A21" s="529"/>
      <c r="B21" s="349" t="s">
        <v>337</v>
      </c>
      <c r="C21" s="349" t="s">
        <v>337</v>
      </c>
      <c r="D21" s="348" t="s">
        <v>138</v>
      </c>
      <c r="E21" s="348" t="s">
        <v>317</v>
      </c>
      <c r="F21" s="348" t="s">
        <v>318</v>
      </c>
    </row>
    <row r="22" spans="1:6" x14ac:dyDescent="0.25">
      <c r="A22" s="529"/>
      <c r="B22" s="349" t="s">
        <v>338</v>
      </c>
      <c r="C22" s="349" t="s">
        <v>339</v>
      </c>
      <c r="D22" s="348" t="s">
        <v>138</v>
      </c>
      <c r="E22" s="348" t="s">
        <v>317</v>
      </c>
      <c r="F22" s="348" t="s">
        <v>318</v>
      </c>
    </row>
    <row r="23" spans="1:6" x14ac:dyDescent="0.25">
      <c r="A23" s="529"/>
      <c r="B23" s="349" t="s">
        <v>143</v>
      </c>
      <c r="C23" s="349" t="s">
        <v>340</v>
      </c>
      <c r="D23" s="348" t="s">
        <v>138</v>
      </c>
      <c r="E23" s="348" t="s">
        <v>317</v>
      </c>
      <c r="F23" s="348" t="s">
        <v>318</v>
      </c>
    </row>
    <row r="24" spans="1:6" x14ac:dyDescent="0.25">
      <c r="A24" s="529"/>
      <c r="B24" s="349" t="s">
        <v>341</v>
      </c>
      <c r="C24" s="349" t="s">
        <v>342</v>
      </c>
      <c r="D24" s="348" t="s">
        <v>138</v>
      </c>
      <c r="E24" s="348" t="s">
        <v>317</v>
      </c>
      <c r="F24" s="348" t="s">
        <v>318</v>
      </c>
    </row>
    <row r="25" spans="1:6" x14ac:dyDescent="0.25">
      <c r="A25" s="529"/>
      <c r="B25" s="349" t="s">
        <v>343</v>
      </c>
      <c r="C25" s="349" t="s">
        <v>344</v>
      </c>
      <c r="D25" s="348" t="s">
        <v>138</v>
      </c>
      <c r="E25" s="348" t="s">
        <v>317</v>
      </c>
      <c r="F25" s="348" t="s">
        <v>318</v>
      </c>
    </row>
    <row r="26" spans="1:6" x14ac:dyDescent="0.25">
      <c r="A26" s="529"/>
      <c r="B26" s="349" t="s">
        <v>85</v>
      </c>
      <c r="C26" s="349" t="s">
        <v>85</v>
      </c>
      <c r="D26" s="348" t="s">
        <v>138</v>
      </c>
      <c r="E26" s="348" t="s">
        <v>317</v>
      </c>
      <c r="F26" s="348" t="s">
        <v>318</v>
      </c>
    </row>
    <row r="27" spans="1:6" x14ac:dyDescent="0.25">
      <c r="A27" s="529"/>
      <c r="B27" s="349" t="s">
        <v>345</v>
      </c>
      <c r="C27" s="349" t="s">
        <v>346</v>
      </c>
      <c r="D27" s="348" t="s">
        <v>138</v>
      </c>
      <c r="E27" s="348" t="s">
        <v>317</v>
      </c>
      <c r="F27" s="348" t="s">
        <v>318</v>
      </c>
    </row>
    <row r="28" spans="1:6" x14ac:dyDescent="0.25">
      <c r="A28" s="529"/>
      <c r="B28" s="349" t="s">
        <v>347</v>
      </c>
      <c r="C28" s="349" t="s">
        <v>347</v>
      </c>
      <c r="D28" s="348" t="s">
        <v>138</v>
      </c>
      <c r="E28" s="348" t="s">
        <v>317</v>
      </c>
      <c r="F28" s="348" t="s">
        <v>318</v>
      </c>
    </row>
    <row r="29" spans="1:6" x14ac:dyDescent="0.25">
      <c r="A29" s="529"/>
      <c r="B29" s="349" t="s">
        <v>86</v>
      </c>
      <c r="C29" s="349" t="s">
        <v>86</v>
      </c>
      <c r="D29" s="348" t="s">
        <v>138</v>
      </c>
      <c r="E29" s="348" t="s">
        <v>317</v>
      </c>
      <c r="F29" s="348" t="s">
        <v>318</v>
      </c>
    </row>
    <row r="30" spans="1:6" x14ac:dyDescent="0.25">
      <c r="A30" s="529"/>
      <c r="B30" s="349" t="s">
        <v>87</v>
      </c>
      <c r="C30" s="349" t="s">
        <v>87</v>
      </c>
      <c r="D30" s="348" t="s">
        <v>138</v>
      </c>
      <c r="E30" s="348" t="s">
        <v>317</v>
      </c>
      <c r="F30" s="348" t="s">
        <v>318</v>
      </c>
    </row>
    <row r="31" spans="1:6" x14ac:dyDescent="0.25">
      <c r="A31" s="529"/>
      <c r="B31" s="349" t="s">
        <v>348</v>
      </c>
      <c r="C31" s="349" t="s">
        <v>349</v>
      </c>
      <c r="D31" s="348" t="s">
        <v>138</v>
      </c>
      <c r="E31" s="348" t="s">
        <v>317</v>
      </c>
      <c r="F31" s="348" t="s">
        <v>318</v>
      </c>
    </row>
    <row r="32" spans="1:6" x14ac:dyDescent="0.25">
      <c r="A32" s="529"/>
      <c r="B32" s="349" t="s">
        <v>350</v>
      </c>
      <c r="C32" s="349" t="s">
        <v>351</v>
      </c>
      <c r="D32" s="348" t="s">
        <v>138</v>
      </c>
      <c r="E32" s="348" t="s">
        <v>317</v>
      </c>
      <c r="F32" s="348" t="s">
        <v>318</v>
      </c>
    </row>
    <row r="33" spans="1:6" x14ac:dyDescent="0.25">
      <c r="A33" s="529"/>
      <c r="B33" s="349" t="s">
        <v>352</v>
      </c>
      <c r="C33" s="349" t="s">
        <v>353</v>
      </c>
      <c r="D33" s="348" t="s">
        <v>138</v>
      </c>
      <c r="E33" s="348" t="s">
        <v>317</v>
      </c>
      <c r="F33" s="348" t="s">
        <v>318</v>
      </c>
    </row>
    <row r="34" spans="1:6" x14ac:dyDescent="0.25">
      <c r="A34" s="529"/>
      <c r="B34" s="349" t="s">
        <v>354</v>
      </c>
      <c r="C34" s="349" t="s">
        <v>355</v>
      </c>
      <c r="D34" s="348" t="s">
        <v>138</v>
      </c>
      <c r="E34" s="348" t="s">
        <v>317</v>
      </c>
      <c r="F34" s="348" t="s">
        <v>318</v>
      </c>
    </row>
    <row r="35" spans="1:6" x14ac:dyDescent="0.25">
      <c r="A35" s="529"/>
      <c r="B35" s="349" t="s">
        <v>320</v>
      </c>
      <c r="C35" s="349" t="s">
        <v>356</v>
      </c>
      <c r="D35" s="348" t="s">
        <v>138</v>
      </c>
      <c r="E35" s="348" t="s">
        <v>317</v>
      </c>
      <c r="F35" s="348" t="s">
        <v>318</v>
      </c>
    </row>
    <row r="36" spans="1:6" x14ac:dyDescent="0.25">
      <c r="A36" s="530"/>
      <c r="B36" s="349" t="s">
        <v>357</v>
      </c>
      <c r="C36" s="349" t="s">
        <v>357</v>
      </c>
      <c r="D36" s="348" t="s">
        <v>138</v>
      </c>
      <c r="E36" s="348" t="s">
        <v>317</v>
      </c>
      <c r="F36" s="348" t="s">
        <v>318</v>
      </c>
    </row>
    <row r="37" spans="1:6" x14ac:dyDescent="0.25">
      <c r="A37" s="525" t="s">
        <v>358</v>
      </c>
      <c r="B37" s="349" t="s">
        <v>90</v>
      </c>
      <c r="C37" s="349" t="s">
        <v>90</v>
      </c>
      <c r="D37" s="348" t="s">
        <v>138</v>
      </c>
      <c r="E37" s="348" t="s">
        <v>359</v>
      </c>
      <c r="F37" s="348" t="s">
        <v>318</v>
      </c>
    </row>
    <row r="38" spans="1:6" x14ac:dyDescent="0.25">
      <c r="A38" s="525"/>
      <c r="B38" s="349" t="s">
        <v>90</v>
      </c>
      <c r="C38" s="349" t="s">
        <v>90</v>
      </c>
      <c r="D38" s="348" t="s">
        <v>360</v>
      </c>
      <c r="E38" s="348" t="s">
        <v>317</v>
      </c>
      <c r="F38" s="348" t="s">
        <v>318</v>
      </c>
    </row>
    <row r="39" spans="1:6" x14ac:dyDescent="0.25">
      <c r="A39" s="526"/>
      <c r="B39" s="349" t="s">
        <v>90</v>
      </c>
      <c r="C39" s="349" t="s">
        <v>90</v>
      </c>
      <c r="D39" s="348" t="s">
        <v>141</v>
      </c>
      <c r="E39" s="348" t="s">
        <v>317</v>
      </c>
      <c r="F39" s="348" t="s">
        <v>318</v>
      </c>
    </row>
    <row r="40" spans="1:6" x14ac:dyDescent="0.25">
      <c r="A40" s="525" t="s">
        <v>52</v>
      </c>
      <c r="B40" s="349" t="s">
        <v>89</v>
      </c>
      <c r="C40" s="349" t="s">
        <v>361</v>
      </c>
      <c r="D40" s="348" t="s">
        <v>360</v>
      </c>
      <c r="E40" s="348" t="s">
        <v>317</v>
      </c>
      <c r="F40" s="348" t="s">
        <v>318</v>
      </c>
    </row>
    <row r="41" spans="1:6" x14ac:dyDescent="0.25">
      <c r="A41" s="525"/>
      <c r="B41" s="349" t="s">
        <v>89</v>
      </c>
      <c r="C41" s="349" t="s">
        <v>361</v>
      </c>
      <c r="D41" s="348" t="s">
        <v>360</v>
      </c>
      <c r="E41" s="348" t="s">
        <v>362</v>
      </c>
      <c r="F41" s="348" t="s">
        <v>318</v>
      </c>
    </row>
    <row r="42" spans="1:6" x14ac:dyDescent="0.25">
      <c r="A42" s="525"/>
      <c r="B42" s="349" t="s">
        <v>89</v>
      </c>
      <c r="C42" s="349" t="s">
        <v>363</v>
      </c>
      <c r="D42" s="348" t="s">
        <v>360</v>
      </c>
      <c r="E42" s="348" t="s">
        <v>364</v>
      </c>
      <c r="F42" s="348" t="s">
        <v>318</v>
      </c>
    </row>
    <row r="43" spans="1:6" x14ac:dyDescent="0.25">
      <c r="A43" s="525"/>
      <c r="B43" s="349" t="s">
        <v>89</v>
      </c>
      <c r="C43" s="349" t="s">
        <v>365</v>
      </c>
      <c r="D43" s="348" t="s">
        <v>360</v>
      </c>
      <c r="E43" s="348" t="s">
        <v>317</v>
      </c>
      <c r="F43" s="348" t="s">
        <v>318</v>
      </c>
    </row>
    <row r="44" spans="1:6" x14ac:dyDescent="0.25">
      <c r="A44" s="526"/>
      <c r="B44" s="349" t="s">
        <v>89</v>
      </c>
      <c r="C44" s="349" t="s">
        <v>365</v>
      </c>
      <c r="D44" s="348" t="s">
        <v>141</v>
      </c>
      <c r="E44" s="348" t="s">
        <v>317</v>
      </c>
      <c r="F44" s="348" t="s">
        <v>318</v>
      </c>
    </row>
    <row r="45" spans="1:6" x14ac:dyDescent="0.25">
      <c r="A45" s="525" t="s">
        <v>54</v>
      </c>
      <c r="B45" s="349" t="s">
        <v>81</v>
      </c>
      <c r="C45" s="349" t="s">
        <v>366</v>
      </c>
      <c r="D45" s="348" t="s">
        <v>360</v>
      </c>
      <c r="E45" s="348" t="s">
        <v>317</v>
      </c>
      <c r="F45" s="348" t="s">
        <v>318</v>
      </c>
    </row>
    <row r="46" spans="1:6" x14ac:dyDescent="0.25">
      <c r="A46" s="525"/>
      <c r="B46" s="349" t="s">
        <v>81</v>
      </c>
      <c r="C46" s="349" t="s">
        <v>367</v>
      </c>
      <c r="D46" s="348" t="s">
        <v>360</v>
      </c>
      <c r="E46" s="348" t="s">
        <v>368</v>
      </c>
      <c r="F46" s="348" t="s">
        <v>318</v>
      </c>
    </row>
    <row r="47" spans="1:6" x14ac:dyDescent="0.25">
      <c r="A47" s="525"/>
      <c r="B47" s="349" t="s">
        <v>81</v>
      </c>
      <c r="C47" s="349" t="s">
        <v>367</v>
      </c>
      <c r="D47" s="348" t="s">
        <v>141</v>
      </c>
      <c r="E47" s="348" t="s">
        <v>368</v>
      </c>
      <c r="F47" s="348" t="s">
        <v>318</v>
      </c>
    </row>
    <row r="48" spans="1:6" x14ac:dyDescent="0.25">
      <c r="A48" s="525"/>
      <c r="B48" s="349" t="s">
        <v>81</v>
      </c>
      <c r="C48" s="349" t="s">
        <v>369</v>
      </c>
      <c r="D48" s="348" t="s">
        <v>360</v>
      </c>
      <c r="E48" s="348" t="s">
        <v>368</v>
      </c>
      <c r="F48" s="348" t="s">
        <v>318</v>
      </c>
    </row>
    <row r="49" spans="1:6" x14ac:dyDescent="0.25">
      <c r="A49" s="525"/>
      <c r="B49" s="349" t="s">
        <v>81</v>
      </c>
      <c r="C49" s="349" t="s">
        <v>370</v>
      </c>
      <c r="D49" s="348" t="s">
        <v>360</v>
      </c>
      <c r="E49" s="348" t="s">
        <v>317</v>
      </c>
      <c r="F49" s="348" t="s">
        <v>318</v>
      </c>
    </row>
    <row r="50" spans="1:6" x14ac:dyDescent="0.25">
      <c r="A50" s="525"/>
      <c r="B50" s="349" t="s">
        <v>81</v>
      </c>
      <c r="C50" s="349" t="s">
        <v>371</v>
      </c>
      <c r="D50" s="348" t="s">
        <v>360</v>
      </c>
      <c r="E50" s="348" t="s">
        <v>317</v>
      </c>
      <c r="F50" s="348" t="s">
        <v>318</v>
      </c>
    </row>
    <row r="51" spans="1:6" x14ac:dyDescent="0.25">
      <c r="A51" s="525"/>
      <c r="B51" s="349" t="s">
        <v>81</v>
      </c>
      <c r="C51" s="349" t="s">
        <v>372</v>
      </c>
      <c r="D51" s="348" t="s">
        <v>360</v>
      </c>
      <c r="E51" s="348" t="s">
        <v>317</v>
      </c>
      <c r="F51" s="348" t="s">
        <v>318</v>
      </c>
    </row>
    <row r="52" spans="1:6" x14ac:dyDescent="0.25">
      <c r="A52" s="525"/>
      <c r="B52" s="349" t="s">
        <v>81</v>
      </c>
      <c r="C52" s="349" t="s">
        <v>373</v>
      </c>
      <c r="D52" s="348" t="s">
        <v>360</v>
      </c>
      <c r="E52" s="348" t="s">
        <v>317</v>
      </c>
      <c r="F52" s="348" t="s">
        <v>318</v>
      </c>
    </row>
    <row r="53" spans="1:6" x14ac:dyDescent="0.25">
      <c r="A53" s="525"/>
      <c r="B53" s="349" t="s">
        <v>81</v>
      </c>
      <c r="C53" s="349" t="s">
        <v>374</v>
      </c>
      <c r="D53" s="348" t="s">
        <v>360</v>
      </c>
      <c r="E53" s="348" t="s">
        <v>317</v>
      </c>
      <c r="F53" s="348" t="s">
        <v>318</v>
      </c>
    </row>
    <row r="54" spans="1:6" x14ac:dyDescent="0.25">
      <c r="A54" s="525"/>
      <c r="B54" s="349" t="s">
        <v>81</v>
      </c>
      <c r="C54" s="349" t="s">
        <v>375</v>
      </c>
      <c r="D54" s="348" t="s">
        <v>360</v>
      </c>
      <c r="E54" s="348" t="s">
        <v>317</v>
      </c>
      <c r="F54" s="348" t="s">
        <v>318</v>
      </c>
    </row>
    <row r="55" spans="1:6" x14ac:dyDescent="0.25">
      <c r="A55" s="525"/>
      <c r="B55" s="349" t="s">
        <v>376</v>
      </c>
      <c r="C55" s="349" t="s">
        <v>377</v>
      </c>
      <c r="D55" s="348" t="s">
        <v>360</v>
      </c>
      <c r="E55" s="348" t="s">
        <v>317</v>
      </c>
      <c r="F55" s="348" t="s">
        <v>318</v>
      </c>
    </row>
    <row r="56" spans="1:6" x14ac:dyDescent="0.25">
      <c r="A56" s="525"/>
      <c r="B56" s="349" t="s">
        <v>376</v>
      </c>
      <c r="C56" s="349" t="s">
        <v>378</v>
      </c>
      <c r="D56" s="348" t="s">
        <v>360</v>
      </c>
      <c r="E56" s="348" t="s">
        <v>317</v>
      </c>
      <c r="F56" s="348" t="s">
        <v>318</v>
      </c>
    </row>
    <row r="57" spans="1:6" x14ac:dyDescent="0.25">
      <c r="A57" s="525"/>
      <c r="B57" s="349" t="s">
        <v>379</v>
      </c>
      <c r="C57" s="349" t="s">
        <v>380</v>
      </c>
      <c r="D57" s="348" t="s">
        <v>360</v>
      </c>
      <c r="E57" s="348" t="s">
        <v>317</v>
      </c>
      <c r="F57" s="348" t="s">
        <v>318</v>
      </c>
    </row>
    <row r="58" spans="1:6" x14ac:dyDescent="0.25">
      <c r="A58" s="525"/>
      <c r="B58" s="349" t="s">
        <v>379</v>
      </c>
      <c r="C58" s="349" t="s">
        <v>381</v>
      </c>
      <c r="D58" s="348" t="s">
        <v>360</v>
      </c>
      <c r="E58" s="348" t="s">
        <v>317</v>
      </c>
      <c r="F58" s="348" t="s">
        <v>318</v>
      </c>
    </row>
    <row r="59" spans="1:6" x14ac:dyDescent="0.25">
      <c r="A59" s="525"/>
      <c r="B59" s="349" t="s">
        <v>382</v>
      </c>
      <c r="C59" s="349" t="s">
        <v>383</v>
      </c>
      <c r="D59" s="348" t="s">
        <v>360</v>
      </c>
      <c r="E59" s="348" t="s">
        <v>317</v>
      </c>
      <c r="F59" s="348" t="s">
        <v>318</v>
      </c>
    </row>
    <row r="60" spans="1:6" x14ac:dyDescent="0.25">
      <c r="A60" s="525"/>
      <c r="B60" s="349" t="s">
        <v>379</v>
      </c>
      <c r="C60" s="349" t="s">
        <v>384</v>
      </c>
      <c r="D60" s="348" t="s">
        <v>360</v>
      </c>
      <c r="E60" s="348" t="s">
        <v>317</v>
      </c>
      <c r="F60" s="348" t="s">
        <v>318</v>
      </c>
    </row>
    <row r="61" spans="1:6" x14ac:dyDescent="0.25">
      <c r="A61" s="525"/>
      <c r="B61" s="349" t="s">
        <v>385</v>
      </c>
      <c r="C61" s="349" t="s">
        <v>386</v>
      </c>
      <c r="D61" s="348" t="s">
        <v>360</v>
      </c>
      <c r="E61" s="348" t="s">
        <v>317</v>
      </c>
      <c r="F61" s="348" t="s">
        <v>318</v>
      </c>
    </row>
    <row r="62" spans="1:6" x14ac:dyDescent="0.25">
      <c r="A62" s="525"/>
      <c r="B62" s="349" t="s">
        <v>385</v>
      </c>
      <c r="C62" s="349" t="s">
        <v>387</v>
      </c>
      <c r="D62" s="348" t="s">
        <v>360</v>
      </c>
      <c r="E62" s="348" t="s">
        <v>317</v>
      </c>
      <c r="F62" s="348" t="s">
        <v>318</v>
      </c>
    </row>
    <row r="63" spans="1:6" x14ac:dyDescent="0.25">
      <c r="A63" s="525"/>
      <c r="B63" s="349" t="s">
        <v>388</v>
      </c>
      <c r="C63" s="349" t="s">
        <v>389</v>
      </c>
      <c r="D63" s="348" t="s">
        <v>360</v>
      </c>
      <c r="E63" s="348" t="s">
        <v>317</v>
      </c>
      <c r="F63" s="348" t="s">
        <v>318</v>
      </c>
    </row>
    <row r="64" spans="1:6" x14ac:dyDescent="0.25">
      <c r="A64" s="525"/>
      <c r="B64" s="349" t="s">
        <v>385</v>
      </c>
      <c r="C64" s="349" t="s">
        <v>390</v>
      </c>
      <c r="D64" s="348" t="s">
        <v>360</v>
      </c>
      <c r="E64" s="348" t="s">
        <v>317</v>
      </c>
      <c r="F64" s="348" t="s">
        <v>318</v>
      </c>
    </row>
    <row r="65" spans="1:6" x14ac:dyDescent="0.25">
      <c r="A65" s="525"/>
      <c r="B65" s="349" t="s">
        <v>385</v>
      </c>
      <c r="C65" s="349" t="s">
        <v>391</v>
      </c>
      <c r="D65" s="348" t="s">
        <v>360</v>
      </c>
      <c r="E65" s="348" t="s">
        <v>317</v>
      </c>
      <c r="F65" s="348" t="s">
        <v>318</v>
      </c>
    </row>
    <row r="66" spans="1:6" x14ac:dyDescent="0.25">
      <c r="A66" s="525"/>
      <c r="B66" s="349" t="s">
        <v>392</v>
      </c>
      <c r="C66" s="349" t="s">
        <v>393</v>
      </c>
      <c r="D66" s="348" t="s">
        <v>360</v>
      </c>
      <c r="E66" s="348" t="s">
        <v>317</v>
      </c>
      <c r="F66" s="348" t="s">
        <v>318</v>
      </c>
    </row>
    <row r="67" spans="1:6" x14ac:dyDescent="0.25">
      <c r="A67" s="525"/>
      <c r="B67" s="349" t="s">
        <v>392</v>
      </c>
      <c r="C67" s="349" t="s">
        <v>394</v>
      </c>
      <c r="D67" s="348" t="s">
        <v>360</v>
      </c>
      <c r="E67" s="348" t="s">
        <v>317</v>
      </c>
      <c r="F67" s="348" t="s">
        <v>318</v>
      </c>
    </row>
    <row r="68" spans="1:6" x14ac:dyDescent="0.25">
      <c r="A68" s="525"/>
      <c r="B68" s="349" t="s">
        <v>392</v>
      </c>
      <c r="C68" s="349" t="s">
        <v>395</v>
      </c>
      <c r="D68" s="348" t="s">
        <v>360</v>
      </c>
      <c r="E68" s="348" t="s">
        <v>317</v>
      </c>
      <c r="F68" s="348" t="s">
        <v>318</v>
      </c>
    </row>
    <row r="69" spans="1:6" x14ac:dyDescent="0.25">
      <c r="A69" s="525"/>
      <c r="B69" s="349" t="s">
        <v>396</v>
      </c>
      <c r="C69" s="349" t="s">
        <v>397</v>
      </c>
      <c r="D69" s="348" t="s">
        <v>360</v>
      </c>
      <c r="E69" s="348" t="s">
        <v>317</v>
      </c>
      <c r="F69" s="348" t="s">
        <v>318</v>
      </c>
    </row>
    <row r="70" spans="1:6" x14ac:dyDescent="0.25">
      <c r="A70" s="525"/>
      <c r="B70" s="349" t="s">
        <v>396</v>
      </c>
      <c r="C70" s="349" t="s">
        <v>398</v>
      </c>
      <c r="D70" s="348" t="s">
        <v>360</v>
      </c>
      <c r="E70" s="348" t="s">
        <v>317</v>
      </c>
      <c r="F70" s="348" t="s">
        <v>318</v>
      </c>
    </row>
    <row r="71" spans="1:6" x14ac:dyDescent="0.25">
      <c r="A71" s="525"/>
      <c r="B71" s="349" t="s">
        <v>399</v>
      </c>
      <c r="C71" s="349" t="s">
        <v>400</v>
      </c>
      <c r="D71" s="348" t="s">
        <v>360</v>
      </c>
      <c r="E71" s="348" t="s">
        <v>317</v>
      </c>
      <c r="F71" s="348" t="s">
        <v>318</v>
      </c>
    </row>
    <row r="72" spans="1:6" x14ac:dyDescent="0.25">
      <c r="A72" s="525"/>
      <c r="B72" s="349" t="s">
        <v>399</v>
      </c>
      <c r="C72" s="349" t="s">
        <v>401</v>
      </c>
      <c r="D72" s="348" t="s">
        <v>360</v>
      </c>
      <c r="E72" s="348" t="s">
        <v>317</v>
      </c>
      <c r="F72" s="348" t="s">
        <v>318</v>
      </c>
    </row>
    <row r="73" spans="1:6" x14ac:dyDescent="0.25">
      <c r="A73" s="525"/>
      <c r="B73" s="349" t="s">
        <v>399</v>
      </c>
      <c r="C73" s="349" t="s">
        <v>402</v>
      </c>
      <c r="D73" s="348" t="s">
        <v>360</v>
      </c>
      <c r="E73" s="348" t="s">
        <v>317</v>
      </c>
      <c r="F73" s="348" t="s">
        <v>318</v>
      </c>
    </row>
    <row r="74" spans="1:6" x14ac:dyDescent="0.25">
      <c r="A74" s="525"/>
      <c r="B74" s="349" t="s">
        <v>403</v>
      </c>
      <c r="C74" s="349" t="s">
        <v>404</v>
      </c>
      <c r="D74" s="348" t="s">
        <v>360</v>
      </c>
      <c r="E74" s="348" t="s">
        <v>317</v>
      </c>
      <c r="F74" s="348" t="s">
        <v>318</v>
      </c>
    </row>
    <row r="75" spans="1:6" x14ac:dyDescent="0.25">
      <c r="A75" s="525"/>
      <c r="B75" s="349" t="s">
        <v>403</v>
      </c>
      <c r="C75" s="349" t="s">
        <v>405</v>
      </c>
      <c r="D75" s="348" t="s">
        <v>360</v>
      </c>
      <c r="E75" s="348" t="s">
        <v>317</v>
      </c>
      <c r="F75" s="348" t="s">
        <v>318</v>
      </c>
    </row>
    <row r="76" spans="1:6" x14ac:dyDescent="0.25">
      <c r="A76" s="525"/>
      <c r="B76" s="349" t="s">
        <v>403</v>
      </c>
      <c r="C76" s="349" t="s">
        <v>406</v>
      </c>
      <c r="D76" s="348" t="s">
        <v>360</v>
      </c>
      <c r="E76" s="348" t="s">
        <v>317</v>
      </c>
      <c r="F76" s="348" t="s">
        <v>318</v>
      </c>
    </row>
    <row r="77" spans="1:6" x14ac:dyDescent="0.25">
      <c r="A77" s="525"/>
      <c r="B77" s="349" t="s">
        <v>82</v>
      </c>
      <c r="C77" s="349" t="s">
        <v>82</v>
      </c>
      <c r="D77" s="348" t="s">
        <v>360</v>
      </c>
      <c r="E77" s="348" t="s">
        <v>317</v>
      </c>
      <c r="F77" s="348" t="s">
        <v>318</v>
      </c>
    </row>
    <row r="78" spans="1:6" x14ac:dyDescent="0.25">
      <c r="A78" s="525"/>
      <c r="B78" s="349" t="s">
        <v>407</v>
      </c>
      <c r="C78" s="349" t="s">
        <v>407</v>
      </c>
      <c r="D78" s="348" t="s">
        <v>360</v>
      </c>
      <c r="E78" s="348" t="s">
        <v>317</v>
      </c>
      <c r="F78" s="348" t="s">
        <v>318</v>
      </c>
    </row>
    <row r="79" spans="1:6" x14ac:dyDescent="0.25">
      <c r="A79" s="525"/>
      <c r="B79" s="349" t="s">
        <v>84</v>
      </c>
      <c r="C79" s="349" t="s">
        <v>408</v>
      </c>
      <c r="D79" s="348" t="s">
        <v>360</v>
      </c>
      <c r="E79" s="348" t="s">
        <v>317</v>
      </c>
      <c r="F79" s="348" t="s">
        <v>318</v>
      </c>
    </row>
    <row r="80" spans="1:6" x14ac:dyDescent="0.25">
      <c r="A80" s="525"/>
      <c r="B80" s="349" t="s">
        <v>409</v>
      </c>
      <c r="C80" s="349" t="s">
        <v>410</v>
      </c>
      <c r="D80" s="348" t="s">
        <v>360</v>
      </c>
      <c r="E80" s="348" t="s">
        <v>317</v>
      </c>
      <c r="F80" s="348" t="s">
        <v>318</v>
      </c>
    </row>
    <row r="81" spans="1:6" x14ac:dyDescent="0.25">
      <c r="A81" s="525"/>
      <c r="B81" s="349" t="s">
        <v>411</v>
      </c>
      <c r="C81" s="349" t="s">
        <v>412</v>
      </c>
      <c r="D81" s="348" t="s">
        <v>360</v>
      </c>
      <c r="E81" s="348" t="s">
        <v>317</v>
      </c>
      <c r="F81" s="348" t="s">
        <v>318</v>
      </c>
    </row>
    <row r="82" spans="1:6" x14ac:dyDescent="0.25">
      <c r="A82" s="525"/>
      <c r="B82" s="349" t="s">
        <v>89</v>
      </c>
      <c r="C82" s="349" t="s">
        <v>413</v>
      </c>
      <c r="D82" s="348" t="s">
        <v>360</v>
      </c>
      <c r="E82" s="348" t="s">
        <v>317</v>
      </c>
      <c r="F82" s="348" t="s">
        <v>318</v>
      </c>
    </row>
    <row r="83" spans="1:6" x14ac:dyDescent="0.25">
      <c r="A83" s="525"/>
      <c r="B83" s="349" t="s">
        <v>89</v>
      </c>
      <c r="C83" s="349" t="s">
        <v>413</v>
      </c>
      <c r="D83" s="348" t="s">
        <v>141</v>
      </c>
      <c r="E83" s="348" t="s">
        <v>317</v>
      </c>
      <c r="F83" s="348" t="s">
        <v>318</v>
      </c>
    </row>
    <row r="84" spans="1:6" x14ac:dyDescent="0.25">
      <c r="A84" s="525"/>
      <c r="B84" s="349" t="s">
        <v>91</v>
      </c>
      <c r="C84" s="349" t="s">
        <v>91</v>
      </c>
      <c r="D84" s="348" t="s">
        <v>360</v>
      </c>
      <c r="E84" s="348" t="s">
        <v>317</v>
      </c>
      <c r="F84" s="348" t="s">
        <v>318</v>
      </c>
    </row>
    <row r="85" spans="1:6" x14ac:dyDescent="0.25">
      <c r="A85" s="525"/>
      <c r="B85" s="349" t="s">
        <v>92</v>
      </c>
      <c r="C85" s="349" t="s">
        <v>92</v>
      </c>
      <c r="D85" s="349" t="s">
        <v>138</v>
      </c>
      <c r="E85" s="348" t="s">
        <v>317</v>
      </c>
      <c r="F85" s="348" t="s">
        <v>318</v>
      </c>
    </row>
    <row r="86" spans="1:6" x14ac:dyDescent="0.25">
      <c r="A86" s="526"/>
      <c r="B86" s="349" t="s">
        <v>92</v>
      </c>
      <c r="C86" s="349" t="s">
        <v>92</v>
      </c>
      <c r="D86" s="349" t="s">
        <v>141</v>
      </c>
      <c r="E86" s="348" t="s">
        <v>317</v>
      </c>
      <c r="F86" s="348" t="s">
        <v>318</v>
      </c>
    </row>
    <row r="87" spans="1:6" x14ac:dyDescent="0.25">
      <c r="A87" s="350" t="s">
        <v>414</v>
      </c>
      <c r="B87" s="349" t="s">
        <v>93</v>
      </c>
      <c r="C87" s="349" t="s">
        <v>415</v>
      </c>
      <c r="D87" s="349" t="s">
        <v>138</v>
      </c>
      <c r="E87" s="348" t="s">
        <v>317</v>
      </c>
      <c r="F87" s="348" t="s">
        <v>318</v>
      </c>
    </row>
    <row r="88" spans="1:6" ht="18.75" x14ac:dyDescent="0.3">
      <c r="A88" s="334"/>
      <c r="B88" s="333"/>
      <c r="C88" s="333"/>
      <c r="D88" s="331"/>
      <c r="E88" s="331"/>
      <c r="F88" s="331"/>
    </row>
    <row r="89" spans="1:6" x14ac:dyDescent="0.25">
      <c r="A89" s="339" t="s">
        <v>416</v>
      </c>
      <c r="B89" s="340"/>
      <c r="C89" s="340"/>
      <c r="D89" s="341"/>
      <c r="E89" s="341"/>
      <c r="F89" s="341"/>
    </row>
    <row r="90" spans="1:6" ht="31.5" x14ac:dyDescent="0.25">
      <c r="A90" s="342" t="s">
        <v>145</v>
      </c>
      <c r="B90" s="343" t="s">
        <v>69</v>
      </c>
      <c r="C90" s="343" t="s">
        <v>312</v>
      </c>
      <c r="D90" s="343" t="s">
        <v>313</v>
      </c>
      <c r="E90" s="343" t="s">
        <v>314</v>
      </c>
      <c r="F90" s="343" t="s">
        <v>315</v>
      </c>
    </row>
    <row r="91" spans="1:6" x14ac:dyDescent="0.25">
      <c r="A91" s="527" t="s">
        <v>45</v>
      </c>
      <c r="B91" s="344" t="s">
        <v>417</v>
      </c>
      <c r="C91" s="344" t="s">
        <v>316</v>
      </c>
      <c r="D91" s="345" t="s">
        <v>138</v>
      </c>
      <c r="E91" s="345" t="s">
        <v>317</v>
      </c>
      <c r="F91" s="345" t="s">
        <v>418</v>
      </c>
    </row>
    <row r="92" spans="1:6" x14ac:dyDescent="0.25">
      <c r="A92" s="527"/>
      <c r="B92" s="344" t="s">
        <v>95</v>
      </c>
      <c r="C92" s="344" t="s">
        <v>95</v>
      </c>
      <c r="D92" s="345" t="s">
        <v>138</v>
      </c>
      <c r="E92" s="345" t="s">
        <v>317</v>
      </c>
      <c r="F92" s="345" t="s">
        <v>418</v>
      </c>
    </row>
    <row r="93" spans="1:6" x14ac:dyDescent="0.25">
      <c r="A93" s="527" t="s">
        <v>419</v>
      </c>
      <c r="B93" s="344" t="s">
        <v>79</v>
      </c>
      <c r="C93" s="344" t="s">
        <v>420</v>
      </c>
      <c r="D93" s="345" t="s">
        <v>138</v>
      </c>
      <c r="E93" s="345" t="s">
        <v>317</v>
      </c>
      <c r="F93" s="345" t="s">
        <v>418</v>
      </c>
    </row>
    <row r="94" spans="1:6" x14ac:dyDescent="0.25">
      <c r="A94" s="527"/>
      <c r="B94" s="344" t="s">
        <v>79</v>
      </c>
      <c r="C94" s="344" t="s">
        <v>420</v>
      </c>
      <c r="D94" s="345" t="s">
        <v>138</v>
      </c>
      <c r="E94" s="345" t="s">
        <v>368</v>
      </c>
      <c r="F94" s="345" t="s">
        <v>418</v>
      </c>
    </row>
    <row r="95" spans="1:6" x14ac:dyDescent="0.25">
      <c r="A95" s="527"/>
      <c r="B95" s="344" t="s">
        <v>79</v>
      </c>
      <c r="C95" s="344" t="s">
        <v>421</v>
      </c>
      <c r="D95" s="345" t="s">
        <v>138</v>
      </c>
      <c r="E95" s="345" t="s">
        <v>317</v>
      </c>
      <c r="F95" s="345" t="s">
        <v>418</v>
      </c>
    </row>
    <row r="96" spans="1:6" x14ac:dyDescent="0.25">
      <c r="A96" s="527"/>
      <c r="B96" s="344" t="s">
        <v>79</v>
      </c>
      <c r="C96" s="344" t="s">
        <v>422</v>
      </c>
      <c r="D96" s="345" t="s">
        <v>138</v>
      </c>
      <c r="E96" s="345" t="s">
        <v>317</v>
      </c>
      <c r="F96" s="345" t="s">
        <v>418</v>
      </c>
    </row>
    <row r="97" spans="1:6" x14ac:dyDescent="0.25">
      <c r="A97" s="527"/>
      <c r="B97" s="344" t="s">
        <v>79</v>
      </c>
      <c r="C97" s="344" t="s">
        <v>422</v>
      </c>
      <c r="D97" s="345" t="s">
        <v>138</v>
      </c>
      <c r="E97" s="345" t="s">
        <v>368</v>
      </c>
      <c r="F97" s="345" t="s">
        <v>418</v>
      </c>
    </row>
    <row r="98" spans="1:6" x14ac:dyDescent="0.25">
      <c r="A98" s="527"/>
      <c r="B98" s="344" t="s">
        <v>83</v>
      </c>
      <c r="C98" s="344" t="s">
        <v>324</v>
      </c>
      <c r="D98" s="345" t="s">
        <v>138</v>
      </c>
      <c r="E98" s="345" t="s">
        <v>317</v>
      </c>
      <c r="F98" s="345" t="s">
        <v>418</v>
      </c>
    </row>
    <row r="99" spans="1:6" x14ac:dyDescent="0.25">
      <c r="A99" s="527"/>
      <c r="B99" s="344" t="s">
        <v>83</v>
      </c>
      <c r="C99" s="344" t="s">
        <v>423</v>
      </c>
      <c r="D99" s="345" t="s">
        <v>138</v>
      </c>
      <c r="E99" s="345" t="s">
        <v>317</v>
      </c>
      <c r="F99" s="345" t="s">
        <v>418</v>
      </c>
    </row>
    <row r="100" spans="1:6" x14ac:dyDescent="0.25">
      <c r="A100" s="527"/>
      <c r="B100" s="344" t="s">
        <v>83</v>
      </c>
      <c r="C100" s="344" t="s">
        <v>423</v>
      </c>
      <c r="D100" s="345" t="s">
        <v>138</v>
      </c>
      <c r="E100" s="345" t="s">
        <v>368</v>
      </c>
      <c r="F100" s="345" t="s">
        <v>418</v>
      </c>
    </row>
    <row r="101" spans="1:6" x14ac:dyDescent="0.25">
      <c r="A101" s="527"/>
      <c r="B101" s="344" t="s">
        <v>83</v>
      </c>
      <c r="C101" s="344" t="s">
        <v>83</v>
      </c>
      <c r="D101" s="345" t="s">
        <v>138</v>
      </c>
      <c r="E101" s="345" t="s">
        <v>317</v>
      </c>
      <c r="F101" s="345" t="s">
        <v>418</v>
      </c>
    </row>
    <row r="102" spans="1:6" x14ac:dyDescent="0.25">
      <c r="A102" s="527"/>
      <c r="B102" s="344" t="s">
        <v>85</v>
      </c>
      <c r="C102" s="344" t="s">
        <v>424</v>
      </c>
      <c r="D102" s="345" t="s">
        <v>138</v>
      </c>
      <c r="E102" s="345" t="s">
        <v>317</v>
      </c>
      <c r="F102" s="345" t="s">
        <v>418</v>
      </c>
    </row>
    <row r="103" spans="1:6" x14ac:dyDescent="0.25">
      <c r="A103" s="527"/>
      <c r="B103" s="344" t="s">
        <v>85</v>
      </c>
      <c r="C103" s="344" t="s">
        <v>425</v>
      </c>
      <c r="D103" s="345" t="s">
        <v>138</v>
      </c>
      <c r="E103" s="345" t="s">
        <v>317</v>
      </c>
      <c r="F103" s="345" t="s">
        <v>418</v>
      </c>
    </row>
    <row r="104" spans="1:6" x14ac:dyDescent="0.25">
      <c r="A104" s="527"/>
      <c r="B104" s="344" t="s">
        <v>85</v>
      </c>
      <c r="C104" s="344" t="s">
        <v>426</v>
      </c>
      <c r="D104" s="345" t="s">
        <v>138</v>
      </c>
      <c r="E104" s="345" t="s">
        <v>317</v>
      </c>
      <c r="F104" s="345" t="s">
        <v>418</v>
      </c>
    </row>
    <row r="105" spans="1:6" x14ac:dyDescent="0.25">
      <c r="A105" s="527"/>
      <c r="B105" s="344" t="s">
        <v>85</v>
      </c>
      <c r="C105" s="344" t="s">
        <v>427</v>
      </c>
      <c r="D105" s="345" t="s">
        <v>138</v>
      </c>
      <c r="E105" s="345" t="s">
        <v>317</v>
      </c>
      <c r="F105" s="345" t="s">
        <v>418</v>
      </c>
    </row>
    <row r="106" spans="1:6" x14ac:dyDescent="0.25">
      <c r="A106" s="527"/>
      <c r="B106" s="344" t="s">
        <v>85</v>
      </c>
      <c r="C106" s="344" t="s">
        <v>428</v>
      </c>
      <c r="D106" s="345" t="s">
        <v>138</v>
      </c>
      <c r="E106" s="345" t="s">
        <v>317</v>
      </c>
      <c r="F106" s="345" t="s">
        <v>418</v>
      </c>
    </row>
    <row r="107" spans="1:6" x14ac:dyDescent="0.25">
      <c r="A107" s="527"/>
      <c r="B107" s="344" t="s">
        <v>429</v>
      </c>
      <c r="C107" s="344" t="s">
        <v>86</v>
      </c>
      <c r="D107" s="345" t="s">
        <v>138</v>
      </c>
      <c r="E107" s="345" t="s">
        <v>317</v>
      </c>
      <c r="F107" s="345" t="s">
        <v>418</v>
      </c>
    </row>
    <row r="108" spans="1:6" x14ac:dyDescent="0.25">
      <c r="A108" s="527"/>
      <c r="B108" s="344" t="s">
        <v>320</v>
      </c>
      <c r="C108" s="344" t="s">
        <v>321</v>
      </c>
      <c r="D108" s="345" t="s">
        <v>138</v>
      </c>
      <c r="E108" s="345" t="s">
        <v>364</v>
      </c>
      <c r="F108" s="345" t="s">
        <v>418</v>
      </c>
    </row>
    <row r="109" spans="1:6" x14ac:dyDescent="0.25">
      <c r="A109" s="527"/>
      <c r="B109" s="344" t="s">
        <v>87</v>
      </c>
      <c r="C109" s="344" t="s">
        <v>331</v>
      </c>
      <c r="D109" s="345" t="s">
        <v>138</v>
      </c>
      <c r="E109" s="345" t="s">
        <v>317</v>
      </c>
      <c r="F109" s="345" t="s">
        <v>418</v>
      </c>
    </row>
    <row r="110" spans="1:6" x14ac:dyDescent="0.25">
      <c r="A110" s="527"/>
      <c r="B110" s="344" t="s">
        <v>87</v>
      </c>
      <c r="C110" s="344" t="s">
        <v>430</v>
      </c>
      <c r="D110" s="345" t="s">
        <v>138</v>
      </c>
      <c r="E110" s="345" t="s">
        <v>317</v>
      </c>
      <c r="F110" s="345" t="s">
        <v>418</v>
      </c>
    </row>
    <row r="111" spans="1:6" ht="17.25" customHeight="1" x14ac:dyDescent="0.25">
      <c r="A111" s="527"/>
      <c r="B111" s="344" t="s">
        <v>105</v>
      </c>
      <c r="C111" s="344" t="s">
        <v>431</v>
      </c>
      <c r="D111" s="345" t="s">
        <v>138</v>
      </c>
      <c r="E111" s="345" t="s">
        <v>364</v>
      </c>
      <c r="F111" s="345" t="s">
        <v>418</v>
      </c>
    </row>
    <row r="112" spans="1:6" ht="17.25" customHeight="1" x14ac:dyDescent="0.25">
      <c r="A112" s="527"/>
      <c r="B112" s="344" t="s">
        <v>105</v>
      </c>
      <c r="C112" s="344" t="s">
        <v>432</v>
      </c>
      <c r="D112" s="345" t="s">
        <v>138</v>
      </c>
      <c r="E112" s="345" t="s">
        <v>317</v>
      </c>
      <c r="F112" s="345" t="s">
        <v>418</v>
      </c>
    </row>
    <row r="113" spans="1:6" ht="15.75" customHeight="1" x14ac:dyDescent="0.25">
      <c r="A113" s="527"/>
      <c r="B113" s="344" t="s">
        <v>105</v>
      </c>
      <c r="C113" s="344" t="s">
        <v>433</v>
      </c>
      <c r="D113" s="345" t="s">
        <v>138</v>
      </c>
      <c r="E113" s="345" t="s">
        <v>317</v>
      </c>
      <c r="F113" s="345" t="s">
        <v>418</v>
      </c>
    </row>
    <row r="114" spans="1:6" ht="18" customHeight="1" x14ac:dyDescent="0.25">
      <c r="A114" s="527"/>
      <c r="B114" s="344" t="s">
        <v>105</v>
      </c>
      <c r="C114" s="344" t="s">
        <v>434</v>
      </c>
      <c r="D114" s="345" t="s">
        <v>138</v>
      </c>
      <c r="E114" s="345" t="s">
        <v>317</v>
      </c>
      <c r="F114" s="345" t="s">
        <v>418</v>
      </c>
    </row>
    <row r="115" spans="1:6" ht="18.75" customHeight="1" x14ac:dyDescent="0.25">
      <c r="A115" s="527"/>
      <c r="B115" s="344" t="s">
        <v>105</v>
      </c>
      <c r="C115" s="344" t="s">
        <v>435</v>
      </c>
      <c r="D115" s="345" t="s">
        <v>138</v>
      </c>
      <c r="E115" s="345" t="s">
        <v>317</v>
      </c>
      <c r="F115" s="345" t="s">
        <v>418</v>
      </c>
    </row>
    <row r="116" spans="1:6" ht="18" customHeight="1" x14ac:dyDescent="0.25">
      <c r="A116" s="527"/>
      <c r="B116" s="344" t="s">
        <v>105</v>
      </c>
      <c r="C116" s="344" t="s">
        <v>436</v>
      </c>
      <c r="D116" s="345" t="s">
        <v>138</v>
      </c>
      <c r="E116" s="345" t="s">
        <v>317</v>
      </c>
      <c r="F116" s="345" t="s">
        <v>418</v>
      </c>
    </row>
    <row r="117" spans="1:6" x14ac:dyDescent="0.25">
      <c r="A117" s="527"/>
      <c r="B117" s="344" t="s">
        <v>143</v>
      </c>
      <c r="C117" s="344" t="s">
        <v>340</v>
      </c>
      <c r="D117" s="345" t="s">
        <v>138</v>
      </c>
      <c r="E117" s="345" t="s">
        <v>317</v>
      </c>
      <c r="F117" s="345" t="s">
        <v>418</v>
      </c>
    </row>
    <row r="118" spans="1:6" x14ac:dyDescent="0.25">
      <c r="A118" s="520" t="s">
        <v>50</v>
      </c>
      <c r="B118" s="344" t="s">
        <v>90</v>
      </c>
      <c r="C118" s="344" t="s">
        <v>90</v>
      </c>
      <c r="D118" s="345" t="s">
        <v>360</v>
      </c>
      <c r="E118" s="345" t="s">
        <v>317</v>
      </c>
      <c r="F118" s="345" t="s">
        <v>418</v>
      </c>
    </row>
    <row r="119" spans="1:6" x14ac:dyDescent="0.25">
      <c r="A119" s="520"/>
      <c r="B119" s="344" t="s">
        <v>90</v>
      </c>
      <c r="C119" s="344" t="s">
        <v>90</v>
      </c>
      <c r="D119" s="345" t="s">
        <v>437</v>
      </c>
      <c r="E119" s="345" t="s">
        <v>317</v>
      </c>
      <c r="F119" s="345" t="s">
        <v>418</v>
      </c>
    </row>
    <row r="120" spans="1:6" x14ac:dyDescent="0.25">
      <c r="A120" s="520" t="s">
        <v>52</v>
      </c>
      <c r="B120" s="344" t="s">
        <v>89</v>
      </c>
      <c r="C120" s="344" t="s">
        <v>361</v>
      </c>
      <c r="D120" s="345" t="s">
        <v>138</v>
      </c>
      <c r="E120" s="345" t="s">
        <v>317</v>
      </c>
      <c r="F120" s="345" t="s">
        <v>418</v>
      </c>
    </row>
    <row r="121" spans="1:6" x14ac:dyDescent="0.25">
      <c r="A121" s="520"/>
      <c r="B121" s="344" t="s">
        <v>89</v>
      </c>
      <c r="C121" s="344" t="s">
        <v>365</v>
      </c>
      <c r="D121" s="345" t="s">
        <v>138</v>
      </c>
      <c r="E121" s="345" t="s">
        <v>317</v>
      </c>
      <c r="F121" s="345" t="s">
        <v>418</v>
      </c>
    </row>
    <row r="122" spans="1:6" x14ac:dyDescent="0.25">
      <c r="A122" s="520"/>
      <c r="B122" s="344" t="s">
        <v>89</v>
      </c>
      <c r="C122" s="344" t="s">
        <v>365</v>
      </c>
      <c r="D122" s="345" t="s">
        <v>437</v>
      </c>
      <c r="E122" s="345" t="s">
        <v>317</v>
      </c>
      <c r="F122" s="345" t="s">
        <v>418</v>
      </c>
    </row>
    <row r="123" spans="1:6" x14ac:dyDescent="0.25">
      <c r="A123" s="522" t="s">
        <v>54</v>
      </c>
      <c r="B123" s="344" t="s">
        <v>81</v>
      </c>
      <c r="C123" s="344" t="s">
        <v>366</v>
      </c>
      <c r="D123" s="346" t="s">
        <v>138</v>
      </c>
      <c r="E123" s="345" t="s">
        <v>317</v>
      </c>
      <c r="F123" s="345" t="s">
        <v>418</v>
      </c>
    </row>
    <row r="124" spans="1:6" x14ac:dyDescent="0.25">
      <c r="A124" s="522"/>
      <c r="B124" s="344" t="s">
        <v>81</v>
      </c>
      <c r="C124" s="344" t="s">
        <v>367</v>
      </c>
      <c r="D124" s="346" t="s">
        <v>138</v>
      </c>
      <c r="E124" s="346" t="s">
        <v>368</v>
      </c>
      <c r="F124" s="345" t="s">
        <v>418</v>
      </c>
    </row>
    <row r="125" spans="1:6" x14ac:dyDescent="0.25">
      <c r="A125" s="522"/>
      <c r="B125" s="344" t="s">
        <v>81</v>
      </c>
      <c r="C125" s="344" t="s">
        <v>367</v>
      </c>
      <c r="D125" s="346" t="s">
        <v>141</v>
      </c>
      <c r="E125" s="346" t="s">
        <v>368</v>
      </c>
      <c r="F125" s="345" t="s">
        <v>418</v>
      </c>
    </row>
    <row r="126" spans="1:6" x14ac:dyDescent="0.25">
      <c r="A126" s="522"/>
      <c r="B126" s="344" t="s">
        <v>81</v>
      </c>
      <c r="C126" s="344" t="s">
        <v>375</v>
      </c>
      <c r="D126" s="346" t="s">
        <v>138</v>
      </c>
      <c r="E126" s="345" t="s">
        <v>317</v>
      </c>
      <c r="F126" s="345" t="s">
        <v>418</v>
      </c>
    </row>
    <row r="127" spans="1:6" x14ac:dyDescent="0.25">
      <c r="A127" s="522"/>
      <c r="B127" s="344" t="s">
        <v>82</v>
      </c>
      <c r="C127" s="344" t="s">
        <v>82</v>
      </c>
      <c r="D127" s="346" t="s">
        <v>138</v>
      </c>
      <c r="E127" s="345" t="s">
        <v>317</v>
      </c>
      <c r="F127" s="345" t="s">
        <v>418</v>
      </c>
    </row>
    <row r="128" spans="1:6" x14ac:dyDescent="0.25">
      <c r="A128" s="522"/>
      <c r="B128" s="344" t="s">
        <v>84</v>
      </c>
      <c r="C128" s="344" t="s">
        <v>408</v>
      </c>
      <c r="D128" s="346" t="s">
        <v>138</v>
      </c>
      <c r="E128" s="345" t="s">
        <v>317</v>
      </c>
      <c r="F128" s="345" t="s">
        <v>418</v>
      </c>
    </row>
    <row r="129" spans="1:6" x14ac:dyDescent="0.25">
      <c r="A129" s="522"/>
      <c r="B129" s="344" t="s">
        <v>89</v>
      </c>
      <c r="C129" s="344" t="s">
        <v>413</v>
      </c>
      <c r="D129" s="346" t="s">
        <v>138</v>
      </c>
      <c r="E129" s="345" t="s">
        <v>317</v>
      </c>
      <c r="F129" s="345" t="s">
        <v>418</v>
      </c>
    </row>
    <row r="130" spans="1:6" x14ac:dyDescent="0.25">
      <c r="A130" s="522"/>
      <c r="B130" s="344" t="s">
        <v>89</v>
      </c>
      <c r="C130" s="344" t="s">
        <v>413</v>
      </c>
      <c r="D130" s="346" t="s">
        <v>141</v>
      </c>
      <c r="E130" s="345" t="s">
        <v>317</v>
      </c>
      <c r="F130" s="345" t="s">
        <v>418</v>
      </c>
    </row>
    <row r="131" spans="1:6" x14ac:dyDescent="0.25">
      <c r="A131" s="522"/>
      <c r="B131" s="344" t="s">
        <v>91</v>
      </c>
      <c r="C131" s="344" t="s">
        <v>91</v>
      </c>
      <c r="D131" s="346" t="s">
        <v>138</v>
      </c>
      <c r="E131" s="346" t="s">
        <v>368</v>
      </c>
      <c r="F131" s="345" t="s">
        <v>418</v>
      </c>
    </row>
    <row r="132" spans="1:6" x14ac:dyDescent="0.25">
      <c r="A132" s="522"/>
      <c r="B132" s="344" t="s">
        <v>91</v>
      </c>
      <c r="C132" s="344" t="s">
        <v>91</v>
      </c>
      <c r="D132" s="346" t="s">
        <v>360</v>
      </c>
      <c r="E132" s="346" t="s">
        <v>317</v>
      </c>
      <c r="F132" s="345" t="s">
        <v>418</v>
      </c>
    </row>
    <row r="133" spans="1:6" x14ac:dyDescent="0.25">
      <c r="A133" s="522"/>
      <c r="B133" s="344" t="s">
        <v>92</v>
      </c>
      <c r="C133" s="344" t="s">
        <v>92</v>
      </c>
      <c r="D133" s="346" t="s">
        <v>138</v>
      </c>
      <c r="E133" s="345" t="s">
        <v>317</v>
      </c>
      <c r="F133" s="345" t="s">
        <v>418</v>
      </c>
    </row>
    <row r="134" spans="1:6" x14ac:dyDescent="0.25">
      <c r="A134" s="522"/>
      <c r="B134" s="344" t="s">
        <v>92</v>
      </c>
      <c r="C134" s="344" t="s">
        <v>92</v>
      </c>
      <c r="D134" s="346" t="s">
        <v>141</v>
      </c>
      <c r="E134" s="345" t="s">
        <v>317</v>
      </c>
      <c r="F134" s="345" t="s">
        <v>418</v>
      </c>
    </row>
    <row r="135" spans="1:6" x14ac:dyDescent="0.25">
      <c r="A135" s="522"/>
      <c r="B135" s="344" t="s">
        <v>92</v>
      </c>
      <c r="C135" s="344" t="s">
        <v>438</v>
      </c>
      <c r="D135" s="346" t="s">
        <v>138</v>
      </c>
      <c r="E135" s="345" t="s">
        <v>317</v>
      </c>
      <c r="F135" s="345" t="s">
        <v>418</v>
      </c>
    </row>
    <row r="136" spans="1:6" x14ac:dyDescent="0.25">
      <c r="A136" s="522"/>
      <c r="B136" s="344" t="s">
        <v>92</v>
      </c>
      <c r="C136" s="344" t="s">
        <v>438</v>
      </c>
      <c r="D136" s="346" t="s">
        <v>141</v>
      </c>
      <c r="E136" s="345" t="s">
        <v>317</v>
      </c>
      <c r="F136" s="345" t="s">
        <v>418</v>
      </c>
    </row>
    <row r="137" spans="1:6" ht="16.5" customHeight="1" x14ac:dyDescent="0.25">
      <c r="A137" s="522"/>
      <c r="B137" s="344" t="s">
        <v>105</v>
      </c>
      <c r="C137" s="347" t="s">
        <v>439</v>
      </c>
      <c r="D137" s="346" t="s">
        <v>138</v>
      </c>
      <c r="E137" s="345" t="s">
        <v>317</v>
      </c>
      <c r="F137" s="345" t="s">
        <v>418</v>
      </c>
    </row>
    <row r="138" spans="1:6" ht="18" customHeight="1" x14ac:dyDescent="0.25">
      <c r="A138" s="522"/>
      <c r="B138" s="344" t="s">
        <v>105</v>
      </c>
      <c r="C138" s="344" t="s">
        <v>440</v>
      </c>
      <c r="D138" s="346" t="s">
        <v>138</v>
      </c>
      <c r="E138" s="345" t="s">
        <v>317</v>
      </c>
      <c r="F138" s="345" t="s">
        <v>418</v>
      </c>
    </row>
    <row r="139" spans="1:6" ht="15.75" customHeight="1" x14ac:dyDescent="0.25">
      <c r="A139" s="522"/>
      <c r="B139" s="344" t="s">
        <v>105</v>
      </c>
      <c r="C139" s="344" t="s">
        <v>441</v>
      </c>
      <c r="D139" s="346" t="s">
        <v>138</v>
      </c>
      <c r="E139" s="345" t="s">
        <v>317</v>
      </c>
      <c r="F139" s="345" t="s">
        <v>418</v>
      </c>
    </row>
    <row r="140" spans="1:6" ht="15" customHeight="1" x14ac:dyDescent="0.25">
      <c r="A140" s="522"/>
      <c r="B140" s="344" t="s">
        <v>105</v>
      </c>
      <c r="C140" s="344" t="s">
        <v>442</v>
      </c>
      <c r="D140" s="346" t="s">
        <v>138</v>
      </c>
      <c r="E140" s="345" t="s">
        <v>317</v>
      </c>
      <c r="F140" s="345" t="s">
        <v>418</v>
      </c>
    </row>
    <row r="141" spans="1:6" ht="17.25" customHeight="1" x14ac:dyDescent="0.25">
      <c r="A141" s="522"/>
      <c r="B141" s="344" t="s">
        <v>105</v>
      </c>
      <c r="C141" s="344" t="s">
        <v>443</v>
      </c>
      <c r="D141" s="346" t="s">
        <v>138</v>
      </c>
      <c r="E141" s="345" t="s">
        <v>317</v>
      </c>
      <c r="F141" s="345" t="s">
        <v>418</v>
      </c>
    </row>
    <row r="142" spans="1:6" ht="18" customHeight="1" x14ac:dyDescent="0.25">
      <c r="A142" s="522"/>
      <c r="B142" s="344" t="s">
        <v>105</v>
      </c>
      <c r="C142" s="344" t="s">
        <v>444</v>
      </c>
      <c r="D142" s="346" t="s">
        <v>138</v>
      </c>
      <c r="E142" s="345" t="s">
        <v>317</v>
      </c>
      <c r="F142" s="345" t="s">
        <v>418</v>
      </c>
    </row>
    <row r="143" spans="1:6" ht="19.5" customHeight="1" x14ac:dyDescent="0.25">
      <c r="A143" s="522"/>
      <c r="B143" s="344" t="s">
        <v>105</v>
      </c>
      <c r="C143" s="344" t="s">
        <v>445</v>
      </c>
      <c r="D143" s="346" t="s">
        <v>138</v>
      </c>
      <c r="E143" s="345" t="s">
        <v>317</v>
      </c>
      <c r="F143" s="345" t="s">
        <v>418</v>
      </c>
    </row>
    <row r="144" spans="1:6" ht="16.5" customHeight="1" x14ac:dyDescent="0.25">
      <c r="A144" s="522"/>
      <c r="B144" s="344" t="s">
        <v>105</v>
      </c>
      <c r="C144" s="344" t="s">
        <v>446</v>
      </c>
      <c r="D144" s="346" t="s">
        <v>138</v>
      </c>
      <c r="E144" s="345" t="s">
        <v>317</v>
      </c>
      <c r="F144" s="345" t="s">
        <v>418</v>
      </c>
    </row>
    <row r="145" spans="1:6" ht="18.75" x14ac:dyDescent="0.3">
      <c r="A145" s="332"/>
      <c r="B145" s="333"/>
      <c r="C145" s="333"/>
      <c r="D145" s="331"/>
      <c r="E145" s="331"/>
      <c r="F145" s="331"/>
    </row>
    <row r="146" spans="1:6" ht="16.5" thickBot="1" x14ac:dyDescent="0.3">
      <c r="A146" s="523" t="s">
        <v>447</v>
      </c>
      <c r="B146" s="524"/>
      <c r="C146" s="352"/>
      <c r="D146" s="353"/>
      <c r="E146" s="353"/>
      <c r="F146" s="353"/>
    </row>
    <row r="147" spans="1:6" ht="32.25" thickBot="1" x14ac:dyDescent="0.3">
      <c r="A147" s="354" t="s">
        <v>145</v>
      </c>
      <c r="B147" s="355" t="s">
        <v>69</v>
      </c>
      <c r="C147" s="355" t="s">
        <v>312</v>
      </c>
      <c r="D147" s="355" t="s">
        <v>313</v>
      </c>
      <c r="E147" s="355" t="s">
        <v>314</v>
      </c>
      <c r="F147" s="356" t="s">
        <v>315</v>
      </c>
    </row>
    <row r="148" spans="1:6" x14ac:dyDescent="0.25">
      <c r="A148" s="516" t="s">
        <v>45</v>
      </c>
      <c r="B148" s="357" t="s">
        <v>109</v>
      </c>
      <c r="C148" s="357" t="s">
        <v>109</v>
      </c>
      <c r="D148" s="358" t="s">
        <v>138</v>
      </c>
      <c r="E148" s="359" t="s">
        <v>317</v>
      </c>
      <c r="F148" s="358" t="s">
        <v>418</v>
      </c>
    </row>
    <row r="149" spans="1:6" x14ac:dyDescent="0.25">
      <c r="A149" s="516"/>
      <c r="B149" s="357" t="s">
        <v>96</v>
      </c>
      <c r="C149" s="357" t="s">
        <v>96</v>
      </c>
      <c r="D149" s="358" t="s">
        <v>138</v>
      </c>
      <c r="E149" s="360" t="s">
        <v>317</v>
      </c>
      <c r="F149" s="358" t="s">
        <v>448</v>
      </c>
    </row>
    <row r="150" spans="1:6" x14ac:dyDescent="0.25">
      <c r="A150" s="516"/>
      <c r="B150" s="357" t="s">
        <v>96</v>
      </c>
      <c r="C150" s="357" t="s">
        <v>96</v>
      </c>
      <c r="D150" s="358" t="s">
        <v>138</v>
      </c>
      <c r="E150" s="360" t="s">
        <v>368</v>
      </c>
      <c r="F150" s="358" t="s">
        <v>448</v>
      </c>
    </row>
    <row r="151" spans="1:6" x14ac:dyDescent="0.25">
      <c r="A151" s="516"/>
      <c r="B151" s="357" t="s">
        <v>98</v>
      </c>
      <c r="C151" s="357" t="s">
        <v>98</v>
      </c>
      <c r="D151" s="358" t="s">
        <v>138</v>
      </c>
      <c r="E151" s="360" t="s">
        <v>317</v>
      </c>
      <c r="F151" s="358" t="s">
        <v>449</v>
      </c>
    </row>
    <row r="152" spans="1:6" x14ac:dyDescent="0.25">
      <c r="A152" s="517"/>
      <c r="B152" s="357" t="s">
        <v>98</v>
      </c>
      <c r="C152" s="357" t="s">
        <v>98</v>
      </c>
      <c r="D152" s="358" t="s">
        <v>138</v>
      </c>
      <c r="E152" s="360" t="s">
        <v>368</v>
      </c>
      <c r="F152" s="358" t="s">
        <v>449</v>
      </c>
    </row>
    <row r="153" spans="1:6" ht="18.75" x14ac:dyDescent="0.3">
      <c r="A153" s="332"/>
      <c r="B153" s="333"/>
      <c r="C153" s="333"/>
      <c r="D153" s="331"/>
      <c r="E153" s="331"/>
      <c r="F153" s="331"/>
    </row>
    <row r="154" spans="1:6" x14ac:dyDescent="0.25">
      <c r="A154" s="351" t="s">
        <v>450</v>
      </c>
      <c r="B154" s="361"/>
      <c r="C154" s="361"/>
      <c r="D154" s="362"/>
      <c r="E154" s="362"/>
      <c r="F154" s="362"/>
    </row>
    <row r="155" spans="1:6" ht="31.5" x14ac:dyDescent="0.25">
      <c r="A155" s="363" t="s">
        <v>145</v>
      </c>
      <c r="B155" s="364" t="s">
        <v>69</v>
      </c>
      <c r="C155" s="364" t="s">
        <v>312</v>
      </c>
      <c r="D155" s="364" t="s">
        <v>313</v>
      </c>
      <c r="E155" s="364" t="s">
        <v>314</v>
      </c>
      <c r="F155" s="364" t="s">
        <v>315</v>
      </c>
    </row>
    <row r="156" spans="1:6" x14ac:dyDescent="0.25">
      <c r="A156" s="521" t="s">
        <v>45</v>
      </c>
      <c r="B156" s="357" t="s">
        <v>109</v>
      </c>
      <c r="C156" s="357" t="s">
        <v>451</v>
      </c>
      <c r="D156" s="360" t="s">
        <v>138</v>
      </c>
      <c r="E156" s="360" t="s">
        <v>452</v>
      </c>
      <c r="F156" s="360" t="s">
        <v>453</v>
      </c>
    </row>
    <row r="157" spans="1:6" x14ac:dyDescent="0.25">
      <c r="A157" s="521"/>
      <c r="B157" s="357" t="s">
        <v>109</v>
      </c>
      <c r="C157" s="357" t="s">
        <v>451</v>
      </c>
      <c r="D157" s="360" t="s">
        <v>437</v>
      </c>
      <c r="E157" s="360" t="s">
        <v>452</v>
      </c>
      <c r="F157" s="360" t="s">
        <v>453</v>
      </c>
    </row>
    <row r="158" spans="1:6" x14ac:dyDescent="0.25">
      <c r="A158" s="521"/>
      <c r="B158" s="357" t="s">
        <v>95</v>
      </c>
      <c r="C158" s="357" t="s">
        <v>95</v>
      </c>
      <c r="D158" s="360" t="s">
        <v>138</v>
      </c>
      <c r="E158" s="360" t="s">
        <v>317</v>
      </c>
      <c r="F158" s="360" t="s">
        <v>453</v>
      </c>
    </row>
    <row r="159" spans="1:6" x14ac:dyDescent="0.25">
      <c r="A159" s="521"/>
      <c r="B159" s="357" t="s">
        <v>95</v>
      </c>
      <c r="C159" s="357" t="s">
        <v>95</v>
      </c>
      <c r="D159" s="360" t="s">
        <v>138</v>
      </c>
      <c r="E159" s="360" t="s">
        <v>368</v>
      </c>
      <c r="F159" s="360" t="s">
        <v>453</v>
      </c>
    </row>
    <row r="160" spans="1:6" x14ac:dyDescent="0.25">
      <c r="A160" s="521"/>
      <c r="B160" s="357" t="s">
        <v>95</v>
      </c>
      <c r="C160" s="357" t="s">
        <v>95</v>
      </c>
      <c r="D160" s="360" t="s">
        <v>437</v>
      </c>
      <c r="E160" s="360" t="s">
        <v>317</v>
      </c>
      <c r="F160" s="360" t="s">
        <v>453</v>
      </c>
    </row>
    <row r="161" spans="1:8" x14ac:dyDescent="0.25">
      <c r="A161" s="521"/>
      <c r="B161" s="357" t="s">
        <v>95</v>
      </c>
      <c r="C161" s="357" t="s">
        <v>95</v>
      </c>
      <c r="D161" s="360" t="s">
        <v>437</v>
      </c>
      <c r="E161" s="360" t="s">
        <v>368</v>
      </c>
      <c r="F161" s="360" t="s">
        <v>453</v>
      </c>
    </row>
    <row r="162" spans="1:8" x14ac:dyDescent="0.25">
      <c r="A162" s="521"/>
      <c r="B162" s="357" t="s">
        <v>96</v>
      </c>
      <c r="C162" s="357" t="s">
        <v>454</v>
      </c>
      <c r="D162" s="360" t="s">
        <v>138</v>
      </c>
      <c r="E162" s="360" t="s">
        <v>317</v>
      </c>
      <c r="F162" s="360" t="s">
        <v>453</v>
      </c>
      <c r="H162" t="s">
        <v>455</v>
      </c>
    </row>
    <row r="163" spans="1:8" x14ac:dyDescent="0.25">
      <c r="A163" s="521"/>
      <c r="B163" s="357" t="s">
        <v>96</v>
      </c>
      <c r="C163" s="357" t="s">
        <v>454</v>
      </c>
      <c r="D163" s="360" t="s">
        <v>138</v>
      </c>
      <c r="E163" s="360" t="s">
        <v>368</v>
      </c>
      <c r="F163" s="360" t="s">
        <v>453</v>
      </c>
    </row>
    <row r="164" spans="1:8" x14ac:dyDescent="0.25">
      <c r="A164" s="521"/>
      <c r="B164" s="357" t="s">
        <v>96</v>
      </c>
      <c r="C164" s="357" t="s">
        <v>454</v>
      </c>
      <c r="D164" s="360" t="s">
        <v>437</v>
      </c>
      <c r="E164" s="360" t="s">
        <v>317</v>
      </c>
      <c r="F164" s="360" t="s">
        <v>453</v>
      </c>
    </row>
    <row r="165" spans="1:8" x14ac:dyDescent="0.25">
      <c r="A165" s="521"/>
      <c r="B165" s="357" t="s">
        <v>96</v>
      </c>
      <c r="C165" s="357" t="s">
        <v>454</v>
      </c>
      <c r="D165" s="360" t="s">
        <v>437</v>
      </c>
      <c r="E165" s="360" t="s">
        <v>368</v>
      </c>
      <c r="F165" s="360" t="s">
        <v>453</v>
      </c>
    </row>
    <row r="166" spans="1:8" x14ac:dyDescent="0.25">
      <c r="A166" s="521"/>
      <c r="B166" s="357" t="s">
        <v>96</v>
      </c>
      <c r="C166" s="357" t="s">
        <v>456</v>
      </c>
      <c r="D166" s="360" t="s">
        <v>138</v>
      </c>
      <c r="E166" s="360" t="s">
        <v>452</v>
      </c>
      <c r="F166" s="360" t="s">
        <v>453</v>
      </c>
    </row>
    <row r="167" spans="1:8" x14ac:dyDescent="0.25">
      <c r="A167" s="521"/>
      <c r="B167" s="357" t="s">
        <v>96</v>
      </c>
      <c r="C167" s="357" t="s">
        <v>456</v>
      </c>
      <c r="D167" s="360" t="s">
        <v>437</v>
      </c>
      <c r="E167" s="360" t="s">
        <v>452</v>
      </c>
      <c r="F167" s="360" t="s">
        <v>453</v>
      </c>
    </row>
    <row r="168" spans="1:8" x14ac:dyDescent="0.25">
      <c r="A168" s="521"/>
      <c r="B168" s="357" t="s">
        <v>96</v>
      </c>
      <c r="C168" s="357" t="s">
        <v>199</v>
      </c>
      <c r="D168" s="360" t="s">
        <v>360</v>
      </c>
      <c r="E168" s="360" t="s">
        <v>317</v>
      </c>
      <c r="F168" s="360" t="s">
        <v>453</v>
      </c>
    </row>
    <row r="169" spans="1:8" x14ac:dyDescent="0.25">
      <c r="A169" s="521"/>
      <c r="B169" s="357" t="s">
        <v>96</v>
      </c>
      <c r="C169" s="357" t="s">
        <v>199</v>
      </c>
      <c r="D169" s="360" t="s">
        <v>138</v>
      </c>
      <c r="E169" s="360" t="s">
        <v>368</v>
      </c>
      <c r="F169" s="360" t="s">
        <v>453</v>
      </c>
    </row>
    <row r="170" spans="1:8" x14ac:dyDescent="0.25">
      <c r="A170" s="521"/>
      <c r="B170" s="357" t="s">
        <v>96</v>
      </c>
      <c r="C170" s="357" t="s">
        <v>199</v>
      </c>
      <c r="D170" s="360" t="s">
        <v>437</v>
      </c>
      <c r="E170" s="360" t="s">
        <v>317</v>
      </c>
      <c r="F170" s="360" t="s">
        <v>453</v>
      </c>
    </row>
    <row r="171" spans="1:8" x14ac:dyDescent="0.25">
      <c r="A171" s="521"/>
      <c r="B171" s="357" t="s">
        <v>96</v>
      </c>
      <c r="C171" s="357" t="s">
        <v>199</v>
      </c>
      <c r="D171" s="360" t="s">
        <v>437</v>
      </c>
      <c r="E171" s="360" t="s">
        <v>368</v>
      </c>
      <c r="F171" s="360" t="s">
        <v>453</v>
      </c>
    </row>
    <row r="172" spans="1:8" x14ac:dyDescent="0.25">
      <c r="A172" s="521"/>
      <c r="B172" s="357" t="s">
        <v>96</v>
      </c>
      <c r="C172" s="357" t="s">
        <v>191</v>
      </c>
      <c r="D172" s="360" t="s">
        <v>138</v>
      </c>
      <c r="E172" s="360" t="s">
        <v>452</v>
      </c>
      <c r="F172" s="360" t="s">
        <v>453</v>
      </c>
    </row>
    <row r="173" spans="1:8" x14ac:dyDescent="0.25">
      <c r="A173" s="521"/>
      <c r="B173" s="357" t="s">
        <v>96</v>
      </c>
      <c r="C173" s="357" t="s">
        <v>191</v>
      </c>
      <c r="D173" s="360" t="s">
        <v>437</v>
      </c>
      <c r="E173" s="360" t="s">
        <v>452</v>
      </c>
      <c r="F173" s="360" t="s">
        <v>453</v>
      </c>
    </row>
    <row r="174" spans="1:8" x14ac:dyDescent="0.25">
      <c r="A174" s="521"/>
      <c r="B174" s="357" t="s">
        <v>96</v>
      </c>
      <c r="C174" s="357" t="s">
        <v>172</v>
      </c>
      <c r="D174" s="360" t="s">
        <v>138</v>
      </c>
      <c r="E174" s="360" t="s">
        <v>457</v>
      </c>
      <c r="F174" s="360" t="s">
        <v>453</v>
      </c>
    </row>
    <row r="175" spans="1:8" x14ac:dyDescent="0.25">
      <c r="A175" s="521"/>
      <c r="B175" s="357" t="s">
        <v>96</v>
      </c>
      <c r="C175" s="357" t="s">
        <v>172</v>
      </c>
      <c r="D175" s="360" t="s">
        <v>138</v>
      </c>
      <c r="E175" s="360" t="s">
        <v>368</v>
      </c>
      <c r="F175" s="360" t="s">
        <v>453</v>
      </c>
    </row>
    <row r="176" spans="1:8" x14ac:dyDescent="0.25">
      <c r="A176" s="521"/>
      <c r="B176" s="357" t="s">
        <v>96</v>
      </c>
      <c r="C176" s="357" t="s">
        <v>172</v>
      </c>
      <c r="D176" s="360" t="s">
        <v>437</v>
      </c>
      <c r="E176" s="360" t="s">
        <v>317</v>
      </c>
      <c r="F176" s="360" t="s">
        <v>453</v>
      </c>
    </row>
    <row r="177" spans="1:6" x14ac:dyDescent="0.25">
      <c r="A177" s="521"/>
      <c r="B177" s="357" t="s">
        <v>96</v>
      </c>
      <c r="C177" s="357" t="s">
        <v>172</v>
      </c>
      <c r="D177" s="360" t="s">
        <v>437</v>
      </c>
      <c r="E177" s="360" t="s">
        <v>368</v>
      </c>
      <c r="F177" s="360" t="s">
        <v>453</v>
      </c>
    </row>
    <row r="178" spans="1:6" x14ac:dyDescent="0.25">
      <c r="A178" s="521"/>
      <c r="B178" s="357" t="s">
        <v>96</v>
      </c>
      <c r="C178" s="357" t="s">
        <v>458</v>
      </c>
      <c r="D178" s="360" t="s">
        <v>138</v>
      </c>
      <c r="E178" s="360" t="s">
        <v>452</v>
      </c>
      <c r="F178" s="360" t="s">
        <v>453</v>
      </c>
    </row>
    <row r="179" spans="1:6" x14ac:dyDescent="0.25">
      <c r="A179" s="521"/>
      <c r="B179" s="357" t="s">
        <v>96</v>
      </c>
      <c r="C179" s="357" t="s">
        <v>458</v>
      </c>
      <c r="D179" s="360" t="s">
        <v>437</v>
      </c>
      <c r="E179" s="360" t="s">
        <v>452</v>
      </c>
      <c r="F179" s="360" t="s">
        <v>453</v>
      </c>
    </row>
    <row r="180" spans="1:6" x14ac:dyDescent="0.25">
      <c r="A180" s="521"/>
      <c r="B180" s="357" t="s">
        <v>96</v>
      </c>
      <c r="C180" s="357" t="s">
        <v>459</v>
      </c>
      <c r="D180" s="360" t="s">
        <v>138</v>
      </c>
      <c r="E180" s="360" t="s">
        <v>317</v>
      </c>
      <c r="F180" s="360" t="s">
        <v>453</v>
      </c>
    </row>
    <row r="181" spans="1:6" x14ac:dyDescent="0.25">
      <c r="A181" s="521"/>
      <c r="B181" s="357" t="s">
        <v>96</v>
      </c>
      <c r="C181" s="357" t="s">
        <v>459</v>
      </c>
      <c r="D181" s="360" t="s">
        <v>138</v>
      </c>
      <c r="E181" s="360" t="s">
        <v>368</v>
      </c>
      <c r="F181" s="360" t="s">
        <v>453</v>
      </c>
    </row>
    <row r="182" spans="1:6" x14ac:dyDescent="0.25">
      <c r="A182" s="521"/>
      <c r="B182" s="357" t="s">
        <v>96</v>
      </c>
      <c r="C182" s="357" t="s">
        <v>459</v>
      </c>
      <c r="D182" s="360" t="s">
        <v>437</v>
      </c>
      <c r="E182" s="360" t="s">
        <v>317</v>
      </c>
      <c r="F182" s="360" t="s">
        <v>453</v>
      </c>
    </row>
    <row r="183" spans="1:6" x14ac:dyDescent="0.25">
      <c r="A183" s="521"/>
      <c r="B183" s="357" t="s">
        <v>96</v>
      </c>
      <c r="C183" s="357" t="s">
        <v>459</v>
      </c>
      <c r="D183" s="360" t="s">
        <v>437</v>
      </c>
      <c r="E183" s="360" t="s">
        <v>368</v>
      </c>
      <c r="F183" s="360" t="s">
        <v>453</v>
      </c>
    </row>
    <row r="184" spans="1:6" x14ac:dyDescent="0.25">
      <c r="A184" s="521"/>
      <c r="B184" s="357" t="s">
        <v>460</v>
      </c>
      <c r="C184" s="357" t="s">
        <v>197</v>
      </c>
      <c r="D184" s="360" t="s">
        <v>138</v>
      </c>
      <c r="E184" s="360" t="s">
        <v>452</v>
      </c>
      <c r="F184" s="360" t="s">
        <v>453</v>
      </c>
    </row>
    <row r="185" spans="1:6" x14ac:dyDescent="0.25">
      <c r="A185" s="521"/>
      <c r="B185" s="357" t="s">
        <v>460</v>
      </c>
      <c r="C185" s="357" t="s">
        <v>197</v>
      </c>
      <c r="D185" s="360" t="s">
        <v>437</v>
      </c>
      <c r="E185" s="360" t="s">
        <v>452</v>
      </c>
      <c r="F185" s="360" t="s">
        <v>453</v>
      </c>
    </row>
    <row r="186" spans="1:6" x14ac:dyDescent="0.25">
      <c r="A186" s="521"/>
      <c r="B186" s="357" t="s">
        <v>98</v>
      </c>
      <c r="C186" s="357" t="s">
        <v>98</v>
      </c>
      <c r="D186" s="360" t="s">
        <v>138</v>
      </c>
      <c r="E186" s="360" t="s">
        <v>317</v>
      </c>
      <c r="F186" s="360" t="s">
        <v>453</v>
      </c>
    </row>
    <row r="187" spans="1:6" x14ac:dyDescent="0.25">
      <c r="A187" s="521"/>
      <c r="B187" s="357" t="s">
        <v>98</v>
      </c>
      <c r="C187" s="357" t="s">
        <v>98</v>
      </c>
      <c r="D187" s="360" t="s">
        <v>138</v>
      </c>
      <c r="E187" s="360" t="s">
        <v>368</v>
      </c>
      <c r="F187" s="360" t="s">
        <v>453</v>
      </c>
    </row>
    <row r="188" spans="1:6" x14ac:dyDescent="0.25">
      <c r="A188" s="521"/>
      <c r="B188" s="357" t="s">
        <v>98</v>
      </c>
      <c r="C188" s="357" t="s">
        <v>98</v>
      </c>
      <c r="D188" s="360" t="s">
        <v>437</v>
      </c>
      <c r="E188" s="360" t="s">
        <v>317</v>
      </c>
      <c r="F188" s="360" t="s">
        <v>453</v>
      </c>
    </row>
    <row r="189" spans="1:6" x14ac:dyDescent="0.25">
      <c r="A189" s="521"/>
      <c r="B189" s="357" t="s">
        <v>98</v>
      </c>
      <c r="C189" s="357" t="s">
        <v>98</v>
      </c>
      <c r="D189" s="360" t="s">
        <v>437</v>
      </c>
      <c r="E189" s="360" t="s">
        <v>368</v>
      </c>
      <c r="F189" s="360" t="s">
        <v>453</v>
      </c>
    </row>
    <row r="190" spans="1:6" x14ac:dyDescent="0.25">
      <c r="A190" s="516" t="s">
        <v>48</v>
      </c>
      <c r="B190" s="357" t="s">
        <v>79</v>
      </c>
      <c r="C190" s="357" t="s">
        <v>461</v>
      </c>
      <c r="D190" s="358" t="s">
        <v>360</v>
      </c>
      <c r="E190" s="360" t="s">
        <v>317</v>
      </c>
      <c r="F190" s="360" t="s">
        <v>453</v>
      </c>
    </row>
    <row r="191" spans="1:6" x14ac:dyDescent="0.25">
      <c r="A191" s="516"/>
      <c r="B191" s="357" t="s">
        <v>79</v>
      </c>
      <c r="C191" s="357" t="s">
        <v>462</v>
      </c>
      <c r="D191" s="358" t="s">
        <v>138</v>
      </c>
      <c r="E191" s="360" t="s">
        <v>317</v>
      </c>
      <c r="F191" s="360" t="s">
        <v>453</v>
      </c>
    </row>
    <row r="192" spans="1:6" x14ac:dyDescent="0.25">
      <c r="A192" s="516"/>
      <c r="B192" s="357" t="s">
        <v>79</v>
      </c>
      <c r="C192" s="357" t="s">
        <v>462</v>
      </c>
      <c r="D192" s="358" t="s">
        <v>138</v>
      </c>
      <c r="E192" s="360" t="s">
        <v>368</v>
      </c>
      <c r="F192" s="360" t="s">
        <v>453</v>
      </c>
    </row>
    <row r="193" spans="1:6" x14ac:dyDescent="0.25">
      <c r="A193" s="516"/>
      <c r="B193" s="357" t="s">
        <v>79</v>
      </c>
      <c r="C193" s="357" t="s">
        <v>421</v>
      </c>
      <c r="D193" s="360" t="s">
        <v>463</v>
      </c>
      <c r="E193" s="360" t="s">
        <v>317</v>
      </c>
      <c r="F193" s="360" t="s">
        <v>453</v>
      </c>
    </row>
    <row r="194" spans="1:6" x14ac:dyDescent="0.25">
      <c r="A194" s="516"/>
      <c r="B194" s="357" t="s">
        <v>79</v>
      </c>
      <c r="C194" s="357" t="s">
        <v>421</v>
      </c>
      <c r="D194" s="360" t="s">
        <v>463</v>
      </c>
      <c r="E194" s="360" t="s">
        <v>368</v>
      </c>
      <c r="F194" s="360" t="s">
        <v>453</v>
      </c>
    </row>
    <row r="195" spans="1:6" x14ac:dyDescent="0.25">
      <c r="A195" s="516"/>
      <c r="B195" s="357" t="s">
        <v>83</v>
      </c>
      <c r="C195" s="357" t="s">
        <v>324</v>
      </c>
      <c r="D195" s="360" t="s">
        <v>138</v>
      </c>
      <c r="E195" s="360" t="s">
        <v>317</v>
      </c>
      <c r="F195" s="360" t="s">
        <v>453</v>
      </c>
    </row>
    <row r="196" spans="1:6" x14ac:dyDescent="0.25">
      <c r="A196" s="516"/>
      <c r="B196" s="357" t="s">
        <v>83</v>
      </c>
      <c r="C196" s="357" t="s">
        <v>324</v>
      </c>
      <c r="D196" s="360" t="s">
        <v>437</v>
      </c>
      <c r="E196" s="360" t="s">
        <v>368</v>
      </c>
      <c r="F196" s="360" t="s">
        <v>453</v>
      </c>
    </row>
    <row r="197" spans="1:6" x14ac:dyDescent="0.25">
      <c r="A197" s="516"/>
      <c r="B197" s="357" t="s">
        <v>83</v>
      </c>
      <c r="C197" s="357" t="s">
        <v>324</v>
      </c>
      <c r="D197" s="360" t="s">
        <v>138</v>
      </c>
      <c r="E197" s="360" t="s">
        <v>317</v>
      </c>
      <c r="F197" s="360" t="s">
        <v>453</v>
      </c>
    </row>
    <row r="198" spans="1:6" x14ac:dyDescent="0.25">
      <c r="A198" s="516"/>
      <c r="B198" s="357" t="s">
        <v>83</v>
      </c>
      <c r="C198" s="357" t="s">
        <v>324</v>
      </c>
      <c r="D198" s="360" t="s">
        <v>138</v>
      </c>
      <c r="E198" s="360" t="s">
        <v>368</v>
      </c>
      <c r="F198" s="360" t="s">
        <v>453</v>
      </c>
    </row>
    <row r="199" spans="1:6" x14ac:dyDescent="0.25">
      <c r="A199" s="516"/>
      <c r="B199" s="357" t="s">
        <v>83</v>
      </c>
      <c r="C199" s="357" t="s">
        <v>83</v>
      </c>
      <c r="D199" s="360" t="s">
        <v>437</v>
      </c>
      <c r="E199" s="360" t="s">
        <v>317</v>
      </c>
      <c r="F199" s="360" t="s">
        <v>453</v>
      </c>
    </row>
    <row r="200" spans="1:6" x14ac:dyDescent="0.25">
      <c r="A200" s="516"/>
      <c r="B200" s="357" t="s">
        <v>83</v>
      </c>
      <c r="C200" s="357" t="s">
        <v>83</v>
      </c>
      <c r="D200" s="360" t="s">
        <v>138</v>
      </c>
      <c r="E200" s="360" t="s">
        <v>317</v>
      </c>
      <c r="F200" s="360" t="s">
        <v>453</v>
      </c>
    </row>
    <row r="201" spans="1:6" x14ac:dyDescent="0.25">
      <c r="A201" s="516"/>
      <c r="B201" s="357" t="s">
        <v>83</v>
      </c>
      <c r="C201" s="357" t="s">
        <v>83</v>
      </c>
      <c r="D201" s="360" t="s">
        <v>138</v>
      </c>
      <c r="E201" s="360" t="s">
        <v>368</v>
      </c>
      <c r="F201" s="360" t="s">
        <v>453</v>
      </c>
    </row>
    <row r="202" spans="1:6" x14ac:dyDescent="0.25">
      <c r="A202" s="516"/>
      <c r="B202" s="357" t="s">
        <v>83</v>
      </c>
      <c r="C202" s="357" t="s">
        <v>423</v>
      </c>
      <c r="D202" s="360" t="s">
        <v>360</v>
      </c>
      <c r="E202" s="360" t="s">
        <v>317</v>
      </c>
      <c r="F202" s="360" t="s">
        <v>453</v>
      </c>
    </row>
    <row r="203" spans="1:6" x14ac:dyDescent="0.25">
      <c r="A203" s="516"/>
      <c r="B203" s="357" t="s">
        <v>83</v>
      </c>
      <c r="C203" s="357" t="s">
        <v>423</v>
      </c>
      <c r="D203" s="360" t="s">
        <v>138</v>
      </c>
      <c r="E203" s="360" t="s">
        <v>368</v>
      </c>
      <c r="F203" s="360" t="s">
        <v>453</v>
      </c>
    </row>
    <row r="204" spans="1:6" x14ac:dyDescent="0.25">
      <c r="A204" s="516"/>
      <c r="B204" s="357" t="s">
        <v>83</v>
      </c>
      <c r="C204" s="357" t="s">
        <v>423</v>
      </c>
      <c r="D204" s="360" t="s">
        <v>437</v>
      </c>
      <c r="E204" s="360" t="s">
        <v>317</v>
      </c>
      <c r="F204" s="360" t="s">
        <v>453</v>
      </c>
    </row>
    <row r="205" spans="1:6" x14ac:dyDescent="0.25">
      <c r="A205" s="516"/>
      <c r="B205" s="357" t="s">
        <v>83</v>
      </c>
      <c r="C205" s="357" t="s">
        <v>423</v>
      </c>
      <c r="D205" s="360" t="s">
        <v>437</v>
      </c>
      <c r="E205" s="360" t="s">
        <v>368</v>
      </c>
      <c r="F205" s="360" t="s">
        <v>453</v>
      </c>
    </row>
    <row r="206" spans="1:6" x14ac:dyDescent="0.25">
      <c r="A206" s="516"/>
      <c r="B206" s="357" t="s">
        <v>83</v>
      </c>
      <c r="C206" s="357" t="s">
        <v>464</v>
      </c>
      <c r="D206" s="360" t="s">
        <v>138</v>
      </c>
      <c r="E206" s="360" t="s">
        <v>317</v>
      </c>
      <c r="F206" s="360" t="s">
        <v>453</v>
      </c>
    </row>
    <row r="207" spans="1:6" x14ac:dyDescent="0.25">
      <c r="A207" s="516"/>
      <c r="B207" s="357" t="s">
        <v>83</v>
      </c>
      <c r="C207" s="357" t="s">
        <v>464</v>
      </c>
      <c r="D207" s="360" t="s">
        <v>138</v>
      </c>
      <c r="E207" s="360" t="s">
        <v>368</v>
      </c>
      <c r="F207" s="360" t="s">
        <v>453</v>
      </c>
    </row>
    <row r="208" spans="1:6" x14ac:dyDescent="0.25">
      <c r="A208" s="516"/>
      <c r="B208" s="357" t="s">
        <v>83</v>
      </c>
      <c r="C208" s="357" t="s">
        <v>464</v>
      </c>
      <c r="D208" s="360" t="s">
        <v>437</v>
      </c>
      <c r="E208" s="360" t="s">
        <v>317</v>
      </c>
      <c r="F208" s="360" t="s">
        <v>453</v>
      </c>
    </row>
    <row r="209" spans="1:6" x14ac:dyDescent="0.25">
      <c r="A209" s="516"/>
      <c r="B209" s="357" t="s">
        <v>83</v>
      </c>
      <c r="C209" s="357" t="s">
        <v>464</v>
      </c>
      <c r="D209" s="360" t="s">
        <v>437</v>
      </c>
      <c r="E209" s="360" t="s">
        <v>368</v>
      </c>
      <c r="F209" s="360" t="s">
        <v>453</v>
      </c>
    </row>
    <row r="210" spans="1:6" x14ac:dyDescent="0.25">
      <c r="A210" s="516"/>
      <c r="B210" s="357" t="s">
        <v>83</v>
      </c>
      <c r="C210" s="357" t="s">
        <v>465</v>
      </c>
      <c r="D210" s="360" t="s">
        <v>360</v>
      </c>
      <c r="E210" s="360" t="s">
        <v>317</v>
      </c>
      <c r="F210" s="360" t="s">
        <v>453</v>
      </c>
    </row>
    <row r="211" spans="1:6" x14ac:dyDescent="0.25">
      <c r="A211" s="516"/>
      <c r="B211" s="357" t="s">
        <v>83</v>
      </c>
      <c r="C211" s="357" t="s">
        <v>465</v>
      </c>
      <c r="D211" s="360" t="s">
        <v>138</v>
      </c>
      <c r="E211" s="360" t="s">
        <v>368</v>
      </c>
      <c r="F211" s="360" t="s">
        <v>453</v>
      </c>
    </row>
    <row r="212" spans="1:6" x14ac:dyDescent="0.25">
      <c r="A212" s="516"/>
      <c r="B212" s="357" t="s">
        <v>83</v>
      </c>
      <c r="C212" s="357" t="s">
        <v>465</v>
      </c>
      <c r="D212" s="360" t="s">
        <v>437</v>
      </c>
      <c r="E212" s="360" t="s">
        <v>317</v>
      </c>
      <c r="F212" s="360" t="s">
        <v>453</v>
      </c>
    </row>
    <row r="213" spans="1:6" x14ac:dyDescent="0.25">
      <c r="A213" s="516"/>
      <c r="B213" s="357" t="s">
        <v>83</v>
      </c>
      <c r="C213" s="357" t="s">
        <v>465</v>
      </c>
      <c r="D213" s="360" t="s">
        <v>437</v>
      </c>
      <c r="E213" s="360" t="s">
        <v>368</v>
      </c>
      <c r="F213" s="360" t="s">
        <v>453</v>
      </c>
    </row>
    <row r="214" spans="1:6" x14ac:dyDescent="0.25">
      <c r="A214" s="516"/>
      <c r="B214" s="357" t="s">
        <v>85</v>
      </c>
      <c r="C214" s="357" t="s">
        <v>424</v>
      </c>
      <c r="D214" s="360" t="s">
        <v>437</v>
      </c>
      <c r="E214" s="360" t="s">
        <v>364</v>
      </c>
      <c r="F214" s="360" t="s">
        <v>453</v>
      </c>
    </row>
    <row r="215" spans="1:6" x14ac:dyDescent="0.25">
      <c r="A215" s="516"/>
      <c r="B215" s="357" t="s">
        <v>85</v>
      </c>
      <c r="C215" s="357" t="s">
        <v>424</v>
      </c>
      <c r="D215" s="360" t="s">
        <v>138</v>
      </c>
      <c r="E215" s="360" t="s">
        <v>364</v>
      </c>
      <c r="F215" s="360" t="s">
        <v>453</v>
      </c>
    </row>
    <row r="216" spans="1:6" x14ac:dyDescent="0.25">
      <c r="A216" s="516"/>
      <c r="B216" s="357" t="s">
        <v>85</v>
      </c>
      <c r="C216" s="357" t="s">
        <v>425</v>
      </c>
      <c r="D216" s="360" t="s">
        <v>138</v>
      </c>
      <c r="E216" s="360" t="s">
        <v>317</v>
      </c>
      <c r="F216" s="360" t="s">
        <v>453</v>
      </c>
    </row>
    <row r="217" spans="1:6" x14ac:dyDescent="0.25">
      <c r="A217" s="516"/>
      <c r="B217" s="357" t="s">
        <v>85</v>
      </c>
      <c r="C217" s="357" t="s">
        <v>425</v>
      </c>
      <c r="D217" s="360" t="s">
        <v>138</v>
      </c>
      <c r="E217" s="360" t="s">
        <v>368</v>
      </c>
      <c r="F217" s="360" t="s">
        <v>453</v>
      </c>
    </row>
    <row r="218" spans="1:6" x14ac:dyDescent="0.25">
      <c r="A218" s="516"/>
      <c r="B218" s="357" t="s">
        <v>85</v>
      </c>
      <c r="C218" s="357" t="s">
        <v>425</v>
      </c>
      <c r="D218" s="360" t="s">
        <v>437</v>
      </c>
      <c r="E218" s="360" t="s">
        <v>317</v>
      </c>
      <c r="F218" s="360" t="s">
        <v>453</v>
      </c>
    </row>
    <row r="219" spans="1:6" x14ac:dyDescent="0.25">
      <c r="A219" s="516"/>
      <c r="B219" s="357" t="s">
        <v>85</v>
      </c>
      <c r="C219" s="357" t="s">
        <v>425</v>
      </c>
      <c r="D219" s="360" t="s">
        <v>437</v>
      </c>
      <c r="E219" s="360" t="s">
        <v>368</v>
      </c>
      <c r="F219" s="360" t="s">
        <v>453</v>
      </c>
    </row>
    <row r="220" spans="1:6" x14ac:dyDescent="0.25">
      <c r="A220" s="516"/>
      <c r="B220" s="357" t="s">
        <v>85</v>
      </c>
      <c r="C220" s="357" t="s">
        <v>426</v>
      </c>
      <c r="D220" s="360" t="s">
        <v>138</v>
      </c>
      <c r="E220" s="360" t="s">
        <v>317</v>
      </c>
      <c r="F220" s="360" t="s">
        <v>453</v>
      </c>
    </row>
    <row r="221" spans="1:6" x14ac:dyDescent="0.25">
      <c r="A221" s="516"/>
      <c r="B221" s="357" t="s">
        <v>85</v>
      </c>
      <c r="C221" s="357" t="s">
        <v>426</v>
      </c>
      <c r="D221" s="360" t="s">
        <v>466</v>
      </c>
      <c r="E221" s="360" t="s">
        <v>368</v>
      </c>
      <c r="F221" s="360" t="s">
        <v>453</v>
      </c>
    </row>
    <row r="222" spans="1:6" x14ac:dyDescent="0.25">
      <c r="A222" s="516"/>
      <c r="B222" s="357" t="s">
        <v>85</v>
      </c>
      <c r="C222" s="357" t="s">
        <v>426</v>
      </c>
      <c r="D222" s="360" t="s">
        <v>437</v>
      </c>
      <c r="E222" s="360" t="s">
        <v>317</v>
      </c>
      <c r="F222" s="360" t="s">
        <v>453</v>
      </c>
    </row>
    <row r="223" spans="1:6" x14ac:dyDescent="0.25">
      <c r="A223" s="516"/>
      <c r="B223" s="357" t="s">
        <v>85</v>
      </c>
      <c r="C223" s="357" t="s">
        <v>426</v>
      </c>
      <c r="D223" s="360" t="s">
        <v>437</v>
      </c>
      <c r="E223" s="360" t="s">
        <v>368</v>
      </c>
      <c r="F223" s="360" t="s">
        <v>453</v>
      </c>
    </row>
    <row r="224" spans="1:6" x14ac:dyDescent="0.25">
      <c r="A224" s="516"/>
      <c r="B224" s="357" t="s">
        <v>85</v>
      </c>
      <c r="C224" s="357" t="s">
        <v>427</v>
      </c>
      <c r="D224" s="360" t="s">
        <v>138</v>
      </c>
      <c r="E224" s="360" t="s">
        <v>317</v>
      </c>
      <c r="F224" s="360" t="s">
        <v>453</v>
      </c>
    </row>
    <row r="225" spans="1:6" x14ac:dyDescent="0.25">
      <c r="A225" s="516"/>
      <c r="B225" s="357" t="s">
        <v>85</v>
      </c>
      <c r="C225" s="357" t="s">
        <v>427</v>
      </c>
      <c r="D225" s="360" t="s">
        <v>437</v>
      </c>
      <c r="E225" s="360" t="s">
        <v>317</v>
      </c>
      <c r="F225" s="360" t="s">
        <v>453</v>
      </c>
    </row>
    <row r="226" spans="1:6" x14ac:dyDescent="0.25">
      <c r="A226" s="516"/>
      <c r="B226" s="357" t="s">
        <v>85</v>
      </c>
      <c r="C226" s="357" t="s">
        <v>428</v>
      </c>
      <c r="D226" s="360" t="s">
        <v>138</v>
      </c>
      <c r="E226" s="360" t="s">
        <v>317</v>
      </c>
      <c r="F226" s="360" t="s">
        <v>453</v>
      </c>
    </row>
    <row r="227" spans="1:6" x14ac:dyDescent="0.25">
      <c r="A227" s="516"/>
      <c r="B227" s="357" t="s">
        <v>85</v>
      </c>
      <c r="C227" s="357" t="s">
        <v>428</v>
      </c>
      <c r="D227" s="360" t="s">
        <v>138</v>
      </c>
      <c r="E227" s="360" t="s">
        <v>368</v>
      </c>
      <c r="F227" s="360" t="s">
        <v>453</v>
      </c>
    </row>
    <row r="228" spans="1:6" x14ac:dyDescent="0.25">
      <c r="A228" s="516"/>
      <c r="B228" s="357" t="s">
        <v>86</v>
      </c>
      <c r="C228" s="357" t="s">
        <v>86</v>
      </c>
      <c r="D228" s="360" t="s">
        <v>138</v>
      </c>
      <c r="E228" s="360" t="s">
        <v>317</v>
      </c>
      <c r="F228" s="360" t="s">
        <v>453</v>
      </c>
    </row>
    <row r="229" spans="1:6" x14ac:dyDescent="0.25">
      <c r="A229" s="516"/>
      <c r="B229" s="357" t="s">
        <v>86</v>
      </c>
      <c r="C229" s="357" t="s">
        <v>86</v>
      </c>
      <c r="D229" s="360" t="s">
        <v>138</v>
      </c>
      <c r="E229" s="360" t="s">
        <v>368</v>
      </c>
      <c r="F229" s="360" t="s">
        <v>453</v>
      </c>
    </row>
    <row r="230" spans="1:6" x14ac:dyDescent="0.25">
      <c r="A230" s="516"/>
      <c r="B230" s="357" t="s">
        <v>86</v>
      </c>
      <c r="C230" s="357" t="s">
        <v>86</v>
      </c>
      <c r="D230" s="360" t="s">
        <v>437</v>
      </c>
      <c r="E230" s="360" t="s">
        <v>317</v>
      </c>
      <c r="F230" s="360" t="s">
        <v>453</v>
      </c>
    </row>
    <row r="231" spans="1:6" x14ac:dyDescent="0.25">
      <c r="A231" s="516"/>
      <c r="B231" s="357" t="s">
        <v>86</v>
      </c>
      <c r="C231" s="357" t="s">
        <v>86</v>
      </c>
      <c r="D231" s="360" t="s">
        <v>437</v>
      </c>
      <c r="E231" s="360" t="s">
        <v>368</v>
      </c>
      <c r="F231" s="360" t="s">
        <v>453</v>
      </c>
    </row>
    <row r="232" spans="1:6" x14ac:dyDescent="0.25">
      <c r="A232" s="516"/>
      <c r="B232" s="357" t="s">
        <v>87</v>
      </c>
      <c r="C232" s="357" t="s">
        <v>467</v>
      </c>
      <c r="D232" s="360" t="s">
        <v>138</v>
      </c>
      <c r="E232" s="360" t="s">
        <v>364</v>
      </c>
      <c r="F232" s="360" t="s">
        <v>453</v>
      </c>
    </row>
    <row r="233" spans="1:6" x14ac:dyDescent="0.25">
      <c r="A233" s="516"/>
      <c r="B233" s="357" t="s">
        <v>87</v>
      </c>
      <c r="C233" s="357" t="s">
        <v>467</v>
      </c>
      <c r="D233" s="360" t="s">
        <v>437</v>
      </c>
      <c r="E233" s="360" t="s">
        <v>364</v>
      </c>
      <c r="F233" s="360" t="s">
        <v>453</v>
      </c>
    </row>
    <row r="234" spans="1:6" x14ac:dyDescent="0.25">
      <c r="A234" s="516"/>
      <c r="B234" s="357" t="s">
        <v>87</v>
      </c>
      <c r="C234" s="357" t="s">
        <v>468</v>
      </c>
      <c r="D234" s="360" t="s">
        <v>138</v>
      </c>
      <c r="E234" s="360" t="s">
        <v>364</v>
      </c>
      <c r="F234" s="360" t="s">
        <v>453</v>
      </c>
    </row>
    <row r="235" spans="1:6" x14ac:dyDescent="0.25">
      <c r="A235" s="516"/>
      <c r="B235" s="357" t="s">
        <v>87</v>
      </c>
      <c r="C235" s="357" t="s">
        <v>468</v>
      </c>
      <c r="D235" s="360" t="s">
        <v>437</v>
      </c>
      <c r="E235" s="360" t="s">
        <v>364</v>
      </c>
      <c r="F235" s="360" t="s">
        <v>453</v>
      </c>
    </row>
    <row r="236" spans="1:6" x14ac:dyDescent="0.25">
      <c r="A236" s="516"/>
      <c r="B236" s="357" t="s">
        <v>87</v>
      </c>
      <c r="C236" s="357" t="s">
        <v>469</v>
      </c>
      <c r="D236" s="360" t="s">
        <v>138</v>
      </c>
      <c r="E236" s="360" t="s">
        <v>364</v>
      </c>
      <c r="F236" s="360" t="s">
        <v>453</v>
      </c>
    </row>
    <row r="237" spans="1:6" x14ac:dyDescent="0.25">
      <c r="A237" s="516"/>
      <c r="B237" s="357" t="s">
        <v>87</v>
      </c>
      <c r="C237" s="357" t="s">
        <v>469</v>
      </c>
      <c r="D237" s="360" t="s">
        <v>437</v>
      </c>
      <c r="E237" s="360" t="s">
        <v>364</v>
      </c>
      <c r="F237" s="360" t="s">
        <v>453</v>
      </c>
    </row>
    <row r="238" spans="1:6" x14ac:dyDescent="0.25">
      <c r="A238" s="516"/>
      <c r="B238" s="357" t="s">
        <v>143</v>
      </c>
      <c r="C238" s="357" t="s">
        <v>470</v>
      </c>
      <c r="D238" s="360" t="s">
        <v>138</v>
      </c>
      <c r="E238" s="360" t="s">
        <v>317</v>
      </c>
      <c r="F238" s="360" t="s">
        <v>453</v>
      </c>
    </row>
    <row r="239" spans="1:6" x14ac:dyDescent="0.25">
      <c r="A239" s="516"/>
      <c r="B239" s="357" t="s">
        <v>143</v>
      </c>
      <c r="C239" s="357" t="s">
        <v>470</v>
      </c>
      <c r="D239" s="360" t="s">
        <v>138</v>
      </c>
      <c r="E239" s="360" t="s">
        <v>368</v>
      </c>
      <c r="F239" s="360" t="s">
        <v>453</v>
      </c>
    </row>
    <row r="240" spans="1:6" x14ac:dyDescent="0.25">
      <c r="A240" s="516"/>
      <c r="B240" s="357" t="s">
        <v>143</v>
      </c>
      <c r="C240" s="357" t="s">
        <v>470</v>
      </c>
      <c r="D240" s="360" t="s">
        <v>437</v>
      </c>
      <c r="E240" s="360" t="s">
        <v>317</v>
      </c>
      <c r="F240" s="360" t="s">
        <v>453</v>
      </c>
    </row>
    <row r="241" spans="1:6" x14ac:dyDescent="0.25">
      <c r="A241" s="516"/>
      <c r="B241" s="357" t="s">
        <v>143</v>
      </c>
      <c r="C241" s="357" t="s">
        <v>470</v>
      </c>
      <c r="D241" s="360" t="s">
        <v>437</v>
      </c>
      <c r="E241" s="360" t="s">
        <v>368</v>
      </c>
      <c r="F241" s="360" t="s">
        <v>453</v>
      </c>
    </row>
    <row r="242" spans="1:6" x14ac:dyDescent="0.25">
      <c r="A242" s="516" t="s">
        <v>50</v>
      </c>
      <c r="B242" s="357" t="s">
        <v>90</v>
      </c>
      <c r="C242" s="357" t="s">
        <v>471</v>
      </c>
      <c r="D242" s="360" t="s">
        <v>138</v>
      </c>
      <c r="E242" s="360" t="s">
        <v>317</v>
      </c>
      <c r="F242" s="360" t="s">
        <v>453</v>
      </c>
    </row>
    <row r="243" spans="1:6" x14ac:dyDescent="0.25">
      <c r="A243" s="516"/>
      <c r="B243" s="357" t="s">
        <v>90</v>
      </c>
      <c r="C243" s="357" t="s">
        <v>471</v>
      </c>
      <c r="D243" s="360" t="s">
        <v>437</v>
      </c>
      <c r="E243" s="360" t="s">
        <v>317</v>
      </c>
      <c r="F243" s="360" t="s">
        <v>453</v>
      </c>
    </row>
    <row r="244" spans="1:6" x14ac:dyDescent="0.25">
      <c r="A244" s="516"/>
      <c r="B244" s="357" t="s">
        <v>90</v>
      </c>
      <c r="C244" s="357" t="s">
        <v>472</v>
      </c>
      <c r="D244" s="360" t="s">
        <v>138</v>
      </c>
      <c r="E244" s="360" t="s">
        <v>317</v>
      </c>
      <c r="F244" s="360" t="s">
        <v>453</v>
      </c>
    </row>
    <row r="245" spans="1:6" x14ac:dyDescent="0.25">
      <c r="A245" s="516"/>
      <c r="B245" s="357" t="s">
        <v>90</v>
      </c>
      <c r="C245" s="357" t="s">
        <v>472</v>
      </c>
      <c r="D245" s="360" t="s">
        <v>437</v>
      </c>
      <c r="E245" s="360" t="s">
        <v>317</v>
      </c>
      <c r="F245" s="360" t="s">
        <v>453</v>
      </c>
    </row>
    <row r="246" spans="1:6" x14ac:dyDescent="0.25">
      <c r="A246" s="516"/>
      <c r="B246" s="357" t="s">
        <v>90</v>
      </c>
      <c r="C246" s="357" t="s">
        <v>473</v>
      </c>
      <c r="D246" s="360" t="s">
        <v>138</v>
      </c>
      <c r="E246" s="360" t="s">
        <v>317</v>
      </c>
      <c r="F246" s="360" t="s">
        <v>453</v>
      </c>
    </row>
    <row r="247" spans="1:6" x14ac:dyDescent="0.25">
      <c r="A247" s="516"/>
      <c r="B247" s="357" t="s">
        <v>90</v>
      </c>
      <c r="C247" s="357" t="s">
        <v>473</v>
      </c>
      <c r="D247" s="360" t="s">
        <v>437</v>
      </c>
      <c r="E247" s="360" t="s">
        <v>317</v>
      </c>
      <c r="F247" s="360" t="s">
        <v>453</v>
      </c>
    </row>
    <row r="248" spans="1:6" x14ac:dyDescent="0.25">
      <c r="A248" s="516"/>
      <c r="B248" s="357" t="s">
        <v>90</v>
      </c>
      <c r="C248" s="357" t="s">
        <v>474</v>
      </c>
      <c r="D248" s="360" t="s">
        <v>138</v>
      </c>
      <c r="E248" s="360" t="s">
        <v>317</v>
      </c>
      <c r="F248" s="360" t="s">
        <v>453</v>
      </c>
    </row>
    <row r="249" spans="1:6" x14ac:dyDescent="0.25">
      <c r="A249" s="516"/>
      <c r="B249" s="357" t="s">
        <v>90</v>
      </c>
      <c r="C249" s="357" t="s">
        <v>474</v>
      </c>
      <c r="D249" s="360" t="s">
        <v>437</v>
      </c>
      <c r="E249" s="360" t="s">
        <v>317</v>
      </c>
      <c r="F249" s="360" t="s">
        <v>453</v>
      </c>
    </row>
    <row r="250" spans="1:6" x14ac:dyDescent="0.25">
      <c r="A250" s="516"/>
      <c r="B250" s="357" t="s">
        <v>90</v>
      </c>
      <c r="C250" s="357" t="s">
        <v>475</v>
      </c>
      <c r="D250" s="360" t="s">
        <v>138</v>
      </c>
      <c r="E250" s="360" t="s">
        <v>317</v>
      </c>
      <c r="F250" s="360" t="s">
        <v>453</v>
      </c>
    </row>
    <row r="251" spans="1:6" x14ac:dyDescent="0.25">
      <c r="A251" s="517"/>
      <c r="B251" s="357" t="s">
        <v>90</v>
      </c>
      <c r="C251" s="357" t="s">
        <v>475</v>
      </c>
      <c r="D251" s="360" t="s">
        <v>437</v>
      </c>
      <c r="E251" s="360" t="s">
        <v>317</v>
      </c>
      <c r="F251" s="360" t="s">
        <v>453</v>
      </c>
    </row>
    <row r="252" spans="1:6" x14ac:dyDescent="0.25">
      <c r="A252" s="516" t="s">
        <v>52</v>
      </c>
      <c r="B252" s="357" t="s">
        <v>476</v>
      </c>
      <c r="C252" s="357" t="s">
        <v>365</v>
      </c>
      <c r="D252" s="360" t="s">
        <v>138</v>
      </c>
      <c r="E252" s="360" t="s">
        <v>317</v>
      </c>
      <c r="F252" s="360" t="s">
        <v>453</v>
      </c>
    </row>
    <row r="253" spans="1:6" x14ac:dyDescent="0.25">
      <c r="A253" s="517"/>
      <c r="B253" s="357" t="s">
        <v>476</v>
      </c>
      <c r="C253" s="357" t="s">
        <v>365</v>
      </c>
      <c r="D253" s="360" t="s">
        <v>437</v>
      </c>
      <c r="E253" s="360" t="s">
        <v>317</v>
      </c>
      <c r="F253" s="360" t="s">
        <v>453</v>
      </c>
    </row>
    <row r="254" spans="1:6" x14ac:dyDescent="0.25">
      <c r="A254" s="516" t="s">
        <v>54</v>
      </c>
      <c r="B254" s="357" t="s">
        <v>81</v>
      </c>
      <c r="C254" s="357" t="s">
        <v>367</v>
      </c>
      <c r="D254" s="360" t="s">
        <v>138</v>
      </c>
      <c r="E254" s="360" t="s">
        <v>368</v>
      </c>
      <c r="F254" s="360" t="s">
        <v>453</v>
      </c>
    </row>
    <row r="255" spans="1:6" x14ac:dyDescent="0.25">
      <c r="A255" s="518"/>
      <c r="B255" s="357" t="s">
        <v>81</v>
      </c>
      <c r="C255" s="357" t="s">
        <v>367</v>
      </c>
      <c r="D255" s="360" t="s">
        <v>437</v>
      </c>
      <c r="E255" s="360" t="s">
        <v>368</v>
      </c>
      <c r="F255" s="360" t="s">
        <v>453</v>
      </c>
    </row>
    <row r="256" spans="1:6" x14ac:dyDescent="0.25">
      <c r="A256" s="518"/>
      <c r="B256" s="357" t="s">
        <v>81</v>
      </c>
      <c r="C256" s="357" t="s">
        <v>477</v>
      </c>
      <c r="D256" s="360" t="s">
        <v>138</v>
      </c>
      <c r="E256" s="360" t="s">
        <v>364</v>
      </c>
      <c r="F256" s="360" t="s">
        <v>453</v>
      </c>
    </row>
    <row r="257" spans="1:6" x14ac:dyDescent="0.25">
      <c r="A257" s="518"/>
      <c r="B257" s="357" t="s">
        <v>81</v>
      </c>
      <c r="C257" s="357" t="s">
        <v>477</v>
      </c>
      <c r="D257" s="360" t="s">
        <v>437</v>
      </c>
      <c r="E257" s="360" t="s">
        <v>364</v>
      </c>
      <c r="F257" s="360" t="s">
        <v>453</v>
      </c>
    </row>
    <row r="258" spans="1:6" x14ac:dyDescent="0.25">
      <c r="A258" s="518"/>
      <c r="B258" s="357" t="s">
        <v>82</v>
      </c>
      <c r="C258" s="357" t="s">
        <v>478</v>
      </c>
      <c r="D258" s="360" t="s">
        <v>138</v>
      </c>
      <c r="E258" s="360" t="s">
        <v>317</v>
      </c>
      <c r="F258" s="360" t="s">
        <v>453</v>
      </c>
    </row>
    <row r="259" spans="1:6" x14ac:dyDescent="0.25">
      <c r="A259" s="518"/>
      <c r="B259" s="357" t="s">
        <v>82</v>
      </c>
      <c r="C259" s="357" t="s">
        <v>478</v>
      </c>
      <c r="D259" s="360" t="s">
        <v>437</v>
      </c>
      <c r="E259" s="360" t="s">
        <v>317</v>
      </c>
      <c r="F259" s="360" t="s">
        <v>453</v>
      </c>
    </row>
    <row r="260" spans="1:6" x14ac:dyDescent="0.25">
      <c r="A260" s="518"/>
      <c r="B260" s="357" t="s">
        <v>84</v>
      </c>
      <c r="C260" s="357" t="s">
        <v>479</v>
      </c>
      <c r="D260" s="360" t="s">
        <v>138</v>
      </c>
      <c r="E260" s="360" t="s">
        <v>317</v>
      </c>
      <c r="F260" s="360" t="s">
        <v>453</v>
      </c>
    </row>
    <row r="261" spans="1:6" x14ac:dyDescent="0.25">
      <c r="A261" s="518"/>
      <c r="B261" s="357" t="s">
        <v>84</v>
      </c>
      <c r="C261" s="357" t="s">
        <v>479</v>
      </c>
      <c r="D261" s="360" t="s">
        <v>437</v>
      </c>
      <c r="E261" s="360" t="s">
        <v>317</v>
      </c>
      <c r="F261" s="360" t="s">
        <v>453</v>
      </c>
    </row>
    <row r="262" spans="1:6" x14ac:dyDescent="0.25">
      <c r="A262" s="518"/>
      <c r="B262" s="357" t="s">
        <v>89</v>
      </c>
      <c r="C262" s="357" t="s">
        <v>413</v>
      </c>
      <c r="D262" s="358" t="s">
        <v>138</v>
      </c>
      <c r="E262" s="360" t="s">
        <v>317</v>
      </c>
      <c r="F262" s="360" t="s">
        <v>453</v>
      </c>
    </row>
    <row r="263" spans="1:6" x14ac:dyDescent="0.25">
      <c r="A263" s="518"/>
      <c r="B263" s="357" t="s">
        <v>89</v>
      </c>
      <c r="C263" s="357" t="s">
        <v>413</v>
      </c>
      <c r="D263" s="358" t="s">
        <v>141</v>
      </c>
      <c r="E263" s="360" t="s">
        <v>317</v>
      </c>
      <c r="F263" s="360" t="s">
        <v>453</v>
      </c>
    </row>
    <row r="264" spans="1:6" x14ac:dyDescent="0.25">
      <c r="A264" s="518"/>
      <c r="B264" s="357" t="s">
        <v>91</v>
      </c>
      <c r="C264" s="357" t="s">
        <v>201</v>
      </c>
      <c r="D264" s="360" t="s">
        <v>138</v>
      </c>
      <c r="E264" s="360" t="s">
        <v>317</v>
      </c>
      <c r="F264" s="360" t="s">
        <v>453</v>
      </c>
    </row>
    <row r="265" spans="1:6" x14ac:dyDescent="0.25">
      <c r="A265" s="518"/>
      <c r="B265" s="357" t="s">
        <v>91</v>
      </c>
      <c r="C265" s="357" t="s">
        <v>201</v>
      </c>
      <c r="D265" s="360" t="s">
        <v>138</v>
      </c>
      <c r="E265" s="360" t="s">
        <v>368</v>
      </c>
      <c r="F265" s="360" t="s">
        <v>453</v>
      </c>
    </row>
    <row r="266" spans="1:6" x14ac:dyDescent="0.25">
      <c r="A266" s="518"/>
      <c r="B266" s="357" t="s">
        <v>91</v>
      </c>
      <c r="C266" s="357" t="s">
        <v>201</v>
      </c>
      <c r="D266" s="360" t="s">
        <v>437</v>
      </c>
      <c r="E266" s="360" t="s">
        <v>317</v>
      </c>
      <c r="F266" s="360" t="s">
        <v>453</v>
      </c>
    </row>
    <row r="267" spans="1:6" x14ac:dyDescent="0.25">
      <c r="A267" s="518"/>
      <c r="B267" s="357" t="s">
        <v>91</v>
      </c>
      <c r="C267" s="357" t="s">
        <v>201</v>
      </c>
      <c r="D267" s="360" t="s">
        <v>437</v>
      </c>
      <c r="E267" s="360" t="s">
        <v>368</v>
      </c>
      <c r="F267" s="360" t="s">
        <v>453</v>
      </c>
    </row>
    <row r="268" spans="1:6" x14ac:dyDescent="0.25">
      <c r="A268" s="518"/>
      <c r="B268" s="357" t="s">
        <v>92</v>
      </c>
      <c r="C268" s="357" t="s">
        <v>480</v>
      </c>
      <c r="D268" s="360" t="s">
        <v>138</v>
      </c>
      <c r="E268" s="360" t="s">
        <v>317</v>
      </c>
      <c r="F268" s="360" t="s">
        <v>453</v>
      </c>
    </row>
    <row r="269" spans="1:6" x14ac:dyDescent="0.25">
      <c r="A269" s="519"/>
      <c r="B269" s="357" t="s">
        <v>92</v>
      </c>
      <c r="C269" s="357" t="s">
        <v>480</v>
      </c>
      <c r="D269" s="360" t="s">
        <v>437</v>
      </c>
      <c r="E269" s="360" t="s">
        <v>317</v>
      </c>
      <c r="F269" s="360" t="s">
        <v>453</v>
      </c>
    </row>
  </sheetData>
  <mergeCells count="19">
    <mergeCell ref="A1:F1"/>
    <mergeCell ref="A4:A7"/>
    <mergeCell ref="B4:B5"/>
    <mergeCell ref="A8:A36"/>
    <mergeCell ref="A37:A39"/>
    <mergeCell ref="A40:A44"/>
    <mergeCell ref="A45:A86"/>
    <mergeCell ref="A91:A92"/>
    <mergeCell ref="A93:A117"/>
    <mergeCell ref="A118:A119"/>
    <mergeCell ref="A242:A251"/>
    <mergeCell ref="A252:A253"/>
    <mergeCell ref="A254:A269"/>
    <mergeCell ref="A120:A122"/>
    <mergeCell ref="A148:A152"/>
    <mergeCell ref="A156:A189"/>
    <mergeCell ref="A190:A241"/>
    <mergeCell ref="A123:A144"/>
    <mergeCell ref="A146:B146"/>
  </mergeCells>
  <phoneticPr fontId="2" type="noConversion"/>
  <pageMargins left="0.75" right="0.75" top="1" bottom="1" header="0.4921259845" footer="0.4921259845"/>
  <pageSetup paperSize="9" orientation="landscape" r:id="rId1"/>
  <headerFooter alignWithMargins="0"/>
  <rowBreaks count="1" manualBreakCount="1">
    <brk id="20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9"/>
  <sheetViews>
    <sheetView view="pageBreakPreview" zoomScaleNormal="130" zoomScaleSheetLayoutView="100" workbookViewId="0">
      <selection activeCell="H9" sqref="H9"/>
    </sheetView>
  </sheetViews>
  <sheetFormatPr defaultRowHeight="15.75" x14ac:dyDescent="0.25"/>
  <cols>
    <col min="1" max="1" width="19.375" customWidth="1"/>
    <col min="2" max="2" width="15.125" customWidth="1"/>
    <col min="3" max="3" width="19.875" customWidth="1"/>
    <col min="4" max="5" width="9.125" customWidth="1"/>
    <col min="6" max="6" width="9.5" customWidth="1"/>
    <col min="7" max="7" width="12" customWidth="1"/>
    <col min="8" max="8" width="12.875" customWidth="1"/>
    <col min="9" max="9" width="10.875" customWidth="1"/>
  </cols>
  <sheetData>
    <row r="1" spans="1:9" ht="45" customHeight="1" x14ac:dyDescent="0.3">
      <c r="A1" s="470" t="s">
        <v>481</v>
      </c>
      <c r="B1" s="470"/>
      <c r="C1" s="470"/>
      <c r="D1" s="470"/>
      <c r="E1" s="470"/>
      <c r="F1" s="470"/>
      <c r="G1" s="470"/>
      <c r="H1" s="470"/>
      <c r="I1" s="22"/>
    </row>
    <row r="2" spans="1:9" ht="110.25" x14ac:dyDescent="0.25">
      <c r="A2" s="36" t="s">
        <v>145</v>
      </c>
      <c r="B2" s="39" t="s">
        <v>62</v>
      </c>
      <c r="C2" s="39" t="s">
        <v>69</v>
      </c>
      <c r="D2" s="39" t="s">
        <v>312</v>
      </c>
      <c r="E2" s="39" t="s">
        <v>313</v>
      </c>
      <c r="F2" s="39" t="s">
        <v>314</v>
      </c>
      <c r="G2" s="39" t="s">
        <v>315</v>
      </c>
      <c r="H2" s="40" t="s">
        <v>482</v>
      </c>
      <c r="I2" s="14"/>
    </row>
    <row r="3" spans="1:9" x14ac:dyDescent="0.25">
      <c r="A3" s="33" t="s">
        <v>45</v>
      </c>
      <c r="B3" s="30">
        <v>0</v>
      </c>
      <c r="C3" s="30">
        <v>0</v>
      </c>
      <c r="D3" s="30">
        <v>0</v>
      </c>
      <c r="E3" s="30">
        <v>0</v>
      </c>
      <c r="F3" s="30">
        <v>0</v>
      </c>
      <c r="G3" s="30">
        <v>0</v>
      </c>
      <c r="H3" s="30">
        <v>0</v>
      </c>
      <c r="I3" s="14"/>
    </row>
    <row r="4" spans="1:9" x14ac:dyDescent="0.25">
      <c r="A4" s="2" t="s">
        <v>48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4"/>
    </row>
    <row r="5" spans="1:9" x14ac:dyDescent="0.25">
      <c r="A5" s="2" t="s">
        <v>50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4"/>
    </row>
    <row r="6" spans="1:9" x14ac:dyDescent="0.25">
      <c r="A6" s="2" t="s">
        <v>52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4"/>
    </row>
    <row r="7" spans="1:9" x14ac:dyDescent="0.25">
      <c r="A7" s="2" t="s">
        <v>54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4"/>
    </row>
    <row r="8" spans="1:9" x14ac:dyDescent="0.25">
      <c r="A8" s="276" t="s">
        <v>56</v>
      </c>
      <c r="B8" s="2">
        <v>0</v>
      </c>
      <c r="C8" s="2">
        <v>0</v>
      </c>
      <c r="D8" s="9">
        <v>0</v>
      </c>
      <c r="E8" s="9">
        <v>0</v>
      </c>
      <c r="F8" s="9">
        <v>0</v>
      </c>
      <c r="G8" s="2">
        <v>0</v>
      </c>
      <c r="H8" s="2">
        <v>0</v>
      </c>
    </row>
    <row r="9" spans="1:9" x14ac:dyDescent="0.25">
      <c r="H9" s="10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26"/>
  <sheetViews>
    <sheetView view="pageBreakPreview" zoomScaleNormal="100" zoomScaleSheetLayoutView="100" workbookViewId="0">
      <selection activeCell="B3" sqref="B3"/>
    </sheetView>
  </sheetViews>
  <sheetFormatPr defaultRowHeight="15.75" x14ac:dyDescent="0.25"/>
  <cols>
    <col min="1" max="1" width="31.5" customWidth="1"/>
    <col min="2" max="2" width="48.125" customWidth="1"/>
  </cols>
  <sheetData>
    <row r="1" spans="1:2" ht="50.25" customHeight="1" thickBot="1" x14ac:dyDescent="0.3">
      <c r="A1" s="454" t="s">
        <v>483</v>
      </c>
      <c r="B1" s="454"/>
    </row>
    <row r="2" spans="1:2" s="1" customFormat="1" ht="16.5" thickBot="1" x14ac:dyDescent="0.3">
      <c r="A2" s="58" t="s">
        <v>145</v>
      </c>
      <c r="B2" s="43" t="s">
        <v>484</v>
      </c>
    </row>
    <row r="3" spans="1:2" x14ac:dyDescent="0.25">
      <c r="A3" s="33" t="s">
        <v>292</v>
      </c>
      <c r="B3" s="33" t="s">
        <v>454</v>
      </c>
    </row>
    <row r="4" spans="1:2" x14ac:dyDescent="0.25">
      <c r="A4" s="33"/>
      <c r="B4" s="2" t="s">
        <v>191</v>
      </c>
    </row>
    <row r="5" spans="1:2" x14ac:dyDescent="0.25">
      <c r="A5" s="33"/>
      <c r="B5" s="2" t="s">
        <v>456</v>
      </c>
    </row>
    <row r="6" spans="1:2" x14ac:dyDescent="0.25">
      <c r="A6" s="33"/>
      <c r="B6" s="2" t="s">
        <v>195</v>
      </c>
    </row>
    <row r="7" spans="1:2" x14ac:dyDescent="0.25">
      <c r="A7" s="33"/>
      <c r="B7" s="2" t="s">
        <v>199</v>
      </c>
    </row>
    <row r="8" spans="1:2" x14ac:dyDescent="0.25">
      <c r="A8" s="33"/>
      <c r="B8" s="2" t="s">
        <v>172</v>
      </c>
    </row>
    <row r="9" spans="1:2" x14ac:dyDescent="0.25">
      <c r="A9" s="33"/>
      <c r="B9" s="83" t="s">
        <v>458</v>
      </c>
    </row>
    <row r="10" spans="1:2" x14ac:dyDescent="0.25">
      <c r="A10" s="33"/>
      <c r="B10" s="167" t="s">
        <v>205</v>
      </c>
    </row>
    <row r="11" spans="1:2" x14ac:dyDescent="0.25">
      <c r="A11" s="33"/>
      <c r="B11" s="167" t="s">
        <v>197</v>
      </c>
    </row>
    <row r="12" spans="1:2" x14ac:dyDescent="0.25">
      <c r="A12" s="167" t="s">
        <v>294</v>
      </c>
      <c r="B12" s="167" t="s">
        <v>426</v>
      </c>
    </row>
    <row r="13" spans="1:2" x14ac:dyDescent="0.25">
      <c r="A13" s="33"/>
      <c r="B13" s="167" t="s">
        <v>79</v>
      </c>
    </row>
    <row r="14" spans="1:2" x14ac:dyDescent="0.25">
      <c r="A14" s="33"/>
      <c r="B14" s="167" t="s">
        <v>83</v>
      </c>
    </row>
    <row r="15" spans="1:2" x14ac:dyDescent="0.25">
      <c r="A15" s="33"/>
      <c r="B15" s="167" t="s">
        <v>86</v>
      </c>
    </row>
    <row r="16" spans="1:2" x14ac:dyDescent="0.25">
      <c r="A16" s="33"/>
      <c r="B16" s="167" t="s">
        <v>87</v>
      </c>
    </row>
    <row r="17" spans="1:2" x14ac:dyDescent="0.25">
      <c r="A17" s="33"/>
      <c r="B17" s="167" t="s">
        <v>469</v>
      </c>
    </row>
    <row r="18" spans="1:2" x14ac:dyDescent="0.25">
      <c r="A18" s="167" t="s">
        <v>293</v>
      </c>
      <c r="B18" s="167" t="s">
        <v>473</v>
      </c>
    </row>
    <row r="19" spans="1:2" x14ac:dyDescent="0.25">
      <c r="A19" s="2"/>
      <c r="B19" s="167" t="s">
        <v>485</v>
      </c>
    </row>
    <row r="20" spans="1:2" x14ac:dyDescent="0.25">
      <c r="A20" s="167" t="s">
        <v>291</v>
      </c>
      <c r="B20" s="167" t="s">
        <v>478</v>
      </c>
    </row>
    <row r="21" spans="1:2" x14ac:dyDescent="0.25">
      <c r="A21" s="2"/>
      <c r="B21" s="167" t="s">
        <v>477</v>
      </c>
    </row>
    <row r="22" spans="1:2" x14ac:dyDescent="0.25">
      <c r="A22" s="2"/>
      <c r="B22" s="167" t="s">
        <v>486</v>
      </c>
    </row>
    <row r="23" spans="1:2" x14ac:dyDescent="0.25">
      <c r="A23" s="2"/>
      <c r="B23" s="167" t="s">
        <v>413</v>
      </c>
    </row>
    <row r="24" spans="1:2" x14ac:dyDescent="0.25">
      <c r="A24" s="2"/>
      <c r="B24" s="167" t="s">
        <v>487</v>
      </c>
    </row>
    <row r="25" spans="1:2" x14ac:dyDescent="0.25">
      <c r="A25" s="2"/>
      <c r="B25" s="167" t="s">
        <v>92</v>
      </c>
    </row>
    <row r="26" spans="1:2" x14ac:dyDescent="0.25">
      <c r="A26" s="2"/>
      <c r="B26" s="167" t="s">
        <v>201</v>
      </c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8"/>
  <sheetViews>
    <sheetView view="pageBreakPreview" zoomScaleNormal="100" zoomScaleSheetLayoutView="100" workbookViewId="0">
      <selection activeCell="C2" sqref="C2"/>
    </sheetView>
  </sheetViews>
  <sheetFormatPr defaultRowHeight="15.75" x14ac:dyDescent="0.25"/>
  <cols>
    <col min="1" max="1" width="25.375" customWidth="1"/>
    <col min="2" max="2" width="26.375" customWidth="1"/>
    <col min="3" max="3" width="34.75" customWidth="1"/>
    <col min="4" max="4" width="30.75" customWidth="1"/>
  </cols>
  <sheetData>
    <row r="1" spans="1:3" ht="78.75" customHeight="1" x14ac:dyDescent="0.25">
      <c r="A1" s="454" t="s">
        <v>488</v>
      </c>
      <c r="B1" s="454"/>
      <c r="C1" s="454"/>
    </row>
    <row r="2" spans="1:3" ht="31.5" x14ac:dyDescent="0.25">
      <c r="A2" s="59" t="s">
        <v>145</v>
      </c>
      <c r="B2" s="43" t="s">
        <v>484</v>
      </c>
      <c r="C2" s="44" t="s">
        <v>489</v>
      </c>
    </row>
    <row r="3" spans="1:3" x14ac:dyDescent="0.25">
      <c r="A3" s="33"/>
      <c r="B3" s="33"/>
      <c r="C3" s="33" t="s">
        <v>490</v>
      </c>
    </row>
    <row r="4" spans="1:3" x14ac:dyDescent="0.25">
      <c r="A4" s="2"/>
      <c r="B4" s="2"/>
      <c r="C4" s="2"/>
    </row>
    <row r="5" spans="1:3" x14ac:dyDescent="0.25">
      <c r="A5" s="2"/>
      <c r="B5" s="2"/>
      <c r="C5" s="2"/>
    </row>
    <row r="6" spans="1:3" x14ac:dyDescent="0.25">
      <c r="A6" s="2"/>
      <c r="B6" s="2"/>
      <c r="C6" s="2"/>
    </row>
    <row r="7" spans="1:3" x14ac:dyDescent="0.25">
      <c r="A7" s="2"/>
      <c r="B7" s="2"/>
      <c r="C7" s="2"/>
    </row>
    <row r="8" spans="1:3" x14ac:dyDescent="0.25">
      <c r="C8" s="10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L321"/>
  <sheetViews>
    <sheetView view="pageBreakPreview" topLeftCell="A18" zoomScaleNormal="100" zoomScaleSheetLayoutView="100" workbookViewId="0">
      <selection activeCell="O22" sqref="O22"/>
    </sheetView>
  </sheetViews>
  <sheetFormatPr defaultRowHeight="15.75" x14ac:dyDescent="0.25"/>
  <cols>
    <col min="1" max="1" width="3.75" customWidth="1"/>
    <col min="2" max="2" width="6.625" customWidth="1"/>
    <col min="3" max="3" width="12.75" customWidth="1"/>
    <col min="4" max="4" width="6" customWidth="1"/>
    <col min="5" max="5" width="5.25" customWidth="1"/>
    <col min="6" max="6" width="14.125" customWidth="1"/>
    <col min="7" max="7" width="30.875" customWidth="1"/>
    <col min="8" max="8" width="26" customWidth="1"/>
    <col min="9" max="9" width="10.125" customWidth="1"/>
    <col min="10" max="10" width="11.25" customWidth="1"/>
    <col min="11" max="11" width="14.75" customWidth="1"/>
    <col min="12" max="12" width="10.5" customWidth="1"/>
  </cols>
  <sheetData>
    <row r="1" spans="1:12" x14ac:dyDescent="0.25">
      <c r="A1" s="533" t="s">
        <v>491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</row>
    <row r="2" spans="1:12" ht="128.25" thickBot="1" x14ac:dyDescent="0.3">
      <c r="A2" s="391" t="s">
        <v>492</v>
      </c>
      <c r="B2" s="392" t="s">
        <v>145</v>
      </c>
      <c r="C2" s="392" t="s">
        <v>493</v>
      </c>
      <c r="D2" s="392" t="s">
        <v>494</v>
      </c>
      <c r="E2" s="392" t="s">
        <v>495</v>
      </c>
      <c r="F2" s="392" t="s">
        <v>496</v>
      </c>
      <c r="G2" s="392" t="s">
        <v>497</v>
      </c>
      <c r="H2" s="392" t="s">
        <v>498</v>
      </c>
      <c r="I2" s="392" t="s">
        <v>499</v>
      </c>
      <c r="J2" s="392" t="s">
        <v>500</v>
      </c>
      <c r="K2" s="392" t="s">
        <v>501</v>
      </c>
      <c r="L2" s="393" t="s">
        <v>502</v>
      </c>
    </row>
    <row r="3" spans="1:12" ht="26.25" x14ac:dyDescent="0.25">
      <c r="A3" s="394">
        <v>1</v>
      </c>
      <c r="B3" s="395" t="s">
        <v>503</v>
      </c>
      <c r="C3" s="396" t="s">
        <v>504</v>
      </c>
      <c r="D3" s="397" t="s">
        <v>505</v>
      </c>
      <c r="E3" s="396" t="s">
        <v>506</v>
      </c>
      <c r="F3" s="396" t="s">
        <v>507</v>
      </c>
      <c r="G3" s="396" t="s">
        <v>508</v>
      </c>
      <c r="H3" s="396" t="s">
        <v>509</v>
      </c>
      <c r="I3" s="396" t="s">
        <v>510</v>
      </c>
      <c r="J3" s="398">
        <v>1860</v>
      </c>
      <c r="K3" s="398">
        <v>0</v>
      </c>
      <c r="L3" s="396" t="s">
        <v>244</v>
      </c>
    </row>
    <row r="4" spans="1:12" ht="26.25" x14ac:dyDescent="0.25">
      <c r="A4" s="394">
        <v>2</v>
      </c>
      <c r="B4" s="395" t="s">
        <v>503</v>
      </c>
      <c r="C4" s="396" t="s">
        <v>504</v>
      </c>
      <c r="D4" s="396" t="s">
        <v>505</v>
      </c>
      <c r="E4" s="396" t="s">
        <v>506</v>
      </c>
      <c r="F4" s="396" t="s">
        <v>511</v>
      </c>
      <c r="G4" s="396" t="s">
        <v>512</v>
      </c>
      <c r="H4" s="396" t="s">
        <v>513</v>
      </c>
      <c r="I4" s="396" t="s">
        <v>514</v>
      </c>
      <c r="J4" s="398">
        <v>39235</v>
      </c>
      <c r="K4" s="398">
        <v>0</v>
      </c>
      <c r="L4" s="396" t="s">
        <v>244</v>
      </c>
    </row>
    <row r="5" spans="1:12" ht="51.75" x14ac:dyDescent="0.25">
      <c r="A5" s="394">
        <v>3</v>
      </c>
      <c r="B5" s="395" t="s">
        <v>503</v>
      </c>
      <c r="C5" s="396" t="s">
        <v>504</v>
      </c>
      <c r="D5" s="396" t="s">
        <v>505</v>
      </c>
      <c r="E5" s="396" t="s">
        <v>506</v>
      </c>
      <c r="F5" s="396" t="s">
        <v>515</v>
      </c>
      <c r="G5" s="396" t="s">
        <v>516</v>
      </c>
      <c r="H5" s="396" t="s">
        <v>517</v>
      </c>
      <c r="I5" s="396" t="s">
        <v>514</v>
      </c>
      <c r="J5" s="398">
        <v>39154</v>
      </c>
      <c r="K5" s="398">
        <v>0</v>
      </c>
      <c r="L5" s="396" t="s">
        <v>244</v>
      </c>
    </row>
    <row r="6" spans="1:12" ht="39" x14ac:dyDescent="0.25">
      <c r="A6" s="394">
        <v>4</v>
      </c>
      <c r="B6" s="395" t="s">
        <v>503</v>
      </c>
      <c r="C6" s="396" t="s">
        <v>504</v>
      </c>
      <c r="D6" s="396" t="s">
        <v>505</v>
      </c>
      <c r="E6" s="396" t="s">
        <v>506</v>
      </c>
      <c r="F6" s="396" t="s">
        <v>518</v>
      </c>
      <c r="G6" s="396" t="s">
        <v>519</v>
      </c>
      <c r="H6" s="396" t="s">
        <v>520</v>
      </c>
      <c r="I6" s="396" t="s">
        <v>514</v>
      </c>
      <c r="J6" s="398">
        <v>22283</v>
      </c>
      <c r="K6" s="398">
        <v>0</v>
      </c>
      <c r="L6" s="396" t="s">
        <v>244</v>
      </c>
    </row>
    <row r="7" spans="1:12" ht="39" x14ac:dyDescent="0.25">
      <c r="A7" s="394">
        <v>5</v>
      </c>
      <c r="B7" s="395" t="s">
        <v>503</v>
      </c>
      <c r="C7" s="396" t="s">
        <v>504</v>
      </c>
      <c r="D7" s="396" t="s">
        <v>505</v>
      </c>
      <c r="E7" s="396" t="s">
        <v>506</v>
      </c>
      <c r="F7" s="396" t="s">
        <v>521</v>
      </c>
      <c r="G7" s="396" t="s">
        <v>522</v>
      </c>
      <c r="H7" s="396" t="s">
        <v>523</v>
      </c>
      <c r="I7" s="396" t="s">
        <v>514</v>
      </c>
      <c r="J7" s="398">
        <v>0</v>
      </c>
      <c r="K7" s="398">
        <v>0</v>
      </c>
      <c r="L7" s="396" t="s">
        <v>244</v>
      </c>
    </row>
    <row r="8" spans="1:12" ht="39" x14ac:dyDescent="0.25">
      <c r="A8" s="394">
        <v>6</v>
      </c>
      <c r="B8" s="395" t="s">
        <v>503</v>
      </c>
      <c r="C8" s="396" t="s">
        <v>504</v>
      </c>
      <c r="D8" s="396" t="s">
        <v>505</v>
      </c>
      <c r="E8" s="396" t="s">
        <v>506</v>
      </c>
      <c r="F8" s="396" t="s">
        <v>524</v>
      </c>
      <c r="G8" s="396" t="s">
        <v>525</v>
      </c>
      <c r="H8" s="396" t="s">
        <v>526</v>
      </c>
      <c r="I8" s="396" t="s">
        <v>527</v>
      </c>
      <c r="J8" s="398">
        <v>855</v>
      </c>
      <c r="K8" s="398">
        <v>0</v>
      </c>
      <c r="L8" s="396" t="s">
        <v>244</v>
      </c>
    </row>
    <row r="9" spans="1:12" ht="51.75" x14ac:dyDescent="0.25">
      <c r="A9" s="394">
        <v>7</v>
      </c>
      <c r="B9" s="395" t="s">
        <v>503</v>
      </c>
      <c r="C9" s="396" t="s">
        <v>504</v>
      </c>
      <c r="D9" s="396" t="s">
        <v>505</v>
      </c>
      <c r="E9" s="396" t="s">
        <v>506</v>
      </c>
      <c r="F9" s="396" t="s">
        <v>528</v>
      </c>
      <c r="G9" s="396" t="s">
        <v>200</v>
      </c>
      <c r="H9" s="396" t="s">
        <v>529</v>
      </c>
      <c r="I9" s="396" t="s">
        <v>530</v>
      </c>
      <c r="J9" s="398">
        <v>3754</v>
      </c>
      <c r="K9" s="398">
        <v>0</v>
      </c>
      <c r="L9" s="396" t="s">
        <v>244</v>
      </c>
    </row>
    <row r="10" spans="1:12" ht="51.75" x14ac:dyDescent="0.25">
      <c r="A10" s="394">
        <v>8</v>
      </c>
      <c r="B10" s="395" t="s">
        <v>503</v>
      </c>
      <c r="C10" s="396" t="s">
        <v>504</v>
      </c>
      <c r="D10" s="396" t="s">
        <v>505</v>
      </c>
      <c r="E10" s="396" t="s">
        <v>506</v>
      </c>
      <c r="F10" s="396" t="s">
        <v>531</v>
      </c>
      <c r="G10" s="396" t="s">
        <v>532</v>
      </c>
      <c r="H10" s="396" t="s">
        <v>533</v>
      </c>
      <c r="I10" s="396" t="s">
        <v>527</v>
      </c>
      <c r="J10" s="398">
        <v>2828</v>
      </c>
      <c r="K10" s="398">
        <v>0</v>
      </c>
      <c r="L10" s="396" t="s">
        <v>244</v>
      </c>
    </row>
    <row r="11" spans="1:12" ht="26.25" x14ac:dyDescent="0.25">
      <c r="A11" s="394">
        <v>9</v>
      </c>
      <c r="B11" s="395" t="s">
        <v>503</v>
      </c>
      <c r="C11" s="396" t="s">
        <v>504</v>
      </c>
      <c r="D11" s="396" t="s">
        <v>505</v>
      </c>
      <c r="E11" s="396" t="s">
        <v>506</v>
      </c>
      <c r="F11" s="396" t="s">
        <v>534</v>
      </c>
      <c r="G11" s="396" t="s">
        <v>535</v>
      </c>
      <c r="H11" s="396" t="s">
        <v>536</v>
      </c>
      <c r="I11" s="396" t="s">
        <v>527</v>
      </c>
      <c r="J11" s="398">
        <v>38371</v>
      </c>
      <c r="K11" s="398">
        <v>0</v>
      </c>
      <c r="L11" s="396" t="s">
        <v>244</v>
      </c>
    </row>
    <row r="12" spans="1:12" ht="64.5" x14ac:dyDescent="0.25">
      <c r="A12" s="394">
        <v>10</v>
      </c>
      <c r="B12" s="395" t="s">
        <v>503</v>
      </c>
      <c r="C12" s="396" t="s">
        <v>504</v>
      </c>
      <c r="D12" s="396" t="s">
        <v>505</v>
      </c>
      <c r="E12" s="396" t="s">
        <v>506</v>
      </c>
      <c r="F12" s="396" t="s">
        <v>537</v>
      </c>
      <c r="G12" s="396" t="s">
        <v>538</v>
      </c>
      <c r="H12" s="396" t="s">
        <v>539</v>
      </c>
      <c r="I12" s="396" t="s">
        <v>540</v>
      </c>
      <c r="J12" s="398">
        <v>843</v>
      </c>
      <c r="K12" s="398">
        <v>0</v>
      </c>
      <c r="L12" s="396" t="s">
        <v>244</v>
      </c>
    </row>
    <row r="13" spans="1:12" ht="64.5" x14ac:dyDescent="0.25">
      <c r="A13" s="394">
        <v>11</v>
      </c>
      <c r="B13" s="395" t="s">
        <v>503</v>
      </c>
      <c r="C13" s="396" t="s">
        <v>504</v>
      </c>
      <c r="D13" s="396" t="s">
        <v>505</v>
      </c>
      <c r="E13" s="396" t="s">
        <v>506</v>
      </c>
      <c r="F13" s="396" t="s">
        <v>541</v>
      </c>
      <c r="G13" s="396" t="s">
        <v>542</v>
      </c>
      <c r="H13" s="396" t="s">
        <v>543</v>
      </c>
      <c r="I13" s="396" t="s">
        <v>544</v>
      </c>
      <c r="J13" s="398">
        <v>51492</v>
      </c>
      <c r="K13" s="398">
        <v>0</v>
      </c>
      <c r="L13" s="396" t="s">
        <v>244</v>
      </c>
    </row>
    <row r="14" spans="1:12" ht="39" x14ac:dyDescent="0.25">
      <c r="A14" s="394">
        <v>12</v>
      </c>
      <c r="B14" s="395" t="s">
        <v>503</v>
      </c>
      <c r="C14" s="396" t="s">
        <v>504</v>
      </c>
      <c r="D14" s="396" t="s">
        <v>505</v>
      </c>
      <c r="E14" s="396" t="s">
        <v>506</v>
      </c>
      <c r="F14" s="396" t="s">
        <v>545</v>
      </c>
      <c r="G14" s="396" t="s">
        <v>546</v>
      </c>
      <c r="H14" s="396" t="s">
        <v>547</v>
      </c>
      <c r="I14" s="396" t="s">
        <v>548</v>
      </c>
      <c r="J14" s="398">
        <v>23089</v>
      </c>
      <c r="K14" s="398">
        <v>0</v>
      </c>
      <c r="L14" s="396" t="s">
        <v>244</v>
      </c>
    </row>
    <row r="15" spans="1:12" ht="51.75" x14ac:dyDescent="0.25">
      <c r="A15" s="394">
        <v>13</v>
      </c>
      <c r="B15" s="395" t="s">
        <v>503</v>
      </c>
      <c r="C15" s="396" t="s">
        <v>504</v>
      </c>
      <c r="D15" s="396" t="s">
        <v>505</v>
      </c>
      <c r="E15" s="396" t="s">
        <v>506</v>
      </c>
      <c r="F15" s="396" t="s">
        <v>549</v>
      </c>
      <c r="G15" s="396" t="s">
        <v>550</v>
      </c>
      <c r="H15" s="396" t="s">
        <v>551</v>
      </c>
      <c r="I15" s="396" t="s">
        <v>548</v>
      </c>
      <c r="J15" s="398">
        <v>4590</v>
      </c>
      <c r="K15" s="398">
        <v>0</v>
      </c>
      <c r="L15" s="396" t="s">
        <v>244</v>
      </c>
    </row>
    <row r="16" spans="1:12" ht="39" x14ac:dyDescent="0.25">
      <c r="A16" s="394">
        <v>14</v>
      </c>
      <c r="B16" s="395" t="s">
        <v>503</v>
      </c>
      <c r="C16" s="396" t="s">
        <v>504</v>
      </c>
      <c r="D16" s="396" t="s">
        <v>505</v>
      </c>
      <c r="E16" s="396" t="s">
        <v>506</v>
      </c>
      <c r="F16" s="396" t="s">
        <v>552</v>
      </c>
      <c r="G16" s="396" t="s">
        <v>200</v>
      </c>
      <c r="H16" s="396" t="s">
        <v>553</v>
      </c>
      <c r="I16" s="396" t="s">
        <v>554</v>
      </c>
      <c r="J16" s="398">
        <v>4766</v>
      </c>
      <c r="K16" s="398">
        <v>0</v>
      </c>
      <c r="L16" s="396" t="s">
        <v>244</v>
      </c>
    </row>
    <row r="17" spans="1:12" ht="39" x14ac:dyDescent="0.25">
      <c r="A17" s="394">
        <v>15</v>
      </c>
      <c r="B17" s="395" t="s">
        <v>503</v>
      </c>
      <c r="C17" s="396" t="s">
        <v>504</v>
      </c>
      <c r="D17" s="396" t="s">
        <v>505</v>
      </c>
      <c r="E17" s="396" t="s">
        <v>506</v>
      </c>
      <c r="F17" s="396" t="s">
        <v>555</v>
      </c>
      <c r="G17" s="396" t="s">
        <v>556</v>
      </c>
      <c r="H17" s="396" t="s">
        <v>557</v>
      </c>
      <c r="I17" s="396" t="s">
        <v>558</v>
      </c>
      <c r="J17" s="398">
        <v>87456</v>
      </c>
      <c r="K17" s="398">
        <v>0</v>
      </c>
      <c r="L17" s="396" t="s">
        <v>244</v>
      </c>
    </row>
    <row r="18" spans="1:12" ht="51.75" x14ac:dyDescent="0.25">
      <c r="A18" s="394">
        <v>16</v>
      </c>
      <c r="B18" s="395" t="s">
        <v>503</v>
      </c>
      <c r="C18" s="396" t="s">
        <v>504</v>
      </c>
      <c r="D18" s="396" t="s">
        <v>505</v>
      </c>
      <c r="E18" s="396" t="s">
        <v>506</v>
      </c>
      <c r="F18" s="396" t="s">
        <v>559</v>
      </c>
      <c r="G18" s="396" t="s">
        <v>560</v>
      </c>
      <c r="H18" s="396" t="s">
        <v>561</v>
      </c>
      <c r="I18" s="396" t="s">
        <v>562</v>
      </c>
      <c r="J18" s="398">
        <v>75717</v>
      </c>
      <c r="K18" s="398">
        <v>0</v>
      </c>
      <c r="L18" s="396" t="s">
        <v>244</v>
      </c>
    </row>
    <row r="19" spans="1:12" ht="51.75" x14ac:dyDescent="0.25">
      <c r="A19" s="394">
        <v>17</v>
      </c>
      <c r="B19" s="395" t="s">
        <v>503</v>
      </c>
      <c r="C19" s="396" t="s">
        <v>504</v>
      </c>
      <c r="D19" s="396" t="s">
        <v>505</v>
      </c>
      <c r="E19" s="396" t="s">
        <v>506</v>
      </c>
      <c r="F19" s="396" t="s">
        <v>563</v>
      </c>
      <c r="G19" s="396" t="s">
        <v>200</v>
      </c>
      <c r="H19" s="396" t="s">
        <v>564</v>
      </c>
      <c r="I19" s="396" t="s">
        <v>558</v>
      </c>
      <c r="J19" s="398">
        <v>68427</v>
      </c>
      <c r="K19" s="398">
        <v>0</v>
      </c>
      <c r="L19" s="396" t="s">
        <v>244</v>
      </c>
    </row>
    <row r="20" spans="1:12" ht="64.5" x14ac:dyDescent="0.25">
      <c r="A20" s="394">
        <v>18</v>
      </c>
      <c r="B20" s="395" t="s">
        <v>503</v>
      </c>
      <c r="C20" s="396" t="s">
        <v>565</v>
      </c>
      <c r="D20" s="396" t="s">
        <v>505</v>
      </c>
      <c r="E20" s="396" t="s">
        <v>506</v>
      </c>
      <c r="F20" s="396" t="s">
        <v>566</v>
      </c>
      <c r="G20" s="396" t="s">
        <v>567</v>
      </c>
      <c r="H20" s="396" t="s">
        <v>568</v>
      </c>
      <c r="I20" s="396" t="s">
        <v>569</v>
      </c>
      <c r="J20" s="398">
        <v>4695</v>
      </c>
      <c r="K20" s="398">
        <v>0</v>
      </c>
      <c r="L20" s="396" t="s">
        <v>244</v>
      </c>
    </row>
    <row r="21" spans="1:12" ht="39" x14ac:dyDescent="0.25">
      <c r="A21" s="394">
        <v>19</v>
      </c>
      <c r="B21" s="395" t="s">
        <v>503</v>
      </c>
      <c r="C21" s="396" t="s">
        <v>565</v>
      </c>
      <c r="D21" s="396" t="s">
        <v>505</v>
      </c>
      <c r="E21" s="396" t="s">
        <v>506</v>
      </c>
      <c r="F21" s="396" t="s">
        <v>570</v>
      </c>
      <c r="G21" s="396" t="s">
        <v>571</v>
      </c>
      <c r="H21" s="396" t="s">
        <v>572</v>
      </c>
      <c r="I21" s="396" t="s">
        <v>573</v>
      </c>
      <c r="J21" s="398">
        <v>7362</v>
      </c>
      <c r="K21" s="398">
        <v>0</v>
      </c>
      <c r="L21" s="396" t="s">
        <v>244</v>
      </c>
    </row>
    <row r="22" spans="1:12" ht="51.75" x14ac:dyDescent="0.25">
      <c r="A22" s="394">
        <v>20</v>
      </c>
      <c r="B22" s="395" t="s">
        <v>503</v>
      </c>
      <c r="C22" s="396" t="s">
        <v>574</v>
      </c>
      <c r="D22" s="396" t="s">
        <v>505</v>
      </c>
      <c r="E22" s="396" t="s">
        <v>506</v>
      </c>
      <c r="F22" s="396" t="s">
        <v>575</v>
      </c>
      <c r="G22" s="396" t="s">
        <v>576</v>
      </c>
      <c r="H22" s="396" t="s">
        <v>577</v>
      </c>
      <c r="I22" s="396" t="s">
        <v>578</v>
      </c>
      <c r="J22" s="398">
        <v>500</v>
      </c>
      <c r="K22" s="398">
        <v>0</v>
      </c>
      <c r="L22" s="396" t="s">
        <v>244</v>
      </c>
    </row>
    <row r="23" spans="1:12" ht="26.25" x14ac:dyDescent="0.25">
      <c r="A23" s="394">
        <v>21</v>
      </c>
      <c r="B23" s="395" t="s">
        <v>503</v>
      </c>
      <c r="C23" s="396" t="s">
        <v>574</v>
      </c>
      <c r="D23" s="396" t="s">
        <v>505</v>
      </c>
      <c r="E23" s="396" t="s">
        <v>506</v>
      </c>
      <c r="F23" s="396" t="s">
        <v>579</v>
      </c>
      <c r="G23" s="396" t="s">
        <v>580</v>
      </c>
      <c r="H23" s="396" t="s">
        <v>581</v>
      </c>
      <c r="I23" s="396" t="s">
        <v>582</v>
      </c>
      <c r="J23" s="398">
        <v>6211</v>
      </c>
      <c r="K23" s="398">
        <v>0</v>
      </c>
      <c r="L23" s="396" t="s">
        <v>244</v>
      </c>
    </row>
    <row r="24" spans="1:12" ht="26.25" x14ac:dyDescent="0.25">
      <c r="A24" s="394">
        <v>22</v>
      </c>
      <c r="B24" s="395" t="s">
        <v>503</v>
      </c>
      <c r="C24" s="396" t="s">
        <v>574</v>
      </c>
      <c r="D24" s="396" t="s">
        <v>505</v>
      </c>
      <c r="E24" s="396" t="s">
        <v>506</v>
      </c>
      <c r="F24" s="396" t="s">
        <v>583</v>
      </c>
      <c r="G24" s="396" t="s">
        <v>550</v>
      </c>
      <c r="H24" s="396" t="s">
        <v>584</v>
      </c>
      <c r="I24" s="396" t="s">
        <v>578</v>
      </c>
      <c r="J24" s="398">
        <v>3801</v>
      </c>
      <c r="K24" s="398">
        <v>0</v>
      </c>
      <c r="L24" s="396" t="s">
        <v>244</v>
      </c>
    </row>
    <row r="25" spans="1:12" ht="64.5" x14ac:dyDescent="0.25">
      <c r="A25" s="394">
        <v>23</v>
      </c>
      <c r="B25" s="395" t="s">
        <v>503</v>
      </c>
      <c r="C25" s="396" t="s">
        <v>574</v>
      </c>
      <c r="D25" s="396" t="s">
        <v>505</v>
      </c>
      <c r="E25" s="396" t="s">
        <v>506</v>
      </c>
      <c r="F25" s="396" t="s">
        <v>585</v>
      </c>
      <c r="G25" s="396" t="s">
        <v>586</v>
      </c>
      <c r="H25" s="396" t="s">
        <v>587</v>
      </c>
      <c r="I25" s="396" t="s">
        <v>588</v>
      </c>
      <c r="J25" s="398">
        <v>12997</v>
      </c>
      <c r="K25" s="398">
        <v>0</v>
      </c>
      <c r="L25" s="396" t="s">
        <v>244</v>
      </c>
    </row>
    <row r="26" spans="1:12" ht="64.5" x14ac:dyDescent="0.25">
      <c r="A26" s="394">
        <v>24</v>
      </c>
      <c r="B26" s="395" t="s">
        <v>503</v>
      </c>
      <c r="C26" s="396" t="s">
        <v>574</v>
      </c>
      <c r="D26" s="396" t="s">
        <v>505</v>
      </c>
      <c r="E26" s="396" t="s">
        <v>506</v>
      </c>
      <c r="F26" s="396" t="s">
        <v>589</v>
      </c>
      <c r="G26" s="396" t="s">
        <v>576</v>
      </c>
      <c r="H26" s="396" t="s">
        <v>590</v>
      </c>
      <c r="I26" s="396" t="s">
        <v>591</v>
      </c>
      <c r="J26" s="398">
        <v>5148</v>
      </c>
      <c r="K26" s="398">
        <v>0</v>
      </c>
      <c r="L26" s="396" t="s">
        <v>244</v>
      </c>
    </row>
    <row r="27" spans="1:12" ht="26.25" x14ac:dyDescent="0.25">
      <c r="A27" s="394">
        <v>25</v>
      </c>
      <c r="B27" s="395" t="s">
        <v>503</v>
      </c>
      <c r="C27" s="396" t="s">
        <v>574</v>
      </c>
      <c r="D27" s="396" t="s">
        <v>505</v>
      </c>
      <c r="E27" s="396" t="s">
        <v>506</v>
      </c>
      <c r="F27" s="396" t="s">
        <v>592</v>
      </c>
      <c r="G27" s="396" t="s">
        <v>593</v>
      </c>
      <c r="H27" s="396" t="s">
        <v>594</v>
      </c>
      <c r="I27" s="396" t="s">
        <v>591</v>
      </c>
      <c r="J27" s="398">
        <v>4155</v>
      </c>
      <c r="K27" s="398">
        <v>0</v>
      </c>
      <c r="L27" s="396" t="s">
        <v>244</v>
      </c>
    </row>
    <row r="28" spans="1:12" ht="39" x14ac:dyDescent="0.25">
      <c r="A28" s="394">
        <v>26</v>
      </c>
      <c r="B28" s="395" t="s">
        <v>503</v>
      </c>
      <c r="C28" s="396" t="s">
        <v>574</v>
      </c>
      <c r="D28" s="396" t="s">
        <v>505</v>
      </c>
      <c r="E28" s="396" t="s">
        <v>506</v>
      </c>
      <c r="F28" s="396" t="s">
        <v>595</v>
      </c>
      <c r="G28" s="396" t="s">
        <v>596</v>
      </c>
      <c r="H28" s="396" t="s">
        <v>597</v>
      </c>
      <c r="I28" s="396" t="s">
        <v>598</v>
      </c>
      <c r="J28" s="398">
        <v>5467</v>
      </c>
      <c r="K28" s="398">
        <v>0</v>
      </c>
      <c r="L28" s="396" t="s">
        <v>244</v>
      </c>
    </row>
    <row r="29" spans="1:12" ht="64.5" x14ac:dyDescent="0.25">
      <c r="A29" s="394">
        <v>27</v>
      </c>
      <c r="B29" s="395" t="s">
        <v>503</v>
      </c>
      <c r="C29" s="396" t="s">
        <v>574</v>
      </c>
      <c r="D29" s="396" t="s">
        <v>505</v>
      </c>
      <c r="E29" s="396" t="s">
        <v>506</v>
      </c>
      <c r="F29" s="396" t="s">
        <v>599</v>
      </c>
      <c r="G29" s="396" t="s">
        <v>600</v>
      </c>
      <c r="H29" s="396" t="s">
        <v>601</v>
      </c>
      <c r="I29" s="396" t="s">
        <v>598</v>
      </c>
      <c r="J29" s="398">
        <v>1436</v>
      </c>
      <c r="K29" s="398">
        <v>0</v>
      </c>
      <c r="L29" s="396" t="s">
        <v>244</v>
      </c>
    </row>
    <row r="30" spans="1:12" ht="64.5" x14ac:dyDescent="0.25">
      <c r="A30" s="394">
        <v>28</v>
      </c>
      <c r="B30" s="395" t="s">
        <v>503</v>
      </c>
      <c r="C30" s="396" t="s">
        <v>574</v>
      </c>
      <c r="D30" s="396" t="s">
        <v>505</v>
      </c>
      <c r="E30" s="396" t="s">
        <v>506</v>
      </c>
      <c r="F30" s="396" t="s">
        <v>602</v>
      </c>
      <c r="G30" s="396" t="s">
        <v>603</v>
      </c>
      <c r="H30" s="396" t="s">
        <v>604</v>
      </c>
      <c r="I30" s="396" t="s">
        <v>582</v>
      </c>
      <c r="J30" s="398">
        <v>7165</v>
      </c>
      <c r="K30" s="398">
        <v>0</v>
      </c>
      <c r="L30" s="396" t="s">
        <v>244</v>
      </c>
    </row>
    <row r="31" spans="1:12" ht="51.75" x14ac:dyDescent="0.25">
      <c r="A31" s="394">
        <v>29</v>
      </c>
      <c r="B31" s="395" t="s">
        <v>503</v>
      </c>
      <c r="C31" s="396" t="s">
        <v>574</v>
      </c>
      <c r="D31" s="396" t="s">
        <v>505</v>
      </c>
      <c r="E31" s="396" t="s">
        <v>506</v>
      </c>
      <c r="F31" s="396" t="s">
        <v>605</v>
      </c>
      <c r="G31" s="396" t="s">
        <v>606</v>
      </c>
      <c r="H31" s="396" t="s">
        <v>607</v>
      </c>
      <c r="I31" s="396" t="s">
        <v>591</v>
      </c>
      <c r="J31" s="398">
        <v>2616</v>
      </c>
      <c r="K31" s="398">
        <v>0</v>
      </c>
      <c r="L31" s="396" t="s">
        <v>244</v>
      </c>
    </row>
    <row r="32" spans="1:12" ht="26.25" x14ac:dyDescent="0.25">
      <c r="A32" s="394">
        <v>30</v>
      </c>
      <c r="B32" s="395" t="s">
        <v>503</v>
      </c>
      <c r="C32" s="396" t="s">
        <v>574</v>
      </c>
      <c r="D32" s="396" t="s">
        <v>505</v>
      </c>
      <c r="E32" s="396" t="s">
        <v>506</v>
      </c>
      <c r="F32" s="396" t="s">
        <v>608</v>
      </c>
      <c r="G32" s="396" t="s">
        <v>532</v>
      </c>
      <c r="H32" s="396" t="s">
        <v>609</v>
      </c>
      <c r="I32" s="396" t="s">
        <v>591</v>
      </c>
      <c r="J32" s="398">
        <v>1446</v>
      </c>
      <c r="K32" s="398">
        <v>0</v>
      </c>
      <c r="L32" s="396" t="s">
        <v>244</v>
      </c>
    </row>
    <row r="33" spans="1:12" ht="64.5" x14ac:dyDescent="0.25">
      <c r="A33" s="394">
        <v>31</v>
      </c>
      <c r="B33" s="395" t="s">
        <v>503</v>
      </c>
      <c r="C33" s="396" t="s">
        <v>610</v>
      </c>
      <c r="D33" s="396" t="s">
        <v>611</v>
      </c>
      <c r="E33" s="396" t="s">
        <v>506</v>
      </c>
      <c r="F33" s="396" t="s">
        <v>612</v>
      </c>
      <c r="G33" s="396" t="s">
        <v>550</v>
      </c>
      <c r="H33" s="396" t="s">
        <v>613</v>
      </c>
      <c r="I33" s="396" t="s">
        <v>614</v>
      </c>
      <c r="J33" s="398">
        <v>7000</v>
      </c>
      <c r="K33" s="398">
        <v>0</v>
      </c>
      <c r="L33" s="396" t="s">
        <v>244</v>
      </c>
    </row>
    <row r="34" spans="1:12" ht="77.25" x14ac:dyDescent="0.25">
      <c r="A34" s="394">
        <v>32</v>
      </c>
      <c r="B34" s="395" t="s">
        <v>503</v>
      </c>
      <c r="C34" s="396" t="s">
        <v>615</v>
      </c>
      <c r="D34" s="396" t="s">
        <v>611</v>
      </c>
      <c r="E34" s="396" t="s">
        <v>506</v>
      </c>
      <c r="F34" s="396" t="s">
        <v>616</v>
      </c>
      <c r="G34" s="396" t="s">
        <v>617</v>
      </c>
      <c r="H34" s="396" t="s">
        <v>618</v>
      </c>
      <c r="I34" s="396" t="s">
        <v>619</v>
      </c>
      <c r="J34" s="398">
        <v>5799.55</v>
      </c>
      <c r="K34" s="398">
        <v>0</v>
      </c>
      <c r="L34" s="396" t="s">
        <v>244</v>
      </c>
    </row>
    <row r="35" spans="1:12" ht="39" x14ac:dyDescent="0.25">
      <c r="A35" s="394">
        <v>33</v>
      </c>
      <c r="B35" s="395" t="s">
        <v>503</v>
      </c>
      <c r="C35" s="396" t="s">
        <v>620</v>
      </c>
      <c r="D35" s="396" t="s">
        <v>244</v>
      </c>
      <c r="E35" s="396" t="s">
        <v>506</v>
      </c>
      <c r="F35" s="396" t="s">
        <v>621</v>
      </c>
      <c r="G35" s="396" t="s">
        <v>622</v>
      </c>
      <c r="H35" s="396" t="s">
        <v>623</v>
      </c>
      <c r="I35" s="396" t="s">
        <v>624</v>
      </c>
      <c r="J35" s="398">
        <v>0</v>
      </c>
      <c r="K35" s="398">
        <v>0</v>
      </c>
      <c r="L35" s="396" t="s">
        <v>244</v>
      </c>
    </row>
    <row r="36" spans="1:12" ht="64.5" x14ac:dyDescent="0.25">
      <c r="A36" s="394">
        <v>34</v>
      </c>
      <c r="B36" s="395" t="s">
        <v>625</v>
      </c>
      <c r="C36" s="396" t="s">
        <v>574</v>
      </c>
      <c r="D36" s="396" t="s">
        <v>505</v>
      </c>
      <c r="E36" s="396" t="s">
        <v>506</v>
      </c>
      <c r="F36" s="396" t="s">
        <v>626</v>
      </c>
      <c r="G36" s="396" t="s">
        <v>627</v>
      </c>
      <c r="H36" s="396" t="s">
        <v>628</v>
      </c>
      <c r="I36" s="396" t="s">
        <v>598</v>
      </c>
      <c r="J36" s="398">
        <v>6859</v>
      </c>
      <c r="K36" s="398">
        <v>0</v>
      </c>
      <c r="L36" s="396" t="s">
        <v>244</v>
      </c>
    </row>
    <row r="37" spans="1:12" ht="39" x14ac:dyDescent="0.25">
      <c r="A37" s="394">
        <v>35</v>
      </c>
      <c r="B37" s="395" t="s">
        <v>625</v>
      </c>
      <c r="C37" s="396" t="s">
        <v>574</v>
      </c>
      <c r="D37" s="396" t="s">
        <v>505</v>
      </c>
      <c r="E37" s="396" t="s">
        <v>506</v>
      </c>
      <c r="F37" s="396" t="s">
        <v>629</v>
      </c>
      <c r="G37" s="396" t="s">
        <v>630</v>
      </c>
      <c r="H37" s="396" t="s">
        <v>631</v>
      </c>
      <c r="I37" s="396" t="s">
        <v>632</v>
      </c>
      <c r="J37" s="398">
        <v>6139</v>
      </c>
      <c r="K37" s="398">
        <v>0</v>
      </c>
      <c r="L37" s="396" t="s">
        <v>244</v>
      </c>
    </row>
    <row r="38" spans="1:12" ht="39" x14ac:dyDescent="0.25">
      <c r="A38" s="394">
        <v>36</v>
      </c>
      <c r="B38" s="395" t="s">
        <v>625</v>
      </c>
      <c r="C38" s="396" t="s">
        <v>574</v>
      </c>
      <c r="D38" s="396" t="s">
        <v>505</v>
      </c>
      <c r="E38" s="396" t="s">
        <v>506</v>
      </c>
      <c r="F38" s="396" t="s">
        <v>633</v>
      </c>
      <c r="G38" s="396" t="s">
        <v>634</v>
      </c>
      <c r="H38" s="396" t="s">
        <v>635</v>
      </c>
      <c r="I38" s="396" t="s">
        <v>569</v>
      </c>
      <c r="J38" s="398">
        <v>5199</v>
      </c>
      <c r="K38" s="398">
        <v>0</v>
      </c>
      <c r="L38" s="396" t="s">
        <v>244</v>
      </c>
    </row>
    <row r="39" spans="1:12" ht="26.25" x14ac:dyDescent="0.25">
      <c r="A39" s="394">
        <v>37</v>
      </c>
      <c r="B39" s="395" t="s">
        <v>625</v>
      </c>
      <c r="C39" s="396" t="s">
        <v>574</v>
      </c>
      <c r="D39" s="396" t="s">
        <v>505</v>
      </c>
      <c r="E39" s="396" t="s">
        <v>506</v>
      </c>
      <c r="F39" s="396" t="s">
        <v>636</v>
      </c>
      <c r="G39" s="396" t="s">
        <v>637</v>
      </c>
      <c r="H39" s="396" t="s">
        <v>638</v>
      </c>
      <c r="I39" s="396" t="s">
        <v>598</v>
      </c>
      <c r="J39" s="398">
        <v>4767</v>
      </c>
      <c r="K39" s="398">
        <v>0</v>
      </c>
      <c r="L39" s="396" t="s">
        <v>244</v>
      </c>
    </row>
    <row r="40" spans="1:12" ht="39" x14ac:dyDescent="0.25">
      <c r="A40" s="394">
        <v>38</v>
      </c>
      <c r="B40" s="395" t="s">
        <v>625</v>
      </c>
      <c r="C40" s="396" t="s">
        <v>574</v>
      </c>
      <c r="D40" s="396" t="s">
        <v>505</v>
      </c>
      <c r="E40" s="396" t="s">
        <v>506</v>
      </c>
      <c r="F40" s="396" t="s">
        <v>639</v>
      </c>
      <c r="G40" s="396" t="s">
        <v>640</v>
      </c>
      <c r="H40" s="396" t="s">
        <v>641</v>
      </c>
      <c r="I40" s="396" t="s">
        <v>632</v>
      </c>
      <c r="J40" s="398">
        <v>4092</v>
      </c>
      <c r="K40" s="398">
        <v>0</v>
      </c>
      <c r="L40" s="396" t="s">
        <v>244</v>
      </c>
    </row>
    <row r="41" spans="1:12" ht="39" x14ac:dyDescent="0.25">
      <c r="A41" s="394">
        <v>39</v>
      </c>
      <c r="B41" s="395" t="s">
        <v>625</v>
      </c>
      <c r="C41" s="396" t="s">
        <v>574</v>
      </c>
      <c r="D41" s="396" t="s">
        <v>505</v>
      </c>
      <c r="E41" s="396" t="s">
        <v>506</v>
      </c>
      <c r="F41" s="396" t="s">
        <v>642</v>
      </c>
      <c r="G41" s="396" t="s">
        <v>640</v>
      </c>
      <c r="H41" s="396" t="s">
        <v>643</v>
      </c>
      <c r="I41" s="396" t="s">
        <v>588</v>
      </c>
      <c r="J41" s="398">
        <v>1332</v>
      </c>
      <c r="K41" s="398">
        <v>0</v>
      </c>
      <c r="L41" s="396" t="s">
        <v>244</v>
      </c>
    </row>
    <row r="42" spans="1:12" ht="39" x14ac:dyDescent="0.25">
      <c r="A42" s="394">
        <v>40</v>
      </c>
      <c r="B42" s="395" t="s">
        <v>644</v>
      </c>
      <c r="C42" s="396" t="s">
        <v>504</v>
      </c>
      <c r="D42" s="396" t="s">
        <v>505</v>
      </c>
      <c r="E42" s="396" t="s">
        <v>506</v>
      </c>
      <c r="F42" s="396" t="s">
        <v>645</v>
      </c>
      <c r="G42" s="396" t="s">
        <v>646</v>
      </c>
      <c r="H42" s="396" t="s">
        <v>647</v>
      </c>
      <c r="I42" s="396" t="s">
        <v>510</v>
      </c>
      <c r="J42" s="398">
        <v>2000</v>
      </c>
      <c r="K42" s="398">
        <v>0</v>
      </c>
      <c r="L42" s="396" t="s">
        <v>244</v>
      </c>
    </row>
    <row r="43" spans="1:12" ht="51.75" x14ac:dyDescent="0.25">
      <c r="A43" s="394">
        <v>41</v>
      </c>
      <c r="B43" s="395" t="s">
        <v>644</v>
      </c>
      <c r="C43" s="396" t="s">
        <v>504</v>
      </c>
      <c r="D43" s="396" t="s">
        <v>505</v>
      </c>
      <c r="E43" s="396" t="s">
        <v>506</v>
      </c>
      <c r="F43" s="396" t="s">
        <v>648</v>
      </c>
      <c r="G43" s="396" t="s">
        <v>649</v>
      </c>
      <c r="H43" s="396" t="s">
        <v>650</v>
      </c>
      <c r="I43" s="396" t="s">
        <v>651</v>
      </c>
      <c r="J43" s="398">
        <v>21666</v>
      </c>
      <c r="K43" s="398">
        <v>0</v>
      </c>
      <c r="L43" s="396" t="s">
        <v>244</v>
      </c>
    </row>
    <row r="44" spans="1:12" ht="64.5" x14ac:dyDescent="0.25">
      <c r="A44" s="394">
        <v>42</v>
      </c>
      <c r="B44" s="395" t="s">
        <v>644</v>
      </c>
      <c r="C44" s="396" t="s">
        <v>504</v>
      </c>
      <c r="D44" s="396" t="s">
        <v>505</v>
      </c>
      <c r="E44" s="396" t="s">
        <v>506</v>
      </c>
      <c r="F44" s="396" t="s">
        <v>652</v>
      </c>
      <c r="G44" s="396" t="s">
        <v>653</v>
      </c>
      <c r="H44" s="396" t="s">
        <v>654</v>
      </c>
      <c r="I44" s="396" t="s">
        <v>514</v>
      </c>
      <c r="J44" s="398">
        <v>24787</v>
      </c>
      <c r="K44" s="398">
        <v>0</v>
      </c>
      <c r="L44" s="396" t="s">
        <v>244</v>
      </c>
    </row>
    <row r="45" spans="1:12" ht="39" x14ac:dyDescent="0.25">
      <c r="A45" s="394">
        <v>43</v>
      </c>
      <c r="B45" s="395" t="s">
        <v>644</v>
      </c>
      <c r="C45" s="396" t="s">
        <v>504</v>
      </c>
      <c r="D45" s="396" t="s">
        <v>505</v>
      </c>
      <c r="E45" s="396" t="s">
        <v>506</v>
      </c>
      <c r="F45" s="396" t="s">
        <v>655</v>
      </c>
      <c r="G45" s="396" t="s">
        <v>656</v>
      </c>
      <c r="H45" s="396" t="s">
        <v>657</v>
      </c>
      <c r="I45" s="396" t="s">
        <v>540</v>
      </c>
      <c r="J45" s="398">
        <v>10874</v>
      </c>
      <c r="K45" s="398">
        <v>0</v>
      </c>
      <c r="L45" s="396" t="s">
        <v>244</v>
      </c>
    </row>
    <row r="46" spans="1:12" ht="51.75" x14ac:dyDescent="0.25">
      <c r="A46" s="394">
        <v>44</v>
      </c>
      <c r="B46" s="395" t="s">
        <v>644</v>
      </c>
      <c r="C46" s="396" t="s">
        <v>504</v>
      </c>
      <c r="D46" s="396" t="s">
        <v>505</v>
      </c>
      <c r="E46" s="396" t="s">
        <v>506</v>
      </c>
      <c r="F46" s="396" t="s">
        <v>658</v>
      </c>
      <c r="G46" s="396" t="s">
        <v>659</v>
      </c>
      <c r="H46" s="396" t="s">
        <v>660</v>
      </c>
      <c r="I46" s="396" t="s">
        <v>540</v>
      </c>
      <c r="J46" s="398">
        <v>61269</v>
      </c>
      <c r="K46" s="398">
        <v>0</v>
      </c>
      <c r="L46" s="396" t="s">
        <v>244</v>
      </c>
    </row>
    <row r="47" spans="1:12" ht="39" x14ac:dyDescent="0.25">
      <c r="A47" s="394">
        <v>45</v>
      </c>
      <c r="B47" s="395" t="s">
        <v>644</v>
      </c>
      <c r="C47" s="396" t="s">
        <v>504</v>
      </c>
      <c r="D47" s="396" t="s">
        <v>505</v>
      </c>
      <c r="E47" s="396" t="s">
        <v>506</v>
      </c>
      <c r="F47" s="396" t="s">
        <v>661</v>
      </c>
      <c r="G47" s="396" t="s">
        <v>662</v>
      </c>
      <c r="H47" s="396" t="s">
        <v>663</v>
      </c>
      <c r="I47" s="396" t="s">
        <v>548</v>
      </c>
      <c r="J47" s="398">
        <v>21760</v>
      </c>
      <c r="K47" s="398">
        <v>0</v>
      </c>
      <c r="L47" s="396" t="s">
        <v>244</v>
      </c>
    </row>
    <row r="48" spans="1:12" ht="39" x14ac:dyDescent="0.25">
      <c r="A48" s="394">
        <v>46</v>
      </c>
      <c r="B48" s="395" t="s">
        <v>644</v>
      </c>
      <c r="C48" s="396" t="s">
        <v>504</v>
      </c>
      <c r="D48" s="396" t="s">
        <v>505</v>
      </c>
      <c r="E48" s="396" t="s">
        <v>506</v>
      </c>
      <c r="F48" s="396" t="s">
        <v>664</v>
      </c>
      <c r="G48" s="396" t="s">
        <v>665</v>
      </c>
      <c r="H48" s="396" t="s">
        <v>666</v>
      </c>
      <c r="I48" s="396" t="s">
        <v>548</v>
      </c>
      <c r="J48" s="398">
        <v>58441</v>
      </c>
      <c r="K48" s="398">
        <v>0</v>
      </c>
      <c r="L48" s="396" t="s">
        <v>244</v>
      </c>
    </row>
    <row r="49" spans="1:12" ht="51.75" x14ac:dyDescent="0.25">
      <c r="A49" s="394">
        <v>47</v>
      </c>
      <c r="B49" s="395" t="s">
        <v>644</v>
      </c>
      <c r="C49" s="396" t="s">
        <v>504</v>
      </c>
      <c r="D49" s="396" t="s">
        <v>505</v>
      </c>
      <c r="E49" s="396" t="s">
        <v>506</v>
      </c>
      <c r="F49" s="396" t="s">
        <v>667</v>
      </c>
      <c r="G49" s="396" t="s">
        <v>668</v>
      </c>
      <c r="H49" s="396" t="s">
        <v>669</v>
      </c>
      <c r="I49" s="396" t="s">
        <v>548</v>
      </c>
      <c r="J49" s="398">
        <v>2000</v>
      </c>
      <c r="K49" s="398">
        <v>0</v>
      </c>
      <c r="L49" s="396" t="s">
        <v>244</v>
      </c>
    </row>
    <row r="50" spans="1:12" ht="39" x14ac:dyDescent="0.25">
      <c r="A50" s="394">
        <v>48</v>
      </c>
      <c r="B50" s="395" t="s">
        <v>644</v>
      </c>
      <c r="C50" s="396" t="s">
        <v>504</v>
      </c>
      <c r="D50" s="396" t="s">
        <v>505</v>
      </c>
      <c r="E50" s="396" t="s">
        <v>506</v>
      </c>
      <c r="F50" s="396" t="s">
        <v>670</v>
      </c>
      <c r="G50" s="396" t="s">
        <v>671</v>
      </c>
      <c r="H50" s="396" t="s">
        <v>672</v>
      </c>
      <c r="I50" s="396" t="s">
        <v>548</v>
      </c>
      <c r="J50" s="398">
        <v>40655</v>
      </c>
      <c r="K50" s="398">
        <v>0</v>
      </c>
      <c r="L50" s="396" t="s">
        <v>244</v>
      </c>
    </row>
    <row r="51" spans="1:12" ht="26.25" x14ac:dyDescent="0.25">
      <c r="A51" s="394">
        <v>49</v>
      </c>
      <c r="B51" s="395" t="s">
        <v>644</v>
      </c>
      <c r="C51" s="396" t="s">
        <v>504</v>
      </c>
      <c r="D51" s="396" t="s">
        <v>505</v>
      </c>
      <c r="E51" s="396" t="s">
        <v>506</v>
      </c>
      <c r="F51" s="396" t="s">
        <v>673</v>
      </c>
      <c r="G51" s="396" t="s">
        <v>674</v>
      </c>
      <c r="H51" s="396" t="s">
        <v>675</v>
      </c>
      <c r="I51" s="396" t="s">
        <v>676</v>
      </c>
      <c r="J51" s="398">
        <v>56248</v>
      </c>
      <c r="K51" s="398">
        <v>0</v>
      </c>
      <c r="L51" s="396" t="s">
        <v>244</v>
      </c>
    </row>
    <row r="52" spans="1:12" ht="64.5" x14ac:dyDescent="0.25">
      <c r="A52" s="394">
        <v>50</v>
      </c>
      <c r="B52" s="395" t="s">
        <v>644</v>
      </c>
      <c r="C52" s="396" t="s">
        <v>504</v>
      </c>
      <c r="D52" s="396" t="s">
        <v>505</v>
      </c>
      <c r="E52" s="396" t="s">
        <v>506</v>
      </c>
      <c r="F52" s="396" t="s">
        <v>677</v>
      </c>
      <c r="G52" s="396" t="s">
        <v>678</v>
      </c>
      <c r="H52" s="396" t="s">
        <v>679</v>
      </c>
      <c r="I52" s="396" t="s">
        <v>558</v>
      </c>
      <c r="J52" s="398">
        <v>3658</v>
      </c>
      <c r="K52" s="398">
        <v>0</v>
      </c>
      <c r="L52" s="396" t="s">
        <v>244</v>
      </c>
    </row>
    <row r="53" spans="1:12" ht="39" x14ac:dyDescent="0.25">
      <c r="A53" s="394">
        <v>51</v>
      </c>
      <c r="B53" s="395" t="s">
        <v>644</v>
      </c>
      <c r="C53" s="396" t="s">
        <v>504</v>
      </c>
      <c r="D53" s="396" t="s">
        <v>505</v>
      </c>
      <c r="E53" s="396" t="s">
        <v>506</v>
      </c>
      <c r="F53" s="396" t="s">
        <v>680</v>
      </c>
      <c r="G53" s="396" t="s">
        <v>678</v>
      </c>
      <c r="H53" s="396" t="s">
        <v>681</v>
      </c>
      <c r="I53" s="396" t="s">
        <v>558</v>
      </c>
      <c r="J53" s="398">
        <v>46975</v>
      </c>
      <c r="K53" s="398">
        <v>0</v>
      </c>
      <c r="L53" s="396" t="s">
        <v>244</v>
      </c>
    </row>
    <row r="54" spans="1:12" ht="64.5" x14ac:dyDescent="0.25">
      <c r="A54" s="394">
        <v>52</v>
      </c>
      <c r="B54" s="395" t="s">
        <v>644</v>
      </c>
      <c r="C54" s="396" t="s">
        <v>504</v>
      </c>
      <c r="D54" s="396" t="s">
        <v>505</v>
      </c>
      <c r="E54" s="396" t="s">
        <v>506</v>
      </c>
      <c r="F54" s="396" t="s">
        <v>682</v>
      </c>
      <c r="G54" s="396" t="s">
        <v>683</v>
      </c>
      <c r="H54" s="396" t="s">
        <v>684</v>
      </c>
      <c r="I54" s="396" t="s">
        <v>685</v>
      </c>
      <c r="J54" s="398">
        <v>7352</v>
      </c>
      <c r="K54" s="398">
        <v>0</v>
      </c>
      <c r="L54" s="396" t="s">
        <v>244</v>
      </c>
    </row>
    <row r="55" spans="1:12" ht="51.75" x14ac:dyDescent="0.25">
      <c r="A55" s="394">
        <v>53</v>
      </c>
      <c r="B55" s="395" t="s">
        <v>644</v>
      </c>
      <c r="C55" s="396" t="s">
        <v>504</v>
      </c>
      <c r="D55" s="396" t="s">
        <v>505</v>
      </c>
      <c r="E55" s="396" t="s">
        <v>506</v>
      </c>
      <c r="F55" s="396" t="s">
        <v>686</v>
      </c>
      <c r="G55" s="396" t="s">
        <v>687</v>
      </c>
      <c r="H55" s="396" t="s">
        <v>688</v>
      </c>
      <c r="I55" s="396" t="s">
        <v>558</v>
      </c>
      <c r="J55" s="398">
        <v>73426</v>
      </c>
      <c r="K55" s="398">
        <v>0</v>
      </c>
      <c r="L55" s="396" t="s">
        <v>244</v>
      </c>
    </row>
    <row r="56" spans="1:12" ht="26.25" x14ac:dyDescent="0.25">
      <c r="A56" s="394">
        <v>54</v>
      </c>
      <c r="B56" s="395" t="s">
        <v>644</v>
      </c>
      <c r="C56" s="396" t="s">
        <v>689</v>
      </c>
      <c r="D56" s="396" t="s">
        <v>505</v>
      </c>
      <c r="E56" s="396" t="s">
        <v>690</v>
      </c>
      <c r="F56" s="396" t="s">
        <v>691</v>
      </c>
      <c r="G56" s="396" t="s">
        <v>692</v>
      </c>
      <c r="H56" s="396" t="s">
        <v>693</v>
      </c>
      <c r="I56" s="396" t="s">
        <v>694</v>
      </c>
      <c r="J56" s="398">
        <v>0</v>
      </c>
      <c r="K56" s="398">
        <v>0</v>
      </c>
      <c r="L56" s="396" t="s">
        <v>244</v>
      </c>
    </row>
    <row r="57" spans="1:12" ht="39" x14ac:dyDescent="0.25">
      <c r="A57" s="394">
        <v>55</v>
      </c>
      <c r="B57" s="395" t="s">
        <v>644</v>
      </c>
      <c r="C57" s="396" t="s">
        <v>689</v>
      </c>
      <c r="D57" s="396" t="s">
        <v>505</v>
      </c>
      <c r="E57" s="396" t="s">
        <v>690</v>
      </c>
      <c r="F57" s="396" t="s">
        <v>695</v>
      </c>
      <c r="G57" s="396" t="s">
        <v>696</v>
      </c>
      <c r="H57" s="396" t="s">
        <v>697</v>
      </c>
      <c r="I57" s="396" t="s">
        <v>698</v>
      </c>
      <c r="J57" s="398">
        <v>0</v>
      </c>
      <c r="K57" s="398">
        <v>0</v>
      </c>
      <c r="L57" s="396" t="s">
        <v>244</v>
      </c>
    </row>
    <row r="58" spans="1:12" ht="26.25" x14ac:dyDescent="0.25">
      <c r="A58" s="394">
        <v>56</v>
      </c>
      <c r="B58" s="395" t="s">
        <v>644</v>
      </c>
      <c r="C58" s="396" t="s">
        <v>689</v>
      </c>
      <c r="D58" s="396" t="s">
        <v>505</v>
      </c>
      <c r="E58" s="396" t="s">
        <v>690</v>
      </c>
      <c r="F58" s="396" t="s">
        <v>699</v>
      </c>
      <c r="G58" s="396" t="s">
        <v>700</v>
      </c>
      <c r="H58" s="396" t="s">
        <v>701</v>
      </c>
      <c r="I58" s="396" t="s">
        <v>702</v>
      </c>
      <c r="J58" s="398">
        <v>0</v>
      </c>
      <c r="K58" s="398">
        <v>0</v>
      </c>
      <c r="L58" s="396" t="s">
        <v>244</v>
      </c>
    </row>
    <row r="59" spans="1:12" ht="39" x14ac:dyDescent="0.25">
      <c r="A59" s="394">
        <v>57</v>
      </c>
      <c r="B59" s="395" t="s">
        <v>644</v>
      </c>
      <c r="C59" s="396" t="s">
        <v>689</v>
      </c>
      <c r="D59" s="396" t="s">
        <v>505</v>
      </c>
      <c r="E59" s="396" t="s">
        <v>690</v>
      </c>
      <c r="F59" s="396" t="s">
        <v>703</v>
      </c>
      <c r="G59" s="396" t="s">
        <v>704</v>
      </c>
      <c r="H59" s="396" t="s">
        <v>705</v>
      </c>
      <c r="I59" s="396" t="s">
        <v>706</v>
      </c>
      <c r="J59" s="398">
        <v>0</v>
      </c>
      <c r="K59" s="398">
        <v>0</v>
      </c>
      <c r="L59" s="396" t="s">
        <v>244</v>
      </c>
    </row>
    <row r="60" spans="1:12" ht="39" x14ac:dyDescent="0.25">
      <c r="A60" s="394">
        <v>58</v>
      </c>
      <c r="B60" s="395" t="s">
        <v>644</v>
      </c>
      <c r="C60" s="396" t="s">
        <v>707</v>
      </c>
      <c r="D60" s="396" t="s">
        <v>505</v>
      </c>
      <c r="E60" s="396" t="s">
        <v>690</v>
      </c>
      <c r="F60" s="396" t="s">
        <v>708</v>
      </c>
      <c r="G60" s="396" t="s">
        <v>709</v>
      </c>
      <c r="H60" s="396" t="s">
        <v>710</v>
      </c>
      <c r="I60" s="396" t="s">
        <v>711</v>
      </c>
      <c r="J60" s="398">
        <v>5649.18</v>
      </c>
      <c r="K60" s="398">
        <v>0</v>
      </c>
      <c r="L60" s="396" t="s">
        <v>244</v>
      </c>
    </row>
    <row r="61" spans="1:12" ht="51.75" x14ac:dyDescent="0.25">
      <c r="A61" s="394">
        <v>59</v>
      </c>
      <c r="B61" s="395" t="s">
        <v>644</v>
      </c>
      <c r="C61" s="396" t="s">
        <v>712</v>
      </c>
      <c r="D61" s="396" t="s">
        <v>244</v>
      </c>
      <c r="E61" s="396" t="s">
        <v>690</v>
      </c>
      <c r="F61" s="396" t="s">
        <v>713</v>
      </c>
      <c r="G61" s="396" t="s">
        <v>714</v>
      </c>
      <c r="H61" s="396" t="s">
        <v>715</v>
      </c>
      <c r="I61" s="396" t="s">
        <v>716</v>
      </c>
      <c r="J61" s="398">
        <v>10006.39</v>
      </c>
      <c r="K61" s="398">
        <v>0</v>
      </c>
      <c r="L61" s="396" t="s">
        <v>244</v>
      </c>
    </row>
    <row r="62" spans="1:12" ht="51.75" x14ac:dyDescent="0.25">
      <c r="A62" s="394">
        <v>60</v>
      </c>
      <c r="B62" s="395" t="s">
        <v>644</v>
      </c>
      <c r="C62" s="396" t="s">
        <v>712</v>
      </c>
      <c r="D62" s="396" t="s">
        <v>505</v>
      </c>
      <c r="E62" s="396" t="s">
        <v>690</v>
      </c>
      <c r="F62" s="396" t="s">
        <v>717</v>
      </c>
      <c r="G62" s="396" t="s">
        <v>718</v>
      </c>
      <c r="H62" s="396" t="s">
        <v>719</v>
      </c>
      <c r="I62" s="396" t="s">
        <v>720</v>
      </c>
      <c r="J62" s="398">
        <v>4682.05</v>
      </c>
      <c r="K62" s="398">
        <v>0</v>
      </c>
      <c r="L62" s="396" t="s">
        <v>244</v>
      </c>
    </row>
    <row r="63" spans="1:12" ht="39" x14ac:dyDescent="0.25">
      <c r="A63" s="394">
        <v>61</v>
      </c>
      <c r="B63" s="395" t="s">
        <v>644</v>
      </c>
      <c r="C63" s="396" t="s">
        <v>712</v>
      </c>
      <c r="D63" s="396" t="s">
        <v>505</v>
      </c>
      <c r="E63" s="396" t="s">
        <v>690</v>
      </c>
      <c r="F63" s="396" t="s">
        <v>721</v>
      </c>
      <c r="G63" s="396" t="s">
        <v>722</v>
      </c>
      <c r="H63" s="396" t="s">
        <v>723</v>
      </c>
      <c r="I63" s="396" t="s">
        <v>724</v>
      </c>
      <c r="J63" s="398">
        <v>0</v>
      </c>
      <c r="K63" s="398">
        <v>0</v>
      </c>
      <c r="L63" s="396" t="s">
        <v>244</v>
      </c>
    </row>
    <row r="64" spans="1:12" ht="39" x14ac:dyDescent="0.25">
      <c r="A64" s="394">
        <v>62</v>
      </c>
      <c r="B64" s="395" t="s">
        <v>644</v>
      </c>
      <c r="C64" s="396" t="s">
        <v>725</v>
      </c>
      <c r="D64" s="396" t="s">
        <v>505</v>
      </c>
      <c r="E64" s="396" t="s">
        <v>690</v>
      </c>
      <c r="F64" s="396" t="s">
        <v>726</v>
      </c>
      <c r="G64" s="396" t="s">
        <v>727</v>
      </c>
      <c r="H64" s="396" t="s">
        <v>728</v>
      </c>
      <c r="I64" s="396" t="s">
        <v>729</v>
      </c>
      <c r="J64" s="398">
        <v>0</v>
      </c>
      <c r="K64" s="398">
        <v>0</v>
      </c>
      <c r="L64" s="396" t="s">
        <v>244</v>
      </c>
    </row>
    <row r="65" spans="1:12" ht="39" x14ac:dyDescent="0.25">
      <c r="A65" s="394">
        <v>63</v>
      </c>
      <c r="B65" s="395" t="s">
        <v>644</v>
      </c>
      <c r="C65" s="396" t="s">
        <v>725</v>
      </c>
      <c r="D65" s="396" t="s">
        <v>505</v>
      </c>
      <c r="E65" s="396" t="s">
        <v>690</v>
      </c>
      <c r="F65" s="396" t="s">
        <v>730</v>
      </c>
      <c r="G65" s="396" t="s">
        <v>731</v>
      </c>
      <c r="H65" s="396" t="s">
        <v>732</v>
      </c>
      <c r="I65" s="396" t="s">
        <v>733</v>
      </c>
      <c r="J65" s="398">
        <v>25840.79</v>
      </c>
      <c r="K65" s="398">
        <v>0</v>
      </c>
      <c r="L65" s="396" t="s">
        <v>244</v>
      </c>
    </row>
    <row r="66" spans="1:12" ht="39" x14ac:dyDescent="0.25">
      <c r="A66" s="394">
        <v>64</v>
      </c>
      <c r="B66" s="395" t="s">
        <v>644</v>
      </c>
      <c r="C66" s="396" t="s">
        <v>725</v>
      </c>
      <c r="D66" s="396" t="s">
        <v>505</v>
      </c>
      <c r="E66" s="396" t="s">
        <v>690</v>
      </c>
      <c r="F66" s="396" t="s">
        <v>734</v>
      </c>
      <c r="G66" s="396" t="s">
        <v>727</v>
      </c>
      <c r="H66" s="396" t="s">
        <v>735</v>
      </c>
      <c r="I66" s="396" t="s">
        <v>736</v>
      </c>
      <c r="J66" s="398">
        <v>0</v>
      </c>
      <c r="K66" s="398">
        <v>0</v>
      </c>
      <c r="L66" s="396" t="s">
        <v>244</v>
      </c>
    </row>
    <row r="67" spans="1:12" ht="26.25" x14ac:dyDescent="0.25">
      <c r="A67" s="394">
        <v>65</v>
      </c>
      <c r="B67" s="395" t="s">
        <v>644</v>
      </c>
      <c r="C67" s="396" t="s">
        <v>737</v>
      </c>
      <c r="D67" s="396" t="s">
        <v>505</v>
      </c>
      <c r="E67" s="396" t="s">
        <v>506</v>
      </c>
      <c r="F67" s="396" t="s">
        <v>738</v>
      </c>
      <c r="G67" s="396" t="s">
        <v>739</v>
      </c>
      <c r="H67" s="396" t="s">
        <v>740</v>
      </c>
      <c r="I67" s="396" t="s">
        <v>741</v>
      </c>
      <c r="J67" s="398">
        <v>0</v>
      </c>
      <c r="K67" s="398">
        <v>0</v>
      </c>
      <c r="L67" s="396" t="s">
        <v>244</v>
      </c>
    </row>
    <row r="68" spans="1:12" ht="77.25" x14ac:dyDescent="0.25">
      <c r="A68" s="394">
        <v>66</v>
      </c>
      <c r="B68" s="395" t="s">
        <v>644</v>
      </c>
      <c r="C68" s="396" t="s">
        <v>565</v>
      </c>
      <c r="D68" s="396" t="s">
        <v>505</v>
      </c>
      <c r="E68" s="396" t="s">
        <v>506</v>
      </c>
      <c r="F68" s="396" t="s">
        <v>742</v>
      </c>
      <c r="G68" s="396" t="s">
        <v>743</v>
      </c>
      <c r="H68" s="396" t="s">
        <v>744</v>
      </c>
      <c r="I68" s="396" t="s">
        <v>632</v>
      </c>
      <c r="J68" s="398">
        <v>14651</v>
      </c>
      <c r="K68" s="398">
        <v>0</v>
      </c>
      <c r="L68" s="396" t="s">
        <v>244</v>
      </c>
    </row>
    <row r="69" spans="1:12" ht="64.5" x14ac:dyDescent="0.25">
      <c r="A69" s="394">
        <v>67</v>
      </c>
      <c r="B69" s="395" t="s">
        <v>644</v>
      </c>
      <c r="C69" s="396" t="s">
        <v>565</v>
      </c>
      <c r="D69" s="396" t="s">
        <v>505</v>
      </c>
      <c r="E69" s="396" t="s">
        <v>506</v>
      </c>
      <c r="F69" s="396" t="s">
        <v>745</v>
      </c>
      <c r="G69" s="396" t="s">
        <v>739</v>
      </c>
      <c r="H69" s="396" t="s">
        <v>746</v>
      </c>
      <c r="I69" s="396" t="s">
        <v>569</v>
      </c>
      <c r="J69" s="398">
        <v>14730</v>
      </c>
      <c r="K69" s="398">
        <v>0</v>
      </c>
      <c r="L69" s="396" t="s">
        <v>244</v>
      </c>
    </row>
    <row r="70" spans="1:12" ht="51.75" x14ac:dyDescent="0.25">
      <c r="A70" s="394">
        <v>68</v>
      </c>
      <c r="B70" s="395" t="s">
        <v>644</v>
      </c>
      <c r="C70" s="396" t="s">
        <v>565</v>
      </c>
      <c r="D70" s="396" t="s">
        <v>505</v>
      </c>
      <c r="E70" s="396" t="s">
        <v>506</v>
      </c>
      <c r="F70" s="396" t="s">
        <v>747</v>
      </c>
      <c r="G70" s="396" t="s">
        <v>748</v>
      </c>
      <c r="H70" s="396" t="s">
        <v>749</v>
      </c>
      <c r="I70" s="396" t="s">
        <v>632</v>
      </c>
      <c r="J70" s="398">
        <v>9679</v>
      </c>
      <c r="K70" s="398">
        <v>0</v>
      </c>
      <c r="L70" s="396" t="s">
        <v>244</v>
      </c>
    </row>
    <row r="71" spans="1:12" ht="39" x14ac:dyDescent="0.25">
      <c r="A71" s="394">
        <v>69</v>
      </c>
      <c r="B71" s="395" t="s">
        <v>644</v>
      </c>
      <c r="C71" s="396" t="s">
        <v>565</v>
      </c>
      <c r="D71" s="396" t="s">
        <v>505</v>
      </c>
      <c r="E71" s="396" t="s">
        <v>506</v>
      </c>
      <c r="F71" s="396" t="s">
        <v>750</v>
      </c>
      <c r="G71" s="396" t="s">
        <v>751</v>
      </c>
      <c r="H71" s="396" t="s">
        <v>752</v>
      </c>
      <c r="I71" s="396" t="s">
        <v>632</v>
      </c>
      <c r="J71" s="398">
        <v>11967</v>
      </c>
      <c r="K71" s="398">
        <v>0</v>
      </c>
      <c r="L71" s="396" t="s">
        <v>244</v>
      </c>
    </row>
    <row r="72" spans="1:12" ht="51.75" x14ac:dyDescent="0.25">
      <c r="A72" s="394">
        <v>70</v>
      </c>
      <c r="B72" s="395" t="s">
        <v>644</v>
      </c>
      <c r="C72" s="396" t="s">
        <v>565</v>
      </c>
      <c r="D72" s="396" t="s">
        <v>505</v>
      </c>
      <c r="E72" s="396" t="s">
        <v>506</v>
      </c>
      <c r="F72" s="396" t="s">
        <v>753</v>
      </c>
      <c r="G72" s="396" t="s">
        <v>754</v>
      </c>
      <c r="H72" s="396" t="s">
        <v>755</v>
      </c>
      <c r="I72" s="396" t="s">
        <v>632</v>
      </c>
      <c r="J72" s="398">
        <v>11135</v>
      </c>
      <c r="K72" s="398">
        <v>0</v>
      </c>
      <c r="L72" s="396" t="s">
        <v>244</v>
      </c>
    </row>
    <row r="73" spans="1:12" ht="39" x14ac:dyDescent="0.25">
      <c r="A73" s="394">
        <v>71</v>
      </c>
      <c r="B73" s="395" t="s">
        <v>644</v>
      </c>
      <c r="C73" s="396" t="s">
        <v>565</v>
      </c>
      <c r="D73" s="396" t="s">
        <v>505</v>
      </c>
      <c r="E73" s="396" t="s">
        <v>506</v>
      </c>
      <c r="F73" s="396" t="s">
        <v>756</v>
      </c>
      <c r="G73" s="396" t="s">
        <v>757</v>
      </c>
      <c r="H73" s="396" t="s">
        <v>758</v>
      </c>
      <c r="I73" s="396" t="s">
        <v>573</v>
      </c>
      <c r="J73" s="398">
        <v>2343</v>
      </c>
      <c r="K73" s="398">
        <v>0</v>
      </c>
      <c r="L73" s="396" t="s">
        <v>244</v>
      </c>
    </row>
    <row r="74" spans="1:12" ht="26.25" x14ac:dyDescent="0.25">
      <c r="A74" s="394">
        <v>72</v>
      </c>
      <c r="B74" s="395" t="s">
        <v>644</v>
      </c>
      <c r="C74" s="396" t="s">
        <v>565</v>
      </c>
      <c r="D74" s="396" t="s">
        <v>505</v>
      </c>
      <c r="E74" s="396" t="s">
        <v>506</v>
      </c>
      <c r="F74" s="396" t="s">
        <v>759</v>
      </c>
      <c r="G74" s="396" t="s">
        <v>760</v>
      </c>
      <c r="H74" s="396" t="s">
        <v>761</v>
      </c>
      <c r="I74" s="396" t="s">
        <v>569</v>
      </c>
      <c r="J74" s="398">
        <v>2731</v>
      </c>
      <c r="K74" s="398">
        <v>0</v>
      </c>
      <c r="L74" s="396" t="s">
        <v>244</v>
      </c>
    </row>
    <row r="75" spans="1:12" ht="39" x14ac:dyDescent="0.25">
      <c r="A75" s="394">
        <v>73</v>
      </c>
      <c r="B75" s="395" t="s">
        <v>644</v>
      </c>
      <c r="C75" s="396" t="s">
        <v>565</v>
      </c>
      <c r="D75" s="396" t="s">
        <v>505</v>
      </c>
      <c r="E75" s="396" t="s">
        <v>506</v>
      </c>
      <c r="F75" s="396" t="s">
        <v>762</v>
      </c>
      <c r="G75" s="396" t="s">
        <v>763</v>
      </c>
      <c r="H75" s="396" t="s">
        <v>764</v>
      </c>
      <c r="I75" s="396" t="s">
        <v>569</v>
      </c>
      <c r="J75" s="398">
        <v>8081</v>
      </c>
      <c r="K75" s="398">
        <v>0</v>
      </c>
      <c r="L75" s="396" t="s">
        <v>244</v>
      </c>
    </row>
    <row r="76" spans="1:12" ht="39" x14ac:dyDescent="0.25">
      <c r="A76" s="394">
        <v>74</v>
      </c>
      <c r="B76" s="395" t="s">
        <v>644</v>
      </c>
      <c r="C76" s="396" t="s">
        <v>565</v>
      </c>
      <c r="D76" s="396" t="s">
        <v>505</v>
      </c>
      <c r="E76" s="396" t="s">
        <v>506</v>
      </c>
      <c r="F76" s="396" t="s">
        <v>765</v>
      </c>
      <c r="G76" s="396" t="s">
        <v>766</v>
      </c>
      <c r="H76" s="396" t="s">
        <v>767</v>
      </c>
      <c r="I76" s="396" t="s">
        <v>569</v>
      </c>
      <c r="J76" s="398">
        <v>3733</v>
      </c>
      <c r="K76" s="398">
        <v>0</v>
      </c>
      <c r="L76" s="396" t="s">
        <v>244</v>
      </c>
    </row>
    <row r="77" spans="1:12" ht="39" x14ac:dyDescent="0.25">
      <c r="A77" s="394">
        <v>75</v>
      </c>
      <c r="B77" s="395" t="s">
        <v>644</v>
      </c>
      <c r="C77" s="396" t="s">
        <v>565</v>
      </c>
      <c r="D77" s="396" t="s">
        <v>505</v>
      </c>
      <c r="E77" s="396" t="s">
        <v>506</v>
      </c>
      <c r="F77" s="396" t="s">
        <v>768</v>
      </c>
      <c r="G77" s="396" t="s">
        <v>769</v>
      </c>
      <c r="H77" s="396" t="s">
        <v>770</v>
      </c>
      <c r="I77" s="396" t="s">
        <v>598</v>
      </c>
      <c r="J77" s="398">
        <v>11650</v>
      </c>
      <c r="K77" s="398">
        <v>0</v>
      </c>
      <c r="L77" s="396" t="s">
        <v>244</v>
      </c>
    </row>
    <row r="78" spans="1:12" ht="39" x14ac:dyDescent="0.25">
      <c r="A78" s="394">
        <v>76</v>
      </c>
      <c r="B78" s="395" t="s">
        <v>644</v>
      </c>
      <c r="C78" s="396" t="s">
        <v>565</v>
      </c>
      <c r="D78" s="396" t="s">
        <v>505</v>
      </c>
      <c r="E78" s="396" t="s">
        <v>506</v>
      </c>
      <c r="F78" s="396" t="s">
        <v>771</v>
      </c>
      <c r="G78" s="396" t="s">
        <v>772</v>
      </c>
      <c r="H78" s="396" t="s">
        <v>773</v>
      </c>
      <c r="I78" s="396" t="s">
        <v>569</v>
      </c>
      <c r="J78" s="398">
        <v>6907</v>
      </c>
      <c r="K78" s="398">
        <v>0</v>
      </c>
      <c r="L78" s="396" t="s">
        <v>244</v>
      </c>
    </row>
    <row r="79" spans="1:12" ht="39" x14ac:dyDescent="0.25">
      <c r="A79" s="394">
        <v>77</v>
      </c>
      <c r="B79" s="395" t="s">
        <v>644</v>
      </c>
      <c r="C79" s="396" t="s">
        <v>565</v>
      </c>
      <c r="D79" s="396" t="s">
        <v>505</v>
      </c>
      <c r="E79" s="396" t="s">
        <v>506</v>
      </c>
      <c r="F79" s="396" t="s">
        <v>774</v>
      </c>
      <c r="G79" s="396" t="s">
        <v>763</v>
      </c>
      <c r="H79" s="396" t="s">
        <v>775</v>
      </c>
      <c r="I79" s="396" t="s">
        <v>569</v>
      </c>
      <c r="J79" s="398">
        <v>3563</v>
      </c>
      <c r="K79" s="398">
        <v>0</v>
      </c>
      <c r="L79" s="396" t="s">
        <v>244</v>
      </c>
    </row>
    <row r="80" spans="1:12" ht="64.5" x14ac:dyDescent="0.25">
      <c r="A80" s="394">
        <v>78</v>
      </c>
      <c r="B80" s="395" t="s">
        <v>644</v>
      </c>
      <c r="C80" s="396" t="s">
        <v>565</v>
      </c>
      <c r="D80" s="396" t="s">
        <v>505</v>
      </c>
      <c r="E80" s="396" t="s">
        <v>506</v>
      </c>
      <c r="F80" s="396" t="s">
        <v>776</v>
      </c>
      <c r="G80" s="396" t="s">
        <v>704</v>
      </c>
      <c r="H80" s="396" t="s">
        <v>777</v>
      </c>
      <c r="I80" s="396" t="s">
        <v>632</v>
      </c>
      <c r="J80" s="398">
        <v>16759</v>
      </c>
      <c r="K80" s="398">
        <v>0</v>
      </c>
      <c r="L80" s="396" t="s">
        <v>244</v>
      </c>
    </row>
    <row r="81" spans="1:12" ht="51.75" x14ac:dyDescent="0.25">
      <c r="A81" s="394">
        <v>79</v>
      </c>
      <c r="B81" s="395" t="s">
        <v>644</v>
      </c>
      <c r="C81" s="396" t="s">
        <v>565</v>
      </c>
      <c r="D81" s="396" t="s">
        <v>505</v>
      </c>
      <c r="E81" s="396" t="s">
        <v>506</v>
      </c>
      <c r="F81" s="396" t="s">
        <v>778</v>
      </c>
      <c r="G81" s="396" t="s">
        <v>739</v>
      </c>
      <c r="H81" s="396" t="s">
        <v>779</v>
      </c>
      <c r="I81" s="396" t="s">
        <v>598</v>
      </c>
      <c r="J81" s="398">
        <v>2580</v>
      </c>
      <c r="K81" s="398">
        <v>0</v>
      </c>
      <c r="L81" s="396" t="s">
        <v>244</v>
      </c>
    </row>
    <row r="82" spans="1:12" ht="64.5" x14ac:dyDescent="0.25">
      <c r="A82" s="394">
        <v>80</v>
      </c>
      <c r="B82" s="395" t="s">
        <v>644</v>
      </c>
      <c r="C82" s="396" t="s">
        <v>574</v>
      </c>
      <c r="D82" s="396" t="s">
        <v>505</v>
      </c>
      <c r="E82" s="396" t="s">
        <v>506</v>
      </c>
      <c r="F82" s="396" t="s">
        <v>780</v>
      </c>
      <c r="G82" s="396" t="s">
        <v>781</v>
      </c>
      <c r="H82" s="396" t="s">
        <v>782</v>
      </c>
      <c r="I82" s="396" t="s">
        <v>591</v>
      </c>
      <c r="J82" s="398">
        <v>19433</v>
      </c>
      <c r="K82" s="398">
        <v>0</v>
      </c>
      <c r="L82" s="396" t="s">
        <v>244</v>
      </c>
    </row>
    <row r="83" spans="1:12" ht="39" x14ac:dyDescent="0.25">
      <c r="A83" s="394">
        <v>81</v>
      </c>
      <c r="B83" s="395" t="s">
        <v>644</v>
      </c>
      <c r="C83" s="396" t="s">
        <v>574</v>
      </c>
      <c r="D83" s="396" t="s">
        <v>505</v>
      </c>
      <c r="E83" s="396" t="s">
        <v>506</v>
      </c>
      <c r="F83" s="396" t="s">
        <v>783</v>
      </c>
      <c r="G83" s="396" t="s">
        <v>784</v>
      </c>
      <c r="H83" s="396" t="s">
        <v>785</v>
      </c>
      <c r="I83" s="396" t="s">
        <v>632</v>
      </c>
      <c r="J83" s="398">
        <v>6259</v>
      </c>
      <c r="K83" s="398">
        <v>0</v>
      </c>
      <c r="L83" s="396" t="s">
        <v>244</v>
      </c>
    </row>
    <row r="84" spans="1:12" ht="39" x14ac:dyDescent="0.25">
      <c r="A84" s="394">
        <v>82</v>
      </c>
      <c r="B84" s="395" t="s">
        <v>644</v>
      </c>
      <c r="C84" s="396" t="s">
        <v>574</v>
      </c>
      <c r="D84" s="396" t="s">
        <v>505</v>
      </c>
      <c r="E84" s="396" t="s">
        <v>506</v>
      </c>
      <c r="F84" s="396" t="s">
        <v>786</v>
      </c>
      <c r="G84" s="396" t="s">
        <v>787</v>
      </c>
      <c r="H84" s="396" t="s">
        <v>788</v>
      </c>
      <c r="I84" s="396" t="s">
        <v>632</v>
      </c>
      <c r="J84" s="398">
        <v>14076</v>
      </c>
      <c r="K84" s="398">
        <v>0</v>
      </c>
      <c r="L84" s="396" t="s">
        <v>244</v>
      </c>
    </row>
    <row r="85" spans="1:12" ht="39" x14ac:dyDescent="0.25">
      <c r="A85" s="394">
        <v>83</v>
      </c>
      <c r="B85" s="395" t="s">
        <v>644</v>
      </c>
      <c r="C85" s="396" t="s">
        <v>574</v>
      </c>
      <c r="D85" s="396" t="s">
        <v>505</v>
      </c>
      <c r="E85" s="396" t="s">
        <v>506</v>
      </c>
      <c r="F85" s="396" t="s">
        <v>789</v>
      </c>
      <c r="G85" s="396" t="s">
        <v>790</v>
      </c>
      <c r="H85" s="396" t="s">
        <v>791</v>
      </c>
      <c r="I85" s="396" t="s">
        <v>591</v>
      </c>
      <c r="J85" s="398">
        <v>19652</v>
      </c>
      <c r="K85" s="398">
        <v>0</v>
      </c>
      <c r="L85" s="396" t="s">
        <v>244</v>
      </c>
    </row>
    <row r="86" spans="1:12" ht="64.5" x14ac:dyDescent="0.25">
      <c r="A86" s="394">
        <v>84</v>
      </c>
      <c r="B86" s="395" t="s">
        <v>644</v>
      </c>
      <c r="C86" s="396" t="s">
        <v>574</v>
      </c>
      <c r="D86" s="396" t="s">
        <v>505</v>
      </c>
      <c r="E86" s="396" t="s">
        <v>506</v>
      </c>
      <c r="F86" s="396" t="s">
        <v>792</v>
      </c>
      <c r="G86" s="396" t="s">
        <v>793</v>
      </c>
      <c r="H86" s="396" t="s">
        <v>794</v>
      </c>
      <c r="I86" s="396" t="s">
        <v>582</v>
      </c>
      <c r="J86" s="398">
        <v>10712</v>
      </c>
      <c r="K86" s="398">
        <v>0</v>
      </c>
      <c r="L86" s="396" t="s">
        <v>244</v>
      </c>
    </row>
    <row r="87" spans="1:12" ht="90" x14ac:dyDescent="0.25">
      <c r="A87" s="394">
        <v>85</v>
      </c>
      <c r="B87" s="395" t="s">
        <v>644</v>
      </c>
      <c r="C87" s="396" t="s">
        <v>574</v>
      </c>
      <c r="D87" s="396" t="s">
        <v>505</v>
      </c>
      <c r="E87" s="396" t="s">
        <v>506</v>
      </c>
      <c r="F87" s="396" t="s">
        <v>795</v>
      </c>
      <c r="G87" s="396" t="s">
        <v>796</v>
      </c>
      <c r="H87" s="396" t="s">
        <v>797</v>
      </c>
      <c r="I87" s="396" t="s">
        <v>578</v>
      </c>
      <c r="J87" s="398">
        <v>9934</v>
      </c>
      <c r="K87" s="398">
        <v>0</v>
      </c>
      <c r="L87" s="396" t="s">
        <v>244</v>
      </c>
    </row>
    <row r="88" spans="1:12" ht="77.25" x14ac:dyDescent="0.25">
      <c r="A88" s="394">
        <v>86</v>
      </c>
      <c r="B88" s="395" t="s">
        <v>644</v>
      </c>
      <c r="C88" s="396" t="s">
        <v>574</v>
      </c>
      <c r="D88" s="396" t="s">
        <v>505</v>
      </c>
      <c r="E88" s="396" t="s">
        <v>506</v>
      </c>
      <c r="F88" s="396" t="s">
        <v>798</v>
      </c>
      <c r="G88" s="396" t="s">
        <v>799</v>
      </c>
      <c r="H88" s="396" t="s">
        <v>800</v>
      </c>
      <c r="I88" s="396" t="s">
        <v>573</v>
      </c>
      <c r="J88" s="398">
        <v>13578</v>
      </c>
      <c r="K88" s="398">
        <v>0</v>
      </c>
      <c r="L88" s="396" t="s">
        <v>244</v>
      </c>
    </row>
    <row r="89" spans="1:12" ht="51.75" x14ac:dyDescent="0.25">
      <c r="A89" s="394">
        <v>87</v>
      </c>
      <c r="B89" s="395" t="s">
        <v>644</v>
      </c>
      <c r="C89" s="396" t="s">
        <v>574</v>
      </c>
      <c r="D89" s="396" t="s">
        <v>505</v>
      </c>
      <c r="E89" s="396" t="s">
        <v>506</v>
      </c>
      <c r="F89" s="396" t="s">
        <v>801</v>
      </c>
      <c r="G89" s="396" t="s">
        <v>802</v>
      </c>
      <c r="H89" s="396" t="s">
        <v>803</v>
      </c>
      <c r="I89" s="396" t="s">
        <v>569</v>
      </c>
      <c r="J89" s="398">
        <v>16988</v>
      </c>
      <c r="K89" s="398">
        <v>0</v>
      </c>
      <c r="L89" s="396" t="s">
        <v>244</v>
      </c>
    </row>
    <row r="90" spans="1:12" ht="51.75" x14ac:dyDescent="0.25">
      <c r="A90" s="394">
        <v>88</v>
      </c>
      <c r="B90" s="395" t="s">
        <v>644</v>
      </c>
      <c r="C90" s="396" t="s">
        <v>574</v>
      </c>
      <c r="D90" s="396" t="s">
        <v>505</v>
      </c>
      <c r="E90" s="396" t="s">
        <v>506</v>
      </c>
      <c r="F90" s="396" t="s">
        <v>804</v>
      </c>
      <c r="G90" s="396" t="s">
        <v>805</v>
      </c>
      <c r="H90" s="396" t="s">
        <v>806</v>
      </c>
      <c r="I90" s="396" t="s">
        <v>591</v>
      </c>
      <c r="J90" s="398">
        <v>17069</v>
      </c>
      <c r="K90" s="398">
        <v>0</v>
      </c>
      <c r="L90" s="396" t="s">
        <v>244</v>
      </c>
    </row>
    <row r="91" spans="1:12" ht="39" x14ac:dyDescent="0.25">
      <c r="A91" s="394">
        <v>89</v>
      </c>
      <c r="B91" s="395" t="s">
        <v>644</v>
      </c>
      <c r="C91" s="396" t="s">
        <v>574</v>
      </c>
      <c r="D91" s="396" t="s">
        <v>505</v>
      </c>
      <c r="E91" s="396" t="s">
        <v>506</v>
      </c>
      <c r="F91" s="396" t="s">
        <v>807</v>
      </c>
      <c r="G91" s="396" t="s">
        <v>808</v>
      </c>
      <c r="H91" s="396" t="s">
        <v>809</v>
      </c>
      <c r="I91" s="396" t="s">
        <v>591</v>
      </c>
      <c r="J91" s="398">
        <v>15490</v>
      </c>
      <c r="K91" s="398">
        <v>0</v>
      </c>
      <c r="L91" s="396" t="s">
        <v>244</v>
      </c>
    </row>
    <row r="92" spans="1:12" ht="51.75" x14ac:dyDescent="0.25">
      <c r="A92" s="394">
        <v>90</v>
      </c>
      <c r="B92" s="395" t="s">
        <v>644</v>
      </c>
      <c r="C92" s="396" t="s">
        <v>574</v>
      </c>
      <c r="D92" s="396" t="s">
        <v>505</v>
      </c>
      <c r="E92" s="396" t="s">
        <v>506</v>
      </c>
      <c r="F92" s="396" t="s">
        <v>810</v>
      </c>
      <c r="G92" s="396" t="s">
        <v>811</v>
      </c>
      <c r="H92" s="396" t="s">
        <v>812</v>
      </c>
      <c r="I92" s="396" t="s">
        <v>578</v>
      </c>
      <c r="J92" s="398">
        <v>13262</v>
      </c>
      <c r="K92" s="398">
        <v>0</v>
      </c>
      <c r="L92" s="396" t="s">
        <v>244</v>
      </c>
    </row>
    <row r="93" spans="1:12" ht="51.75" x14ac:dyDescent="0.25">
      <c r="A93" s="394">
        <v>91</v>
      </c>
      <c r="B93" s="395" t="s">
        <v>644</v>
      </c>
      <c r="C93" s="396" t="s">
        <v>574</v>
      </c>
      <c r="D93" s="396" t="s">
        <v>505</v>
      </c>
      <c r="E93" s="396" t="s">
        <v>506</v>
      </c>
      <c r="F93" s="396" t="s">
        <v>813</v>
      </c>
      <c r="G93" s="396" t="s">
        <v>814</v>
      </c>
      <c r="H93" s="396" t="s">
        <v>815</v>
      </c>
      <c r="I93" s="396" t="s">
        <v>578</v>
      </c>
      <c r="J93" s="398">
        <v>17907</v>
      </c>
      <c r="K93" s="398">
        <v>0</v>
      </c>
      <c r="L93" s="396" t="s">
        <v>244</v>
      </c>
    </row>
    <row r="94" spans="1:12" ht="51.75" x14ac:dyDescent="0.25">
      <c r="A94" s="394">
        <v>92</v>
      </c>
      <c r="B94" s="395" t="s">
        <v>644</v>
      </c>
      <c r="C94" s="396" t="s">
        <v>574</v>
      </c>
      <c r="D94" s="396" t="s">
        <v>505</v>
      </c>
      <c r="E94" s="396" t="s">
        <v>506</v>
      </c>
      <c r="F94" s="396" t="s">
        <v>816</v>
      </c>
      <c r="G94" s="396" t="s">
        <v>817</v>
      </c>
      <c r="H94" s="396" t="s">
        <v>818</v>
      </c>
      <c r="I94" s="396" t="s">
        <v>569</v>
      </c>
      <c r="J94" s="398">
        <v>17712</v>
      </c>
      <c r="K94" s="398">
        <v>0</v>
      </c>
      <c r="L94" s="396" t="s">
        <v>244</v>
      </c>
    </row>
    <row r="95" spans="1:12" ht="51.75" x14ac:dyDescent="0.25">
      <c r="A95" s="394">
        <v>93</v>
      </c>
      <c r="B95" s="395" t="s">
        <v>644</v>
      </c>
      <c r="C95" s="396" t="s">
        <v>574</v>
      </c>
      <c r="D95" s="396" t="s">
        <v>505</v>
      </c>
      <c r="E95" s="396" t="s">
        <v>506</v>
      </c>
      <c r="F95" s="396" t="s">
        <v>819</v>
      </c>
      <c r="G95" s="396" t="s">
        <v>820</v>
      </c>
      <c r="H95" s="396" t="s">
        <v>821</v>
      </c>
      <c r="I95" s="396" t="s">
        <v>588</v>
      </c>
      <c r="J95" s="398">
        <v>13431</v>
      </c>
      <c r="K95" s="398">
        <v>0</v>
      </c>
      <c r="L95" s="396" t="s">
        <v>244</v>
      </c>
    </row>
    <row r="96" spans="1:12" ht="39" x14ac:dyDescent="0.25">
      <c r="A96" s="394">
        <v>94</v>
      </c>
      <c r="B96" s="395" t="s">
        <v>644</v>
      </c>
      <c r="C96" s="396" t="s">
        <v>574</v>
      </c>
      <c r="D96" s="396" t="s">
        <v>505</v>
      </c>
      <c r="E96" s="396" t="s">
        <v>506</v>
      </c>
      <c r="F96" s="396" t="s">
        <v>822</v>
      </c>
      <c r="G96" s="396" t="s">
        <v>704</v>
      </c>
      <c r="H96" s="396" t="s">
        <v>823</v>
      </c>
      <c r="I96" s="396" t="s">
        <v>588</v>
      </c>
      <c r="J96" s="398">
        <v>14598</v>
      </c>
      <c r="K96" s="398">
        <v>0</v>
      </c>
      <c r="L96" s="396" t="s">
        <v>244</v>
      </c>
    </row>
    <row r="97" spans="1:12" ht="51.75" x14ac:dyDescent="0.25">
      <c r="A97" s="394">
        <v>95</v>
      </c>
      <c r="B97" s="395" t="s">
        <v>644</v>
      </c>
      <c r="C97" s="396" t="s">
        <v>574</v>
      </c>
      <c r="D97" s="396" t="s">
        <v>505</v>
      </c>
      <c r="E97" s="396" t="s">
        <v>506</v>
      </c>
      <c r="F97" s="396" t="s">
        <v>824</v>
      </c>
      <c r="G97" s="396" t="s">
        <v>825</v>
      </c>
      <c r="H97" s="396" t="s">
        <v>826</v>
      </c>
      <c r="I97" s="396" t="s">
        <v>582</v>
      </c>
      <c r="J97" s="398">
        <v>17149</v>
      </c>
      <c r="K97" s="398">
        <v>0</v>
      </c>
      <c r="L97" s="396" t="s">
        <v>244</v>
      </c>
    </row>
    <row r="98" spans="1:12" ht="26.25" x14ac:dyDescent="0.25">
      <c r="A98" s="394">
        <v>96</v>
      </c>
      <c r="B98" s="395" t="s">
        <v>644</v>
      </c>
      <c r="C98" s="396" t="s">
        <v>574</v>
      </c>
      <c r="D98" s="396" t="s">
        <v>505</v>
      </c>
      <c r="E98" s="396" t="s">
        <v>506</v>
      </c>
      <c r="F98" s="396" t="s">
        <v>827</v>
      </c>
      <c r="G98" s="396" t="s">
        <v>828</v>
      </c>
      <c r="H98" s="396" t="s">
        <v>829</v>
      </c>
      <c r="I98" s="396" t="s">
        <v>569</v>
      </c>
      <c r="J98" s="398">
        <v>8760</v>
      </c>
      <c r="K98" s="398">
        <v>0</v>
      </c>
      <c r="L98" s="396" t="s">
        <v>244</v>
      </c>
    </row>
    <row r="99" spans="1:12" ht="51.75" x14ac:dyDescent="0.25">
      <c r="A99" s="394">
        <v>97</v>
      </c>
      <c r="B99" s="395" t="s">
        <v>644</v>
      </c>
      <c r="C99" s="396" t="s">
        <v>574</v>
      </c>
      <c r="D99" s="396" t="s">
        <v>505</v>
      </c>
      <c r="E99" s="396" t="s">
        <v>506</v>
      </c>
      <c r="F99" s="396" t="s">
        <v>830</v>
      </c>
      <c r="G99" s="396" t="s">
        <v>662</v>
      </c>
      <c r="H99" s="396" t="s">
        <v>831</v>
      </c>
      <c r="I99" s="396" t="s">
        <v>582</v>
      </c>
      <c r="J99" s="398">
        <v>20023</v>
      </c>
      <c r="K99" s="398">
        <v>0</v>
      </c>
      <c r="L99" s="396" t="s">
        <v>244</v>
      </c>
    </row>
    <row r="100" spans="1:12" ht="51.75" x14ac:dyDescent="0.25">
      <c r="A100" s="394">
        <v>98</v>
      </c>
      <c r="B100" s="395" t="s">
        <v>644</v>
      </c>
      <c r="C100" s="396" t="s">
        <v>574</v>
      </c>
      <c r="D100" s="396" t="s">
        <v>505</v>
      </c>
      <c r="E100" s="396" t="s">
        <v>506</v>
      </c>
      <c r="F100" s="396" t="s">
        <v>832</v>
      </c>
      <c r="G100" s="396" t="s">
        <v>833</v>
      </c>
      <c r="H100" s="396" t="s">
        <v>834</v>
      </c>
      <c r="I100" s="396" t="s">
        <v>582</v>
      </c>
      <c r="J100" s="398">
        <v>9128</v>
      </c>
      <c r="K100" s="398">
        <v>0</v>
      </c>
      <c r="L100" s="396" t="s">
        <v>244</v>
      </c>
    </row>
    <row r="101" spans="1:12" ht="51.75" x14ac:dyDescent="0.25">
      <c r="A101" s="394">
        <v>99</v>
      </c>
      <c r="B101" s="395" t="s">
        <v>644</v>
      </c>
      <c r="C101" s="396" t="s">
        <v>574</v>
      </c>
      <c r="D101" s="396" t="s">
        <v>505</v>
      </c>
      <c r="E101" s="396" t="s">
        <v>506</v>
      </c>
      <c r="F101" s="396" t="s">
        <v>835</v>
      </c>
      <c r="G101" s="396" t="s">
        <v>836</v>
      </c>
      <c r="H101" s="396" t="s">
        <v>837</v>
      </c>
      <c r="I101" s="396" t="s">
        <v>569</v>
      </c>
      <c r="J101" s="398">
        <v>10090</v>
      </c>
      <c r="K101" s="398">
        <v>0</v>
      </c>
      <c r="L101" s="396" t="s">
        <v>244</v>
      </c>
    </row>
    <row r="102" spans="1:12" ht="51.75" x14ac:dyDescent="0.25">
      <c r="A102" s="394">
        <v>100</v>
      </c>
      <c r="B102" s="395" t="s">
        <v>644</v>
      </c>
      <c r="C102" s="396" t="s">
        <v>574</v>
      </c>
      <c r="D102" s="396" t="s">
        <v>505</v>
      </c>
      <c r="E102" s="396" t="s">
        <v>506</v>
      </c>
      <c r="F102" s="396" t="s">
        <v>838</v>
      </c>
      <c r="G102" s="396" t="s">
        <v>839</v>
      </c>
      <c r="H102" s="396" t="s">
        <v>840</v>
      </c>
      <c r="I102" s="396" t="s">
        <v>591</v>
      </c>
      <c r="J102" s="398">
        <v>9377</v>
      </c>
      <c r="K102" s="398">
        <v>0</v>
      </c>
      <c r="L102" s="396" t="s">
        <v>244</v>
      </c>
    </row>
    <row r="103" spans="1:12" ht="51.75" x14ac:dyDescent="0.25">
      <c r="A103" s="394">
        <v>101</v>
      </c>
      <c r="B103" s="395" t="s">
        <v>644</v>
      </c>
      <c r="C103" s="396" t="s">
        <v>574</v>
      </c>
      <c r="D103" s="396" t="s">
        <v>505</v>
      </c>
      <c r="E103" s="396" t="s">
        <v>506</v>
      </c>
      <c r="F103" s="396" t="s">
        <v>841</v>
      </c>
      <c r="G103" s="396" t="s">
        <v>842</v>
      </c>
      <c r="H103" s="396" t="s">
        <v>843</v>
      </c>
      <c r="I103" s="396" t="s">
        <v>578</v>
      </c>
      <c r="J103" s="398">
        <v>19214</v>
      </c>
      <c r="K103" s="398">
        <v>0</v>
      </c>
      <c r="L103" s="396" t="s">
        <v>244</v>
      </c>
    </row>
    <row r="104" spans="1:12" ht="51.75" x14ac:dyDescent="0.25">
      <c r="A104" s="394">
        <v>102</v>
      </c>
      <c r="B104" s="395" t="s">
        <v>644</v>
      </c>
      <c r="C104" s="396" t="s">
        <v>574</v>
      </c>
      <c r="D104" s="396" t="s">
        <v>505</v>
      </c>
      <c r="E104" s="396" t="s">
        <v>506</v>
      </c>
      <c r="F104" s="396" t="s">
        <v>844</v>
      </c>
      <c r="G104" s="396" t="s">
        <v>845</v>
      </c>
      <c r="H104" s="396" t="s">
        <v>846</v>
      </c>
      <c r="I104" s="396" t="s">
        <v>632</v>
      </c>
      <c r="J104" s="398">
        <v>18825</v>
      </c>
      <c r="K104" s="398">
        <v>0</v>
      </c>
      <c r="L104" s="396" t="s">
        <v>244</v>
      </c>
    </row>
    <row r="105" spans="1:12" ht="90" x14ac:dyDescent="0.25">
      <c r="A105" s="394">
        <v>103</v>
      </c>
      <c r="B105" s="395" t="s">
        <v>644</v>
      </c>
      <c r="C105" s="396" t="s">
        <v>574</v>
      </c>
      <c r="D105" s="396" t="s">
        <v>505</v>
      </c>
      <c r="E105" s="396" t="s">
        <v>506</v>
      </c>
      <c r="F105" s="396" t="s">
        <v>847</v>
      </c>
      <c r="G105" s="396" t="s">
        <v>848</v>
      </c>
      <c r="H105" s="396" t="s">
        <v>849</v>
      </c>
      <c r="I105" s="396" t="s">
        <v>588</v>
      </c>
      <c r="J105" s="398">
        <v>17994</v>
      </c>
      <c r="K105" s="398">
        <v>0</v>
      </c>
      <c r="L105" s="396" t="s">
        <v>244</v>
      </c>
    </row>
    <row r="106" spans="1:12" ht="39" x14ac:dyDescent="0.25">
      <c r="A106" s="394">
        <v>104</v>
      </c>
      <c r="B106" s="395" t="s">
        <v>644</v>
      </c>
      <c r="C106" s="396" t="s">
        <v>574</v>
      </c>
      <c r="D106" s="396" t="s">
        <v>505</v>
      </c>
      <c r="E106" s="396" t="s">
        <v>506</v>
      </c>
      <c r="F106" s="396" t="s">
        <v>850</v>
      </c>
      <c r="G106" s="396" t="s">
        <v>671</v>
      </c>
      <c r="H106" s="396" t="s">
        <v>851</v>
      </c>
      <c r="I106" s="396" t="s">
        <v>598</v>
      </c>
      <c r="J106" s="398">
        <v>13903</v>
      </c>
      <c r="K106" s="398">
        <v>0</v>
      </c>
      <c r="L106" s="396" t="s">
        <v>244</v>
      </c>
    </row>
    <row r="107" spans="1:12" ht="39" x14ac:dyDescent="0.25">
      <c r="A107" s="394">
        <v>105</v>
      </c>
      <c r="B107" s="395" t="s">
        <v>644</v>
      </c>
      <c r="C107" s="396" t="s">
        <v>574</v>
      </c>
      <c r="D107" s="396" t="s">
        <v>505</v>
      </c>
      <c r="E107" s="396" t="s">
        <v>506</v>
      </c>
      <c r="F107" s="396" t="s">
        <v>852</v>
      </c>
      <c r="G107" s="396" t="s">
        <v>656</v>
      </c>
      <c r="H107" s="396" t="s">
        <v>853</v>
      </c>
      <c r="I107" s="396" t="s">
        <v>582</v>
      </c>
      <c r="J107" s="398">
        <v>7545</v>
      </c>
      <c r="K107" s="398">
        <v>0</v>
      </c>
      <c r="L107" s="396" t="s">
        <v>244</v>
      </c>
    </row>
    <row r="108" spans="1:12" ht="26.25" x14ac:dyDescent="0.25">
      <c r="A108" s="394">
        <v>106</v>
      </c>
      <c r="B108" s="395" t="s">
        <v>644</v>
      </c>
      <c r="C108" s="396" t="s">
        <v>574</v>
      </c>
      <c r="D108" s="396" t="s">
        <v>505</v>
      </c>
      <c r="E108" s="396" t="s">
        <v>506</v>
      </c>
      <c r="F108" s="396" t="s">
        <v>854</v>
      </c>
      <c r="G108" s="396" t="s">
        <v>731</v>
      </c>
      <c r="H108" s="396" t="s">
        <v>855</v>
      </c>
      <c r="I108" s="396" t="s">
        <v>598</v>
      </c>
      <c r="J108" s="398">
        <v>12965</v>
      </c>
      <c r="K108" s="398">
        <v>0</v>
      </c>
      <c r="L108" s="396" t="s">
        <v>244</v>
      </c>
    </row>
    <row r="109" spans="1:12" ht="39" x14ac:dyDescent="0.25">
      <c r="A109" s="394">
        <v>107</v>
      </c>
      <c r="B109" s="395" t="s">
        <v>644</v>
      </c>
      <c r="C109" s="396" t="s">
        <v>574</v>
      </c>
      <c r="D109" s="396" t="s">
        <v>505</v>
      </c>
      <c r="E109" s="396" t="s">
        <v>506</v>
      </c>
      <c r="F109" s="396" t="s">
        <v>856</v>
      </c>
      <c r="G109" s="396" t="s">
        <v>674</v>
      </c>
      <c r="H109" s="396" t="s">
        <v>857</v>
      </c>
      <c r="I109" s="396" t="s">
        <v>632</v>
      </c>
      <c r="J109" s="398">
        <v>13680</v>
      </c>
      <c r="K109" s="398">
        <v>0</v>
      </c>
      <c r="L109" s="396" t="s">
        <v>244</v>
      </c>
    </row>
    <row r="110" spans="1:12" ht="39" x14ac:dyDescent="0.25">
      <c r="A110" s="394">
        <v>108</v>
      </c>
      <c r="B110" s="395" t="s">
        <v>644</v>
      </c>
      <c r="C110" s="396" t="s">
        <v>574</v>
      </c>
      <c r="D110" s="396" t="s">
        <v>505</v>
      </c>
      <c r="E110" s="396" t="s">
        <v>506</v>
      </c>
      <c r="F110" s="396" t="s">
        <v>858</v>
      </c>
      <c r="G110" s="396" t="s">
        <v>859</v>
      </c>
      <c r="H110" s="396" t="s">
        <v>860</v>
      </c>
      <c r="I110" s="396" t="s">
        <v>598</v>
      </c>
      <c r="J110" s="398">
        <v>15964</v>
      </c>
      <c r="K110" s="398">
        <v>0</v>
      </c>
      <c r="L110" s="396" t="s">
        <v>244</v>
      </c>
    </row>
    <row r="111" spans="1:12" ht="39" x14ac:dyDescent="0.25">
      <c r="A111" s="394">
        <v>109</v>
      </c>
      <c r="B111" s="395" t="s">
        <v>644</v>
      </c>
      <c r="C111" s="396" t="s">
        <v>861</v>
      </c>
      <c r="D111" s="396" t="s">
        <v>611</v>
      </c>
      <c r="E111" s="396" t="s">
        <v>690</v>
      </c>
      <c r="F111" s="396" t="s">
        <v>862</v>
      </c>
      <c r="G111" s="396" t="s">
        <v>692</v>
      </c>
      <c r="H111" s="396" t="s">
        <v>863</v>
      </c>
      <c r="I111" s="396" t="s">
        <v>582</v>
      </c>
      <c r="J111" s="398">
        <v>120000</v>
      </c>
      <c r="K111" s="398">
        <v>0</v>
      </c>
      <c r="L111" s="396" t="s">
        <v>244</v>
      </c>
    </row>
    <row r="112" spans="1:12" ht="51.75" x14ac:dyDescent="0.25">
      <c r="A112" s="394">
        <v>110</v>
      </c>
      <c r="B112" s="395" t="s">
        <v>644</v>
      </c>
      <c r="C112" s="396" t="s">
        <v>864</v>
      </c>
      <c r="D112" s="396" t="s">
        <v>505</v>
      </c>
      <c r="E112" s="396" t="s">
        <v>506</v>
      </c>
      <c r="F112" s="396" t="s">
        <v>865</v>
      </c>
      <c r="G112" s="396" t="s">
        <v>671</v>
      </c>
      <c r="H112" s="396" t="s">
        <v>866</v>
      </c>
      <c r="I112" s="396" t="s">
        <v>867</v>
      </c>
      <c r="J112" s="398">
        <v>0</v>
      </c>
      <c r="K112" s="398">
        <v>0</v>
      </c>
      <c r="L112" s="396" t="s">
        <v>244</v>
      </c>
    </row>
    <row r="113" spans="1:12" ht="39" x14ac:dyDescent="0.25">
      <c r="A113" s="394">
        <v>111</v>
      </c>
      <c r="B113" s="395" t="s">
        <v>644</v>
      </c>
      <c r="C113" s="396" t="s">
        <v>868</v>
      </c>
      <c r="D113" s="396" t="s">
        <v>611</v>
      </c>
      <c r="E113" s="396" t="s">
        <v>506</v>
      </c>
      <c r="F113" s="396" t="s">
        <v>869</v>
      </c>
      <c r="G113" s="396" t="s">
        <v>802</v>
      </c>
      <c r="H113" s="396" t="s">
        <v>870</v>
      </c>
      <c r="I113" s="396" t="s">
        <v>871</v>
      </c>
      <c r="J113" s="398">
        <v>110000</v>
      </c>
      <c r="K113" s="398">
        <v>0</v>
      </c>
      <c r="L113" s="396" t="s">
        <v>244</v>
      </c>
    </row>
    <row r="114" spans="1:12" ht="64.5" x14ac:dyDescent="0.25">
      <c r="A114" s="394">
        <v>112</v>
      </c>
      <c r="B114" s="395" t="s">
        <v>644</v>
      </c>
      <c r="C114" s="396" t="s">
        <v>872</v>
      </c>
      <c r="D114" s="396" t="s">
        <v>505</v>
      </c>
      <c r="E114" s="396" t="s">
        <v>506</v>
      </c>
      <c r="F114" s="396" t="s">
        <v>873</v>
      </c>
      <c r="G114" s="396" t="s">
        <v>874</v>
      </c>
      <c r="H114" s="396" t="s">
        <v>875</v>
      </c>
      <c r="I114" s="396" t="s">
        <v>876</v>
      </c>
      <c r="J114" s="398">
        <v>12881.53</v>
      </c>
      <c r="K114" s="398">
        <v>0</v>
      </c>
      <c r="L114" s="396" t="s">
        <v>244</v>
      </c>
    </row>
    <row r="115" spans="1:12" ht="77.25" x14ac:dyDescent="0.25">
      <c r="A115" s="394">
        <v>113</v>
      </c>
      <c r="B115" s="395" t="s">
        <v>644</v>
      </c>
      <c r="C115" s="396" t="s">
        <v>872</v>
      </c>
      <c r="D115" s="396" t="s">
        <v>505</v>
      </c>
      <c r="E115" s="396" t="s">
        <v>506</v>
      </c>
      <c r="F115" s="396" t="s">
        <v>877</v>
      </c>
      <c r="G115" s="396" t="s">
        <v>878</v>
      </c>
      <c r="H115" s="396" t="s">
        <v>879</v>
      </c>
      <c r="I115" s="396" t="s">
        <v>880</v>
      </c>
      <c r="J115" s="398">
        <v>11826.82</v>
      </c>
      <c r="K115" s="398">
        <v>0</v>
      </c>
      <c r="L115" s="396" t="s">
        <v>244</v>
      </c>
    </row>
    <row r="116" spans="1:12" ht="64.5" x14ac:dyDescent="0.25">
      <c r="A116" s="394">
        <v>114</v>
      </c>
      <c r="B116" s="395" t="s">
        <v>644</v>
      </c>
      <c r="C116" s="396" t="s">
        <v>620</v>
      </c>
      <c r="D116" s="396" t="s">
        <v>505</v>
      </c>
      <c r="E116" s="396" t="s">
        <v>506</v>
      </c>
      <c r="F116" s="396" t="s">
        <v>881</v>
      </c>
      <c r="G116" s="396" t="s">
        <v>805</v>
      </c>
      <c r="H116" s="396" t="s">
        <v>882</v>
      </c>
      <c r="I116" s="396" t="s">
        <v>883</v>
      </c>
      <c r="J116" s="398">
        <v>74153.399999999994</v>
      </c>
      <c r="K116" s="398">
        <v>0</v>
      </c>
      <c r="L116" s="396" t="s">
        <v>244</v>
      </c>
    </row>
    <row r="117" spans="1:12" ht="51.75" x14ac:dyDescent="0.25">
      <c r="A117" s="394">
        <v>115</v>
      </c>
      <c r="B117" s="395" t="s">
        <v>644</v>
      </c>
      <c r="C117" s="396" t="s">
        <v>620</v>
      </c>
      <c r="D117" s="396" t="s">
        <v>505</v>
      </c>
      <c r="E117" s="396" t="s">
        <v>506</v>
      </c>
      <c r="F117" s="396" t="s">
        <v>884</v>
      </c>
      <c r="G117" s="396" t="s">
        <v>885</v>
      </c>
      <c r="H117" s="396" t="s">
        <v>886</v>
      </c>
      <c r="I117" s="396" t="s">
        <v>510</v>
      </c>
      <c r="J117" s="398">
        <v>109757.4</v>
      </c>
      <c r="K117" s="398">
        <v>0</v>
      </c>
      <c r="L117" s="396" t="s">
        <v>244</v>
      </c>
    </row>
    <row r="118" spans="1:12" ht="39" x14ac:dyDescent="0.25">
      <c r="A118" s="394">
        <v>116</v>
      </c>
      <c r="B118" s="395" t="s">
        <v>644</v>
      </c>
      <c r="C118" s="396" t="s">
        <v>620</v>
      </c>
      <c r="D118" s="396" t="s">
        <v>505</v>
      </c>
      <c r="E118" s="396" t="s">
        <v>506</v>
      </c>
      <c r="F118" s="396" t="s">
        <v>887</v>
      </c>
      <c r="G118" s="396" t="s">
        <v>888</v>
      </c>
      <c r="H118" s="396" t="s">
        <v>889</v>
      </c>
      <c r="I118" s="396" t="s">
        <v>624</v>
      </c>
      <c r="J118" s="398">
        <v>37076.699999999997</v>
      </c>
      <c r="K118" s="398">
        <v>0</v>
      </c>
      <c r="L118" s="396" t="s">
        <v>244</v>
      </c>
    </row>
    <row r="119" spans="1:12" ht="51.75" x14ac:dyDescent="0.25">
      <c r="A119" s="394">
        <v>117</v>
      </c>
      <c r="B119" s="395" t="s">
        <v>644</v>
      </c>
      <c r="C119" s="396" t="s">
        <v>620</v>
      </c>
      <c r="D119" s="396" t="s">
        <v>505</v>
      </c>
      <c r="E119" s="396" t="s">
        <v>506</v>
      </c>
      <c r="F119" s="396" t="s">
        <v>890</v>
      </c>
      <c r="G119" s="396" t="s">
        <v>671</v>
      </c>
      <c r="H119" s="396" t="s">
        <v>672</v>
      </c>
      <c r="I119" s="396" t="s">
        <v>891</v>
      </c>
      <c r="J119" s="398">
        <v>0</v>
      </c>
      <c r="K119" s="398">
        <v>0</v>
      </c>
      <c r="L119" s="396" t="s">
        <v>244</v>
      </c>
    </row>
    <row r="120" spans="1:12" ht="51.75" x14ac:dyDescent="0.25">
      <c r="A120" s="394">
        <v>118</v>
      </c>
      <c r="B120" s="395" t="s">
        <v>644</v>
      </c>
      <c r="C120" s="396" t="s">
        <v>620</v>
      </c>
      <c r="D120" s="396" t="s">
        <v>505</v>
      </c>
      <c r="E120" s="396" t="s">
        <v>506</v>
      </c>
      <c r="F120" s="396" t="s">
        <v>892</v>
      </c>
      <c r="G120" s="396" t="s">
        <v>893</v>
      </c>
      <c r="H120" s="396" t="s">
        <v>675</v>
      </c>
      <c r="I120" s="396" t="s">
        <v>891</v>
      </c>
      <c r="J120" s="398">
        <v>0</v>
      </c>
      <c r="K120" s="398">
        <v>0</v>
      </c>
      <c r="L120" s="396" t="s">
        <v>244</v>
      </c>
    </row>
    <row r="121" spans="1:12" ht="26.25" x14ac:dyDescent="0.25">
      <c r="A121" s="394">
        <v>119</v>
      </c>
      <c r="B121" s="395" t="s">
        <v>644</v>
      </c>
      <c r="C121" s="396" t="s">
        <v>620</v>
      </c>
      <c r="D121" s="396" t="s">
        <v>505</v>
      </c>
      <c r="E121" s="396" t="s">
        <v>506</v>
      </c>
      <c r="F121" s="396" t="s">
        <v>894</v>
      </c>
      <c r="G121" s="396" t="s">
        <v>895</v>
      </c>
      <c r="H121" s="396" t="s">
        <v>896</v>
      </c>
      <c r="I121" s="396" t="s">
        <v>897</v>
      </c>
      <c r="J121" s="398">
        <v>0</v>
      </c>
      <c r="K121" s="398">
        <v>0</v>
      </c>
      <c r="L121" s="396" t="s">
        <v>244</v>
      </c>
    </row>
    <row r="122" spans="1:12" ht="77.25" x14ac:dyDescent="0.25">
      <c r="A122" s="394">
        <v>120</v>
      </c>
      <c r="B122" s="395" t="s">
        <v>898</v>
      </c>
      <c r="C122" s="396" t="s">
        <v>504</v>
      </c>
      <c r="D122" s="396" t="s">
        <v>505</v>
      </c>
      <c r="E122" s="396" t="s">
        <v>506</v>
      </c>
      <c r="F122" s="396" t="s">
        <v>899</v>
      </c>
      <c r="G122" s="396" t="s">
        <v>900</v>
      </c>
      <c r="H122" s="396" t="s">
        <v>901</v>
      </c>
      <c r="I122" s="396" t="s">
        <v>510</v>
      </c>
      <c r="J122" s="398">
        <v>2000</v>
      </c>
      <c r="K122" s="398">
        <v>0</v>
      </c>
      <c r="L122" s="396" t="s">
        <v>244</v>
      </c>
    </row>
    <row r="123" spans="1:12" ht="26.25" x14ac:dyDescent="0.25">
      <c r="A123" s="394">
        <v>121</v>
      </c>
      <c r="B123" s="395" t="s">
        <v>898</v>
      </c>
      <c r="C123" s="396" t="s">
        <v>504</v>
      </c>
      <c r="D123" s="396" t="s">
        <v>505</v>
      </c>
      <c r="E123" s="396" t="s">
        <v>506</v>
      </c>
      <c r="F123" s="396" t="s">
        <v>902</v>
      </c>
      <c r="G123" s="396" t="s">
        <v>903</v>
      </c>
      <c r="H123" s="396" t="s">
        <v>904</v>
      </c>
      <c r="I123" s="396" t="s">
        <v>510</v>
      </c>
      <c r="J123" s="398">
        <v>2000</v>
      </c>
      <c r="K123" s="398">
        <v>0</v>
      </c>
      <c r="L123" s="396" t="s">
        <v>244</v>
      </c>
    </row>
    <row r="124" spans="1:12" ht="26.25" x14ac:dyDescent="0.25">
      <c r="A124" s="394">
        <v>122</v>
      </c>
      <c r="B124" s="395" t="s">
        <v>898</v>
      </c>
      <c r="C124" s="396" t="s">
        <v>504</v>
      </c>
      <c r="D124" s="396" t="s">
        <v>505</v>
      </c>
      <c r="E124" s="396" t="s">
        <v>506</v>
      </c>
      <c r="F124" s="396" t="s">
        <v>905</v>
      </c>
      <c r="G124" s="396" t="s">
        <v>906</v>
      </c>
      <c r="H124" s="396" t="s">
        <v>907</v>
      </c>
      <c r="I124" s="396" t="s">
        <v>908</v>
      </c>
      <c r="J124" s="398">
        <v>2600</v>
      </c>
      <c r="K124" s="398">
        <v>0</v>
      </c>
      <c r="L124" s="396" t="s">
        <v>244</v>
      </c>
    </row>
    <row r="125" spans="1:12" ht="51.75" x14ac:dyDescent="0.25">
      <c r="A125" s="394">
        <v>123</v>
      </c>
      <c r="B125" s="395" t="s">
        <v>898</v>
      </c>
      <c r="C125" s="396" t="s">
        <v>504</v>
      </c>
      <c r="D125" s="396" t="s">
        <v>505</v>
      </c>
      <c r="E125" s="396" t="s">
        <v>506</v>
      </c>
      <c r="F125" s="396" t="s">
        <v>909</v>
      </c>
      <c r="G125" s="396" t="s">
        <v>910</v>
      </c>
      <c r="H125" s="396" t="s">
        <v>911</v>
      </c>
      <c r="I125" s="396" t="s">
        <v>908</v>
      </c>
      <c r="J125" s="398">
        <v>2650</v>
      </c>
      <c r="K125" s="398">
        <v>0</v>
      </c>
      <c r="L125" s="396" t="s">
        <v>244</v>
      </c>
    </row>
    <row r="126" spans="1:12" ht="51.75" x14ac:dyDescent="0.25">
      <c r="A126" s="394">
        <v>124</v>
      </c>
      <c r="B126" s="395" t="s">
        <v>898</v>
      </c>
      <c r="C126" s="396" t="s">
        <v>504</v>
      </c>
      <c r="D126" s="396" t="s">
        <v>505</v>
      </c>
      <c r="E126" s="396" t="s">
        <v>506</v>
      </c>
      <c r="F126" s="396" t="s">
        <v>912</v>
      </c>
      <c r="G126" s="396" t="s">
        <v>913</v>
      </c>
      <c r="H126" s="396" t="s">
        <v>914</v>
      </c>
      <c r="I126" s="396" t="s">
        <v>915</v>
      </c>
      <c r="J126" s="398">
        <v>2350</v>
      </c>
      <c r="K126" s="398">
        <v>0</v>
      </c>
      <c r="L126" s="396" t="s">
        <v>244</v>
      </c>
    </row>
    <row r="127" spans="1:12" ht="39" x14ac:dyDescent="0.25">
      <c r="A127" s="394">
        <v>125</v>
      </c>
      <c r="B127" s="395" t="s">
        <v>898</v>
      </c>
      <c r="C127" s="396" t="s">
        <v>504</v>
      </c>
      <c r="D127" s="396" t="s">
        <v>505</v>
      </c>
      <c r="E127" s="396" t="s">
        <v>506</v>
      </c>
      <c r="F127" s="396" t="s">
        <v>916</v>
      </c>
      <c r="G127" s="396" t="s">
        <v>917</v>
      </c>
      <c r="H127" s="396" t="s">
        <v>918</v>
      </c>
      <c r="I127" s="396" t="s">
        <v>919</v>
      </c>
      <c r="J127" s="398">
        <v>35278</v>
      </c>
      <c r="K127" s="398">
        <v>0</v>
      </c>
      <c r="L127" s="396" t="s">
        <v>244</v>
      </c>
    </row>
    <row r="128" spans="1:12" ht="39" x14ac:dyDescent="0.25">
      <c r="A128" s="394">
        <v>126</v>
      </c>
      <c r="B128" s="395" t="s">
        <v>898</v>
      </c>
      <c r="C128" s="396" t="s">
        <v>504</v>
      </c>
      <c r="D128" s="396" t="s">
        <v>505</v>
      </c>
      <c r="E128" s="396" t="s">
        <v>506</v>
      </c>
      <c r="F128" s="396" t="s">
        <v>920</v>
      </c>
      <c r="G128" s="396" t="s">
        <v>913</v>
      </c>
      <c r="H128" s="396" t="s">
        <v>921</v>
      </c>
      <c r="I128" s="396" t="s">
        <v>919</v>
      </c>
      <c r="J128" s="398">
        <v>37025</v>
      </c>
      <c r="K128" s="398">
        <v>0</v>
      </c>
      <c r="L128" s="396" t="s">
        <v>244</v>
      </c>
    </row>
    <row r="129" spans="1:12" ht="26.25" x14ac:dyDescent="0.25">
      <c r="A129" s="394">
        <v>127</v>
      </c>
      <c r="B129" s="395" t="s">
        <v>898</v>
      </c>
      <c r="C129" s="396" t="s">
        <v>504</v>
      </c>
      <c r="D129" s="396" t="s">
        <v>505</v>
      </c>
      <c r="E129" s="396" t="s">
        <v>506</v>
      </c>
      <c r="F129" s="396" t="s">
        <v>922</v>
      </c>
      <c r="G129" s="396" t="s">
        <v>923</v>
      </c>
      <c r="H129" s="396" t="s">
        <v>924</v>
      </c>
      <c r="I129" s="396" t="s">
        <v>514</v>
      </c>
      <c r="J129" s="398">
        <v>14731</v>
      </c>
      <c r="K129" s="398">
        <v>0</v>
      </c>
      <c r="L129" s="396" t="s">
        <v>244</v>
      </c>
    </row>
    <row r="130" spans="1:12" ht="77.25" x14ac:dyDescent="0.25">
      <c r="A130" s="394">
        <v>128</v>
      </c>
      <c r="B130" s="395" t="s">
        <v>898</v>
      </c>
      <c r="C130" s="396" t="s">
        <v>504</v>
      </c>
      <c r="D130" s="396" t="s">
        <v>505</v>
      </c>
      <c r="E130" s="396" t="s">
        <v>506</v>
      </c>
      <c r="F130" s="396" t="s">
        <v>925</v>
      </c>
      <c r="G130" s="396" t="s">
        <v>926</v>
      </c>
      <c r="H130" s="396" t="s">
        <v>927</v>
      </c>
      <c r="I130" s="396" t="s">
        <v>514</v>
      </c>
      <c r="J130" s="398">
        <v>6000</v>
      </c>
      <c r="K130" s="398">
        <v>0</v>
      </c>
      <c r="L130" s="396" t="s">
        <v>244</v>
      </c>
    </row>
    <row r="131" spans="1:12" ht="39" x14ac:dyDescent="0.25">
      <c r="A131" s="394">
        <v>129</v>
      </c>
      <c r="B131" s="395" t="s">
        <v>898</v>
      </c>
      <c r="C131" s="396" t="s">
        <v>504</v>
      </c>
      <c r="D131" s="396" t="s">
        <v>505</v>
      </c>
      <c r="E131" s="396" t="s">
        <v>506</v>
      </c>
      <c r="F131" s="396" t="s">
        <v>928</v>
      </c>
      <c r="G131" s="396" t="s">
        <v>929</v>
      </c>
      <c r="H131" s="396" t="s">
        <v>930</v>
      </c>
      <c r="I131" s="396" t="s">
        <v>514</v>
      </c>
      <c r="J131" s="398">
        <v>15625</v>
      </c>
      <c r="K131" s="398">
        <v>0</v>
      </c>
      <c r="L131" s="396" t="s">
        <v>244</v>
      </c>
    </row>
    <row r="132" spans="1:12" ht="51.75" x14ac:dyDescent="0.25">
      <c r="A132" s="394">
        <v>130</v>
      </c>
      <c r="B132" s="395" t="s">
        <v>898</v>
      </c>
      <c r="C132" s="396" t="s">
        <v>504</v>
      </c>
      <c r="D132" s="396" t="s">
        <v>505</v>
      </c>
      <c r="E132" s="396" t="s">
        <v>506</v>
      </c>
      <c r="F132" s="396" t="s">
        <v>931</v>
      </c>
      <c r="G132" s="396" t="s">
        <v>932</v>
      </c>
      <c r="H132" s="396" t="s">
        <v>933</v>
      </c>
      <c r="I132" s="396" t="s">
        <v>514</v>
      </c>
      <c r="J132" s="398">
        <v>13676</v>
      </c>
      <c r="K132" s="398">
        <v>0</v>
      </c>
      <c r="L132" s="396" t="s">
        <v>244</v>
      </c>
    </row>
    <row r="133" spans="1:12" ht="26.25" x14ac:dyDescent="0.25">
      <c r="A133" s="394">
        <v>131</v>
      </c>
      <c r="B133" s="395" t="s">
        <v>898</v>
      </c>
      <c r="C133" s="396" t="s">
        <v>504</v>
      </c>
      <c r="D133" s="396" t="s">
        <v>505</v>
      </c>
      <c r="E133" s="396" t="s">
        <v>506</v>
      </c>
      <c r="F133" s="396" t="s">
        <v>934</v>
      </c>
      <c r="G133" s="396" t="s">
        <v>935</v>
      </c>
      <c r="H133" s="396" t="s">
        <v>936</v>
      </c>
      <c r="I133" s="396" t="s">
        <v>530</v>
      </c>
      <c r="J133" s="398">
        <v>34360</v>
      </c>
      <c r="K133" s="398">
        <v>0</v>
      </c>
      <c r="L133" s="396" t="s">
        <v>244</v>
      </c>
    </row>
    <row r="134" spans="1:12" ht="64.5" x14ac:dyDescent="0.25">
      <c r="A134" s="394">
        <v>132</v>
      </c>
      <c r="B134" s="395" t="s">
        <v>898</v>
      </c>
      <c r="C134" s="396" t="s">
        <v>504</v>
      </c>
      <c r="D134" s="396" t="s">
        <v>505</v>
      </c>
      <c r="E134" s="396" t="s">
        <v>506</v>
      </c>
      <c r="F134" s="396" t="s">
        <v>937</v>
      </c>
      <c r="G134" s="396" t="s">
        <v>938</v>
      </c>
      <c r="H134" s="396" t="s">
        <v>939</v>
      </c>
      <c r="I134" s="396" t="s">
        <v>527</v>
      </c>
      <c r="J134" s="398">
        <v>65883</v>
      </c>
      <c r="K134" s="398">
        <v>0</v>
      </c>
      <c r="L134" s="396" t="s">
        <v>244</v>
      </c>
    </row>
    <row r="135" spans="1:12" ht="26.25" x14ac:dyDescent="0.25">
      <c r="A135" s="394">
        <v>133</v>
      </c>
      <c r="B135" s="395" t="s">
        <v>898</v>
      </c>
      <c r="C135" s="396" t="s">
        <v>504</v>
      </c>
      <c r="D135" s="396" t="s">
        <v>505</v>
      </c>
      <c r="E135" s="396" t="s">
        <v>506</v>
      </c>
      <c r="F135" s="396" t="s">
        <v>940</v>
      </c>
      <c r="G135" s="396" t="s">
        <v>941</v>
      </c>
      <c r="H135" s="396" t="s">
        <v>942</v>
      </c>
      <c r="I135" s="396" t="s">
        <v>527</v>
      </c>
      <c r="J135" s="398">
        <v>8945</v>
      </c>
      <c r="K135" s="398">
        <v>0</v>
      </c>
      <c r="L135" s="396" t="s">
        <v>244</v>
      </c>
    </row>
    <row r="136" spans="1:12" ht="39" x14ac:dyDescent="0.25">
      <c r="A136" s="394">
        <v>134</v>
      </c>
      <c r="B136" s="395" t="s">
        <v>898</v>
      </c>
      <c r="C136" s="396" t="s">
        <v>504</v>
      </c>
      <c r="D136" s="396" t="s">
        <v>505</v>
      </c>
      <c r="E136" s="396" t="s">
        <v>506</v>
      </c>
      <c r="F136" s="396" t="s">
        <v>943</v>
      </c>
      <c r="G136" s="396" t="s">
        <v>941</v>
      </c>
      <c r="H136" s="396" t="s">
        <v>944</v>
      </c>
      <c r="I136" s="396" t="s">
        <v>945</v>
      </c>
      <c r="J136" s="398">
        <v>42286</v>
      </c>
      <c r="K136" s="398">
        <v>0</v>
      </c>
      <c r="L136" s="396" t="s">
        <v>244</v>
      </c>
    </row>
    <row r="137" spans="1:12" ht="26.25" x14ac:dyDescent="0.25">
      <c r="A137" s="394">
        <v>135</v>
      </c>
      <c r="B137" s="395" t="s">
        <v>898</v>
      </c>
      <c r="C137" s="396" t="s">
        <v>504</v>
      </c>
      <c r="D137" s="396" t="s">
        <v>505</v>
      </c>
      <c r="E137" s="396" t="s">
        <v>506</v>
      </c>
      <c r="F137" s="396" t="s">
        <v>946</v>
      </c>
      <c r="G137" s="396" t="s">
        <v>947</v>
      </c>
      <c r="H137" s="396" t="s">
        <v>948</v>
      </c>
      <c r="I137" s="396" t="s">
        <v>527</v>
      </c>
      <c r="J137" s="398">
        <v>18800</v>
      </c>
      <c r="K137" s="398">
        <v>0</v>
      </c>
      <c r="L137" s="396" t="s">
        <v>244</v>
      </c>
    </row>
    <row r="138" spans="1:12" ht="39" x14ac:dyDescent="0.25">
      <c r="A138" s="394">
        <v>136</v>
      </c>
      <c r="B138" s="395" t="s">
        <v>898</v>
      </c>
      <c r="C138" s="396" t="s">
        <v>504</v>
      </c>
      <c r="D138" s="396" t="s">
        <v>505</v>
      </c>
      <c r="E138" s="396" t="s">
        <v>506</v>
      </c>
      <c r="F138" s="396" t="s">
        <v>949</v>
      </c>
      <c r="G138" s="396" t="s">
        <v>910</v>
      </c>
      <c r="H138" s="396" t="s">
        <v>950</v>
      </c>
      <c r="I138" s="396" t="s">
        <v>527</v>
      </c>
      <c r="J138" s="398">
        <v>28528</v>
      </c>
      <c r="K138" s="398">
        <v>0</v>
      </c>
      <c r="L138" s="396" t="s">
        <v>244</v>
      </c>
    </row>
    <row r="139" spans="1:12" ht="39" x14ac:dyDescent="0.25">
      <c r="A139" s="394">
        <v>137</v>
      </c>
      <c r="B139" s="395" t="s">
        <v>898</v>
      </c>
      <c r="C139" s="396" t="s">
        <v>504</v>
      </c>
      <c r="D139" s="396" t="s">
        <v>505</v>
      </c>
      <c r="E139" s="396" t="s">
        <v>506</v>
      </c>
      <c r="F139" s="396" t="s">
        <v>951</v>
      </c>
      <c r="G139" s="396" t="s">
        <v>952</v>
      </c>
      <c r="H139" s="396" t="s">
        <v>953</v>
      </c>
      <c r="I139" s="396" t="s">
        <v>945</v>
      </c>
      <c r="J139" s="398">
        <v>56920</v>
      </c>
      <c r="K139" s="398">
        <v>0</v>
      </c>
      <c r="L139" s="396" t="s">
        <v>244</v>
      </c>
    </row>
    <row r="140" spans="1:12" ht="39" x14ac:dyDescent="0.25">
      <c r="A140" s="394">
        <v>138</v>
      </c>
      <c r="B140" s="395" t="s">
        <v>898</v>
      </c>
      <c r="C140" s="396" t="s">
        <v>504</v>
      </c>
      <c r="D140" s="396" t="s">
        <v>505</v>
      </c>
      <c r="E140" s="396" t="s">
        <v>506</v>
      </c>
      <c r="F140" s="396" t="s">
        <v>954</v>
      </c>
      <c r="G140" s="396" t="s">
        <v>952</v>
      </c>
      <c r="H140" s="396" t="s">
        <v>955</v>
      </c>
      <c r="I140" s="396" t="s">
        <v>527</v>
      </c>
      <c r="J140" s="398">
        <v>10000</v>
      </c>
      <c r="K140" s="398">
        <v>0</v>
      </c>
      <c r="L140" s="396" t="s">
        <v>244</v>
      </c>
    </row>
    <row r="141" spans="1:12" ht="51.75" x14ac:dyDescent="0.25">
      <c r="A141" s="394">
        <v>139</v>
      </c>
      <c r="B141" s="395" t="s">
        <v>898</v>
      </c>
      <c r="C141" s="396" t="s">
        <v>504</v>
      </c>
      <c r="D141" s="396" t="s">
        <v>505</v>
      </c>
      <c r="E141" s="396" t="s">
        <v>506</v>
      </c>
      <c r="F141" s="396" t="s">
        <v>956</v>
      </c>
      <c r="G141" s="396" t="s">
        <v>957</v>
      </c>
      <c r="H141" s="396" t="s">
        <v>958</v>
      </c>
      <c r="I141" s="396" t="s">
        <v>959</v>
      </c>
      <c r="J141" s="398">
        <v>48690</v>
      </c>
      <c r="K141" s="398">
        <v>0</v>
      </c>
      <c r="L141" s="396" t="s">
        <v>244</v>
      </c>
    </row>
    <row r="142" spans="1:12" ht="26.25" x14ac:dyDescent="0.25">
      <c r="A142" s="394">
        <v>140</v>
      </c>
      <c r="B142" s="395" t="s">
        <v>898</v>
      </c>
      <c r="C142" s="396" t="s">
        <v>504</v>
      </c>
      <c r="D142" s="396" t="s">
        <v>505</v>
      </c>
      <c r="E142" s="396" t="s">
        <v>506</v>
      </c>
      <c r="F142" s="396" t="s">
        <v>960</v>
      </c>
      <c r="G142" s="396" t="s">
        <v>906</v>
      </c>
      <c r="H142" s="396" t="s">
        <v>961</v>
      </c>
      <c r="I142" s="396" t="s">
        <v>945</v>
      </c>
      <c r="J142" s="398">
        <v>63254</v>
      </c>
      <c r="K142" s="398">
        <v>0</v>
      </c>
      <c r="L142" s="396" t="s">
        <v>244</v>
      </c>
    </row>
    <row r="143" spans="1:12" ht="39" x14ac:dyDescent="0.25">
      <c r="A143" s="394">
        <v>141</v>
      </c>
      <c r="B143" s="395" t="s">
        <v>898</v>
      </c>
      <c r="C143" s="396" t="s">
        <v>504</v>
      </c>
      <c r="D143" s="396" t="s">
        <v>505</v>
      </c>
      <c r="E143" s="396" t="s">
        <v>506</v>
      </c>
      <c r="F143" s="396" t="s">
        <v>962</v>
      </c>
      <c r="G143" s="396" t="s">
        <v>963</v>
      </c>
      <c r="H143" s="396" t="s">
        <v>964</v>
      </c>
      <c r="I143" s="396" t="s">
        <v>959</v>
      </c>
      <c r="J143" s="398">
        <v>51959</v>
      </c>
      <c r="K143" s="398">
        <v>0</v>
      </c>
      <c r="L143" s="396" t="s">
        <v>244</v>
      </c>
    </row>
    <row r="144" spans="1:12" ht="26.25" x14ac:dyDescent="0.25">
      <c r="A144" s="394">
        <v>142</v>
      </c>
      <c r="B144" s="395" t="s">
        <v>898</v>
      </c>
      <c r="C144" s="396" t="s">
        <v>504</v>
      </c>
      <c r="D144" s="396" t="s">
        <v>505</v>
      </c>
      <c r="E144" s="396" t="s">
        <v>506</v>
      </c>
      <c r="F144" s="396" t="s">
        <v>965</v>
      </c>
      <c r="G144" s="396" t="s">
        <v>966</v>
      </c>
      <c r="H144" s="396" t="s">
        <v>967</v>
      </c>
      <c r="I144" s="396" t="s">
        <v>945</v>
      </c>
      <c r="J144" s="398">
        <v>12797</v>
      </c>
      <c r="K144" s="398">
        <v>0</v>
      </c>
      <c r="L144" s="396" t="s">
        <v>244</v>
      </c>
    </row>
    <row r="145" spans="1:12" ht="26.25" x14ac:dyDescent="0.25">
      <c r="A145" s="394">
        <v>143</v>
      </c>
      <c r="B145" s="395" t="s">
        <v>898</v>
      </c>
      <c r="C145" s="396" t="s">
        <v>504</v>
      </c>
      <c r="D145" s="396" t="s">
        <v>505</v>
      </c>
      <c r="E145" s="396" t="s">
        <v>506</v>
      </c>
      <c r="F145" s="396" t="s">
        <v>968</v>
      </c>
      <c r="G145" s="396" t="s">
        <v>969</v>
      </c>
      <c r="H145" s="396" t="s">
        <v>970</v>
      </c>
      <c r="I145" s="396" t="s">
        <v>544</v>
      </c>
      <c r="J145" s="398">
        <v>10983</v>
      </c>
      <c r="K145" s="398">
        <v>0</v>
      </c>
      <c r="L145" s="396" t="s">
        <v>244</v>
      </c>
    </row>
    <row r="146" spans="1:12" ht="39" x14ac:dyDescent="0.25">
      <c r="A146" s="394">
        <v>144</v>
      </c>
      <c r="B146" s="395" t="s">
        <v>898</v>
      </c>
      <c r="C146" s="396" t="s">
        <v>504</v>
      </c>
      <c r="D146" s="396" t="s">
        <v>505</v>
      </c>
      <c r="E146" s="396" t="s">
        <v>506</v>
      </c>
      <c r="F146" s="396" t="s">
        <v>971</v>
      </c>
      <c r="G146" s="396" t="s">
        <v>932</v>
      </c>
      <c r="H146" s="396" t="s">
        <v>972</v>
      </c>
      <c r="I146" s="396" t="s">
        <v>540</v>
      </c>
      <c r="J146" s="398">
        <v>50487</v>
      </c>
      <c r="K146" s="398">
        <v>0</v>
      </c>
      <c r="L146" s="396" t="s">
        <v>244</v>
      </c>
    </row>
    <row r="147" spans="1:12" ht="39" x14ac:dyDescent="0.25">
      <c r="A147" s="394">
        <v>145</v>
      </c>
      <c r="B147" s="395" t="s">
        <v>898</v>
      </c>
      <c r="C147" s="396" t="s">
        <v>504</v>
      </c>
      <c r="D147" s="396" t="s">
        <v>505</v>
      </c>
      <c r="E147" s="396" t="s">
        <v>506</v>
      </c>
      <c r="F147" s="396" t="s">
        <v>973</v>
      </c>
      <c r="G147" s="396" t="s">
        <v>974</v>
      </c>
      <c r="H147" s="396" t="s">
        <v>975</v>
      </c>
      <c r="I147" s="396" t="s">
        <v>540</v>
      </c>
      <c r="J147" s="398">
        <v>50926</v>
      </c>
      <c r="K147" s="398">
        <v>0</v>
      </c>
      <c r="L147" s="396" t="s">
        <v>244</v>
      </c>
    </row>
    <row r="148" spans="1:12" ht="51.75" x14ac:dyDescent="0.25">
      <c r="A148" s="394">
        <v>146</v>
      </c>
      <c r="B148" s="395" t="s">
        <v>898</v>
      </c>
      <c r="C148" s="396" t="s">
        <v>504</v>
      </c>
      <c r="D148" s="396" t="s">
        <v>505</v>
      </c>
      <c r="E148" s="396" t="s">
        <v>506</v>
      </c>
      <c r="F148" s="396" t="s">
        <v>976</v>
      </c>
      <c r="G148" s="396" t="s">
        <v>977</v>
      </c>
      <c r="H148" s="396" t="s">
        <v>978</v>
      </c>
      <c r="I148" s="396" t="s">
        <v>540</v>
      </c>
      <c r="J148" s="398">
        <v>34480</v>
      </c>
      <c r="K148" s="398">
        <v>0</v>
      </c>
      <c r="L148" s="396" t="s">
        <v>244</v>
      </c>
    </row>
    <row r="149" spans="1:12" ht="64.5" x14ac:dyDescent="0.25">
      <c r="A149" s="394">
        <v>147</v>
      </c>
      <c r="B149" s="395" t="s">
        <v>898</v>
      </c>
      <c r="C149" s="396" t="s">
        <v>504</v>
      </c>
      <c r="D149" s="396" t="s">
        <v>505</v>
      </c>
      <c r="E149" s="396" t="s">
        <v>506</v>
      </c>
      <c r="F149" s="396" t="s">
        <v>979</v>
      </c>
      <c r="G149" s="396" t="s">
        <v>980</v>
      </c>
      <c r="H149" s="396" t="s">
        <v>981</v>
      </c>
      <c r="I149" s="396" t="s">
        <v>544</v>
      </c>
      <c r="J149" s="398">
        <v>14905</v>
      </c>
      <c r="K149" s="398">
        <v>0</v>
      </c>
      <c r="L149" s="396" t="s">
        <v>244</v>
      </c>
    </row>
    <row r="150" spans="1:12" ht="26.25" x14ac:dyDescent="0.25">
      <c r="A150" s="394">
        <v>148</v>
      </c>
      <c r="B150" s="395" t="s">
        <v>898</v>
      </c>
      <c r="C150" s="396" t="s">
        <v>504</v>
      </c>
      <c r="D150" s="396" t="s">
        <v>505</v>
      </c>
      <c r="E150" s="396" t="s">
        <v>506</v>
      </c>
      <c r="F150" s="396" t="s">
        <v>982</v>
      </c>
      <c r="G150" s="396" t="s">
        <v>983</v>
      </c>
      <c r="H150" s="396" t="s">
        <v>984</v>
      </c>
      <c r="I150" s="396" t="s">
        <v>548</v>
      </c>
      <c r="J150" s="398">
        <v>10857</v>
      </c>
      <c r="K150" s="398">
        <v>0</v>
      </c>
      <c r="L150" s="396" t="s">
        <v>244</v>
      </c>
    </row>
    <row r="151" spans="1:12" ht="26.25" x14ac:dyDescent="0.25">
      <c r="A151" s="394">
        <v>149</v>
      </c>
      <c r="B151" s="395" t="s">
        <v>898</v>
      </c>
      <c r="C151" s="396" t="s">
        <v>504</v>
      </c>
      <c r="D151" s="396" t="s">
        <v>505</v>
      </c>
      <c r="E151" s="396" t="s">
        <v>506</v>
      </c>
      <c r="F151" s="396" t="s">
        <v>985</v>
      </c>
      <c r="G151" s="396" t="s">
        <v>986</v>
      </c>
      <c r="H151" s="396" t="s">
        <v>987</v>
      </c>
      <c r="I151" s="396" t="s">
        <v>548</v>
      </c>
      <c r="J151" s="398">
        <v>55780</v>
      </c>
      <c r="K151" s="398">
        <v>0</v>
      </c>
      <c r="L151" s="396" t="s">
        <v>244</v>
      </c>
    </row>
    <row r="152" spans="1:12" ht="51.75" x14ac:dyDescent="0.25">
      <c r="A152" s="394">
        <v>150</v>
      </c>
      <c r="B152" s="395" t="s">
        <v>898</v>
      </c>
      <c r="C152" s="396" t="s">
        <v>504</v>
      </c>
      <c r="D152" s="396" t="s">
        <v>505</v>
      </c>
      <c r="E152" s="396" t="s">
        <v>506</v>
      </c>
      <c r="F152" s="396" t="s">
        <v>988</v>
      </c>
      <c r="G152" s="396" t="s">
        <v>989</v>
      </c>
      <c r="H152" s="396" t="s">
        <v>990</v>
      </c>
      <c r="I152" s="396" t="s">
        <v>548</v>
      </c>
      <c r="J152" s="398">
        <v>24260</v>
      </c>
      <c r="K152" s="398">
        <v>0</v>
      </c>
      <c r="L152" s="396" t="s">
        <v>244</v>
      </c>
    </row>
    <row r="153" spans="1:12" ht="39" x14ac:dyDescent="0.25">
      <c r="A153" s="394">
        <v>151</v>
      </c>
      <c r="B153" s="395" t="s">
        <v>898</v>
      </c>
      <c r="C153" s="396" t="s">
        <v>504</v>
      </c>
      <c r="D153" s="396" t="s">
        <v>505</v>
      </c>
      <c r="E153" s="396" t="s">
        <v>506</v>
      </c>
      <c r="F153" s="396" t="s">
        <v>991</v>
      </c>
      <c r="G153" s="396" t="s">
        <v>986</v>
      </c>
      <c r="H153" s="396" t="s">
        <v>992</v>
      </c>
      <c r="I153" s="396" t="s">
        <v>562</v>
      </c>
      <c r="J153" s="398">
        <v>7500</v>
      </c>
      <c r="K153" s="398">
        <v>0</v>
      </c>
      <c r="L153" s="396" t="s">
        <v>244</v>
      </c>
    </row>
    <row r="154" spans="1:12" ht="39" x14ac:dyDescent="0.25">
      <c r="A154" s="394">
        <v>152</v>
      </c>
      <c r="B154" s="395" t="s">
        <v>898</v>
      </c>
      <c r="C154" s="396" t="s">
        <v>504</v>
      </c>
      <c r="D154" s="396" t="s">
        <v>505</v>
      </c>
      <c r="E154" s="396" t="s">
        <v>506</v>
      </c>
      <c r="F154" s="396" t="s">
        <v>993</v>
      </c>
      <c r="G154" s="396" t="s">
        <v>966</v>
      </c>
      <c r="H154" s="396" t="s">
        <v>994</v>
      </c>
      <c r="I154" s="396" t="s">
        <v>685</v>
      </c>
      <c r="J154" s="398">
        <v>85034</v>
      </c>
      <c r="K154" s="398">
        <v>0</v>
      </c>
      <c r="L154" s="396" t="s">
        <v>244</v>
      </c>
    </row>
    <row r="155" spans="1:12" ht="26.25" x14ac:dyDescent="0.25">
      <c r="A155" s="394">
        <v>153</v>
      </c>
      <c r="B155" s="395" t="s">
        <v>898</v>
      </c>
      <c r="C155" s="396" t="s">
        <v>504</v>
      </c>
      <c r="D155" s="396" t="s">
        <v>505</v>
      </c>
      <c r="E155" s="396" t="s">
        <v>506</v>
      </c>
      <c r="F155" s="396" t="s">
        <v>995</v>
      </c>
      <c r="G155" s="396" t="s">
        <v>903</v>
      </c>
      <c r="H155" s="396" t="s">
        <v>996</v>
      </c>
      <c r="I155" s="396" t="s">
        <v>558</v>
      </c>
      <c r="J155" s="398">
        <v>44442</v>
      </c>
      <c r="K155" s="398">
        <v>0</v>
      </c>
      <c r="L155" s="396" t="s">
        <v>244</v>
      </c>
    </row>
    <row r="156" spans="1:12" ht="51.75" x14ac:dyDescent="0.25">
      <c r="A156" s="394">
        <v>154</v>
      </c>
      <c r="B156" s="395" t="s">
        <v>898</v>
      </c>
      <c r="C156" s="396" t="s">
        <v>504</v>
      </c>
      <c r="D156" s="396" t="s">
        <v>505</v>
      </c>
      <c r="E156" s="396" t="s">
        <v>506</v>
      </c>
      <c r="F156" s="396" t="s">
        <v>997</v>
      </c>
      <c r="G156" s="396" t="s">
        <v>998</v>
      </c>
      <c r="H156" s="396" t="s">
        <v>999</v>
      </c>
      <c r="I156" s="396" t="s">
        <v>558</v>
      </c>
      <c r="J156" s="398">
        <v>73063</v>
      </c>
      <c r="K156" s="398">
        <v>0</v>
      </c>
      <c r="L156" s="396" t="s">
        <v>244</v>
      </c>
    </row>
    <row r="157" spans="1:12" ht="39" x14ac:dyDescent="0.25">
      <c r="A157" s="394">
        <v>155</v>
      </c>
      <c r="B157" s="395" t="s">
        <v>898</v>
      </c>
      <c r="C157" s="396" t="s">
        <v>504</v>
      </c>
      <c r="D157" s="396" t="s">
        <v>505</v>
      </c>
      <c r="E157" s="396" t="s">
        <v>506</v>
      </c>
      <c r="F157" s="396" t="s">
        <v>1000</v>
      </c>
      <c r="G157" s="396" t="s">
        <v>1001</v>
      </c>
      <c r="H157" s="396" t="s">
        <v>1002</v>
      </c>
      <c r="I157" s="396" t="s">
        <v>685</v>
      </c>
      <c r="J157" s="398">
        <v>8200</v>
      </c>
      <c r="K157" s="398">
        <v>0</v>
      </c>
      <c r="L157" s="396" t="s">
        <v>244</v>
      </c>
    </row>
    <row r="158" spans="1:12" ht="39" x14ac:dyDescent="0.25">
      <c r="A158" s="394">
        <v>156</v>
      </c>
      <c r="B158" s="395" t="s">
        <v>898</v>
      </c>
      <c r="C158" s="396" t="s">
        <v>504</v>
      </c>
      <c r="D158" s="396" t="s">
        <v>505</v>
      </c>
      <c r="E158" s="396" t="s">
        <v>506</v>
      </c>
      <c r="F158" s="396" t="s">
        <v>1003</v>
      </c>
      <c r="G158" s="396" t="s">
        <v>923</v>
      </c>
      <c r="H158" s="396" t="s">
        <v>1004</v>
      </c>
      <c r="I158" s="396" t="s">
        <v>558</v>
      </c>
      <c r="J158" s="398">
        <v>76200</v>
      </c>
      <c r="K158" s="398">
        <v>0</v>
      </c>
      <c r="L158" s="396" t="s">
        <v>244</v>
      </c>
    </row>
    <row r="159" spans="1:12" ht="39" x14ac:dyDescent="0.25">
      <c r="A159" s="394">
        <v>157</v>
      </c>
      <c r="B159" s="395" t="s">
        <v>898</v>
      </c>
      <c r="C159" s="396" t="s">
        <v>504</v>
      </c>
      <c r="D159" s="396" t="s">
        <v>505</v>
      </c>
      <c r="E159" s="396" t="s">
        <v>506</v>
      </c>
      <c r="F159" s="396" t="s">
        <v>1005</v>
      </c>
      <c r="G159" s="396" t="s">
        <v>1006</v>
      </c>
      <c r="H159" s="396" t="s">
        <v>1007</v>
      </c>
      <c r="I159" s="396" t="s">
        <v>558</v>
      </c>
      <c r="J159" s="398">
        <v>22298</v>
      </c>
      <c r="K159" s="398">
        <v>0</v>
      </c>
      <c r="L159" s="396" t="s">
        <v>244</v>
      </c>
    </row>
    <row r="160" spans="1:12" ht="26.25" x14ac:dyDescent="0.25">
      <c r="A160" s="394">
        <v>158</v>
      </c>
      <c r="B160" s="395" t="s">
        <v>898</v>
      </c>
      <c r="C160" s="396" t="s">
        <v>504</v>
      </c>
      <c r="D160" s="396" t="s">
        <v>505</v>
      </c>
      <c r="E160" s="396" t="s">
        <v>506</v>
      </c>
      <c r="F160" s="396" t="s">
        <v>1008</v>
      </c>
      <c r="G160" s="396" t="s">
        <v>1009</v>
      </c>
      <c r="H160" s="396" t="s">
        <v>1010</v>
      </c>
      <c r="I160" s="396" t="s">
        <v>558</v>
      </c>
      <c r="J160" s="398">
        <v>42023</v>
      </c>
      <c r="K160" s="398">
        <v>0</v>
      </c>
      <c r="L160" s="396" t="s">
        <v>244</v>
      </c>
    </row>
    <row r="161" spans="1:12" ht="64.5" x14ac:dyDescent="0.25">
      <c r="A161" s="394">
        <v>159</v>
      </c>
      <c r="B161" s="395" t="s">
        <v>898</v>
      </c>
      <c r="C161" s="396" t="s">
        <v>504</v>
      </c>
      <c r="D161" s="396" t="s">
        <v>505</v>
      </c>
      <c r="E161" s="396" t="s">
        <v>506</v>
      </c>
      <c r="F161" s="396" t="s">
        <v>1011</v>
      </c>
      <c r="G161" s="396" t="s">
        <v>1012</v>
      </c>
      <c r="H161" s="396" t="s">
        <v>1013</v>
      </c>
      <c r="I161" s="396" t="s">
        <v>562</v>
      </c>
      <c r="J161" s="398">
        <v>27392</v>
      </c>
      <c r="K161" s="398">
        <v>0</v>
      </c>
      <c r="L161" s="396" t="s">
        <v>244</v>
      </c>
    </row>
    <row r="162" spans="1:12" ht="26.25" x14ac:dyDescent="0.25">
      <c r="A162" s="394">
        <v>160</v>
      </c>
      <c r="B162" s="395" t="s">
        <v>898</v>
      </c>
      <c r="C162" s="396" t="s">
        <v>504</v>
      </c>
      <c r="D162" s="396" t="s">
        <v>505</v>
      </c>
      <c r="E162" s="396" t="s">
        <v>506</v>
      </c>
      <c r="F162" s="396" t="s">
        <v>1014</v>
      </c>
      <c r="G162" s="396" t="s">
        <v>926</v>
      </c>
      <c r="H162" s="396" t="s">
        <v>1015</v>
      </c>
      <c r="I162" s="396" t="s">
        <v>558</v>
      </c>
      <c r="J162" s="398">
        <v>76990</v>
      </c>
      <c r="K162" s="398">
        <v>0</v>
      </c>
      <c r="L162" s="396" t="s">
        <v>244</v>
      </c>
    </row>
    <row r="163" spans="1:12" ht="51.75" x14ac:dyDescent="0.25">
      <c r="A163" s="394">
        <v>161</v>
      </c>
      <c r="B163" s="395" t="s">
        <v>898</v>
      </c>
      <c r="C163" s="396" t="s">
        <v>504</v>
      </c>
      <c r="D163" s="396" t="s">
        <v>505</v>
      </c>
      <c r="E163" s="396" t="s">
        <v>506</v>
      </c>
      <c r="F163" s="396" t="s">
        <v>1016</v>
      </c>
      <c r="G163" s="396" t="s">
        <v>1017</v>
      </c>
      <c r="H163" s="396" t="s">
        <v>1018</v>
      </c>
      <c r="I163" s="396" t="s">
        <v>562</v>
      </c>
      <c r="J163" s="398">
        <v>11250</v>
      </c>
      <c r="K163" s="398">
        <v>0</v>
      </c>
      <c r="L163" s="396" t="s">
        <v>244</v>
      </c>
    </row>
    <row r="164" spans="1:12" ht="26.25" x14ac:dyDescent="0.25">
      <c r="A164" s="394">
        <v>162</v>
      </c>
      <c r="B164" s="395" t="s">
        <v>898</v>
      </c>
      <c r="C164" s="396" t="s">
        <v>504</v>
      </c>
      <c r="D164" s="396" t="s">
        <v>505</v>
      </c>
      <c r="E164" s="396" t="s">
        <v>506</v>
      </c>
      <c r="F164" s="396" t="s">
        <v>1019</v>
      </c>
      <c r="G164" s="396" t="s">
        <v>906</v>
      </c>
      <c r="H164" s="396" t="s">
        <v>1020</v>
      </c>
      <c r="I164" s="396" t="s">
        <v>1021</v>
      </c>
      <c r="J164" s="398">
        <v>28045</v>
      </c>
      <c r="K164" s="398">
        <v>0</v>
      </c>
      <c r="L164" s="396" t="s">
        <v>244</v>
      </c>
    </row>
    <row r="165" spans="1:12" ht="26.25" x14ac:dyDescent="0.25">
      <c r="A165" s="394">
        <v>163</v>
      </c>
      <c r="B165" s="395" t="s">
        <v>898</v>
      </c>
      <c r="C165" s="396" t="s">
        <v>1022</v>
      </c>
      <c r="D165" s="396" t="s">
        <v>505</v>
      </c>
      <c r="E165" s="396" t="s">
        <v>506</v>
      </c>
      <c r="F165" s="396" t="s">
        <v>1023</v>
      </c>
      <c r="G165" s="396" t="s">
        <v>1024</v>
      </c>
      <c r="H165" s="396" t="s">
        <v>1025</v>
      </c>
      <c r="I165" s="396" t="s">
        <v>527</v>
      </c>
      <c r="J165" s="398">
        <v>6250</v>
      </c>
      <c r="K165" s="398">
        <v>0</v>
      </c>
      <c r="L165" s="396" t="s">
        <v>244</v>
      </c>
    </row>
    <row r="166" spans="1:12" ht="39" x14ac:dyDescent="0.25">
      <c r="A166" s="394">
        <v>164</v>
      </c>
      <c r="B166" s="395" t="s">
        <v>898</v>
      </c>
      <c r="C166" s="396" t="s">
        <v>689</v>
      </c>
      <c r="D166" s="396" t="s">
        <v>505</v>
      </c>
      <c r="E166" s="396" t="s">
        <v>690</v>
      </c>
      <c r="F166" s="396" t="s">
        <v>1026</v>
      </c>
      <c r="G166" s="396" t="s">
        <v>1027</v>
      </c>
      <c r="H166" s="396" t="s">
        <v>1028</v>
      </c>
      <c r="I166" s="396" t="s">
        <v>1029</v>
      </c>
      <c r="J166" s="398">
        <v>0</v>
      </c>
      <c r="K166" s="398">
        <v>0</v>
      </c>
      <c r="L166" s="396" t="s">
        <v>244</v>
      </c>
    </row>
    <row r="167" spans="1:12" ht="39" x14ac:dyDescent="0.25">
      <c r="A167" s="394">
        <v>165</v>
      </c>
      <c r="B167" s="395" t="s">
        <v>898</v>
      </c>
      <c r="C167" s="396" t="s">
        <v>689</v>
      </c>
      <c r="D167" s="396" t="s">
        <v>505</v>
      </c>
      <c r="E167" s="396" t="s">
        <v>690</v>
      </c>
      <c r="F167" s="396" t="s">
        <v>1030</v>
      </c>
      <c r="G167" s="396" t="s">
        <v>977</v>
      </c>
      <c r="H167" s="396" t="s">
        <v>1031</v>
      </c>
      <c r="I167" s="396" t="s">
        <v>1032</v>
      </c>
      <c r="J167" s="398">
        <v>0</v>
      </c>
      <c r="K167" s="398">
        <v>0</v>
      </c>
      <c r="L167" s="396" t="s">
        <v>244</v>
      </c>
    </row>
    <row r="168" spans="1:12" ht="26.25" x14ac:dyDescent="0.25">
      <c r="A168" s="394">
        <v>166</v>
      </c>
      <c r="B168" s="395" t="s">
        <v>898</v>
      </c>
      <c r="C168" s="396" t="s">
        <v>1033</v>
      </c>
      <c r="D168" s="396" t="s">
        <v>505</v>
      </c>
      <c r="E168" s="396" t="s">
        <v>690</v>
      </c>
      <c r="F168" s="396" t="s">
        <v>1034</v>
      </c>
      <c r="G168" s="396" t="s">
        <v>1035</v>
      </c>
      <c r="H168" s="396" t="s">
        <v>1036</v>
      </c>
      <c r="I168" s="396" t="s">
        <v>1037</v>
      </c>
      <c r="J168" s="398">
        <v>0</v>
      </c>
      <c r="K168" s="398">
        <v>0</v>
      </c>
      <c r="L168" s="396" t="s">
        <v>244</v>
      </c>
    </row>
    <row r="169" spans="1:12" ht="39" x14ac:dyDescent="0.25">
      <c r="A169" s="394">
        <v>167</v>
      </c>
      <c r="B169" s="395" t="s">
        <v>898</v>
      </c>
      <c r="C169" s="396" t="s">
        <v>707</v>
      </c>
      <c r="D169" s="396" t="s">
        <v>505</v>
      </c>
      <c r="E169" s="396" t="s">
        <v>690</v>
      </c>
      <c r="F169" s="396" t="s">
        <v>1038</v>
      </c>
      <c r="G169" s="396" t="s">
        <v>1039</v>
      </c>
      <c r="H169" s="396" t="s">
        <v>1040</v>
      </c>
      <c r="I169" s="396" t="s">
        <v>1041</v>
      </c>
      <c r="J169" s="398">
        <v>12347</v>
      </c>
      <c r="K169" s="398">
        <v>0</v>
      </c>
      <c r="L169" s="396" t="s">
        <v>244</v>
      </c>
    </row>
    <row r="170" spans="1:12" ht="26.25" x14ac:dyDescent="0.25">
      <c r="A170" s="394">
        <v>168</v>
      </c>
      <c r="B170" s="395" t="s">
        <v>898</v>
      </c>
      <c r="C170" s="396" t="s">
        <v>725</v>
      </c>
      <c r="D170" s="396" t="s">
        <v>505</v>
      </c>
      <c r="E170" s="396" t="s">
        <v>690</v>
      </c>
      <c r="F170" s="396" t="s">
        <v>1042</v>
      </c>
      <c r="G170" s="396" t="s">
        <v>1043</v>
      </c>
      <c r="H170" s="396" t="s">
        <v>1044</v>
      </c>
      <c r="I170" s="396" t="s">
        <v>1045</v>
      </c>
      <c r="J170" s="398">
        <v>97680</v>
      </c>
      <c r="K170" s="398">
        <v>0</v>
      </c>
      <c r="L170" s="396" t="s">
        <v>244</v>
      </c>
    </row>
    <row r="171" spans="1:12" ht="26.25" x14ac:dyDescent="0.25">
      <c r="A171" s="394">
        <v>169</v>
      </c>
      <c r="B171" s="395" t="s">
        <v>898</v>
      </c>
      <c r="C171" s="396" t="s">
        <v>725</v>
      </c>
      <c r="D171" s="396" t="s">
        <v>505</v>
      </c>
      <c r="E171" s="396" t="s">
        <v>690</v>
      </c>
      <c r="F171" s="396" t="s">
        <v>1046</v>
      </c>
      <c r="G171" s="396" t="s">
        <v>1047</v>
      </c>
      <c r="H171" s="396" t="s">
        <v>1048</v>
      </c>
      <c r="I171" s="396" t="s">
        <v>1049</v>
      </c>
      <c r="J171" s="398">
        <v>0</v>
      </c>
      <c r="K171" s="398">
        <v>0</v>
      </c>
      <c r="L171" s="396" t="s">
        <v>244</v>
      </c>
    </row>
    <row r="172" spans="1:12" ht="39" x14ac:dyDescent="0.25">
      <c r="A172" s="394">
        <v>170</v>
      </c>
      <c r="B172" s="395" t="s">
        <v>898</v>
      </c>
      <c r="C172" s="396" t="s">
        <v>1050</v>
      </c>
      <c r="D172" s="396" t="s">
        <v>611</v>
      </c>
      <c r="E172" s="396" t="s">
        <v>690</v>
      </c>
      <c r="F172" s="396" t="s">
        <v>1051</v>
      </c>
      <c r="G172" s="396" t="s">
        <v>1009</v>
      </c>
      <c r="H172" s="396" t="s">
        <v>1052</v>
      </c>
      <c r="I172" s="396" t="s">
        <v>1053</v>
      </c>
      <c r="J172" s="398">
        <v>1500</v>
      </c>
      <c r="K172" s="398">
        <v>0</v>
      </c>
      <c r="L172" s="396" t="s">
        <v>244</v>
      </c>
    </row>
    <row r="173" spans="1:12" ht="51.75" x14ac:dyDescent="0.25">
      <c r="A173" s="394">
        <v>171</v>
      </c>
      <c r="B173" s="395" t="s">
        <v>898</v>
      </c>
      <c r="C173" s="396" t="s">
        <v>1054</v>
      </c>
      <c r="D173" s="396" t="s">
        <v>611</v>
      </c>
      <c r="E173" s="396" t="s">
        <v>506</v>
      </c>
      <c r="F173" s="396" t="s">
        <v>1055</v>
      </c>
      <c r="G173" s="396" t="s">
        <v>941</v>
      </c>
      <c r="H173" s="396" t="s">
        <v>1055</v>
      </c>
      <c r="I173" s="396" t="s">
        <v>1056</v>
      </c>
      <c r="J173" s="398">
        <v>107880.17</v>
      </c>
      <c r="K173" s="398">
        <v>0</v>
      </c>
      <c r="L173" s="396" t="s">
        <v>244</v>
      </c>
    </row>
    <row r="174" spans="1:12" ht="77.25" x14ac:dyDescent="0.25">
      <c r="A174" s="394">
        <v>172</v>
      </c>
      <c r="B174" s="395" t="s">
        <v>898</v>
      </c>
      <c r="C174" s="396" t="s">
        <v>1057</v>
      </c>
      <c r="D174" s="396" t="s">
        <v>505</v>
      </c>
      <c r="E174" s="396" t="s">
        <v>690</v>
      </c>
      <c r="F174" s="396" t="s">
        <v>1058</v>
      </c>
      <c r="G174" s="396" t="s">
        <v>1059</v>
      </c>
      <c r="H174" s="396" t="s">
        <v>1060</v>
      </c>
      <c r="I174" s="396" t="s">
        <v>1061</v>
      </c>
      <c r="J174" s="399">
        <v>14631.49</v>
      </c>
      <c r="K174" s="399">
        <v>4140.3</v>
      </c>
      <c r="L174" s="396" t="s">
        <v>244</v>
      </c>
    </row>
    <row r="175" spans="1:12" ht="64.5" x14ac:dyDescent="0.25">
      <c r="A175" s="394">
        <v>173</v>
      </c>
      <c r="B175" s="395" t="s">
        <v>898</v>
      </c>
      <c r="C175" s="396" t="s">
        <v>1062</v>
      </c>
      <c r="D175" s="396" t="s">
        <v>505</v>
      </c>
      <c r="E175" s="396" t="s">
        <v>690</v>
      </c>
      <c r="F175" s="396" t="s">
        <v>1063</v>
      </c>
      <c r="G175" s="396" t="s">
        <v>1064</v>
      </c>
      <c r="H175" s="396" t="s">
        <v>1065</v>
      </c>
      <c r="I175" s="396" t="s">
        <v>1066</v>
      </c>
      <c r="J175" s="398">
        <v>0</v>
      </c>
      <c r="K175" s="398">
        <v>0</v>
      </c>
      <c r="L175" s="396" t="s">
        <v>244</v>
      </c>
    </row>
    <row r="176" spans="1:12" ht="51.75" x14ac:dyDescent="0.25">
      <c r="A176" s="394">
        <v>174</v>
      </c>
      <c r="B176" s="395" t="s">
        <v>898</v>
      </c>
      <c r="C176" s="396" t="s">
        <v>1067</v>
      </c>
      <c r="D176" s="396" t="s">
        <v>505</v>
      </c>
      <c r="E176" s="396" t="s">
        <v>506</v>
      </c>
      <c r="F176" s="396" t="s">
        <v>1068</v>
      </c>
      <c r="G176" s="396" t="s">
        <v>1069</v>
      </c>
      <c r="H176" s="396" t="s">
        <v>1070</v>
      </c>
      <c r="I176" s="396" t="s">
        <v>1071</v>
      </c>
      <c r="J176" s="398">
        <v>33000</v>
      </c>
      <c r="K176" s="398">
        <v>0</v>
      </c>
      <c r="L176" s="396" t="s">
        <v>244</v>
      </c>
    </row>
    <row r="177" spans="1:12" ht="51.75" x14ac:dyDescent="0.25">
      <c r="A177" s="394">
        <v>175</v>
      </c>
      <c r="B177" s="395" t="s">
        <v>898</v>
      </c>
      <c r="C177" s="396" t="s">
        <v>565</v>
      </c>
      <c r="D177" s="396" t="s">
        <v>505</v>
      </c>
      <c r="E177" s="396" t="s">
        <v>506</v>
      </c>
      <c r="F177" s="396" t="s">
        <v>1072</v>
      </c>
      <c r="G177" s="396" t="s">
        <v>1073</v>
      </c>
      <c r="H177" s="396" t="s">
        <v>1074</v>
      </c>
      <c r="I177" s="396" t="s">
        <v>569</v>
      </c>
      <c r="J177" s="398">
        <v>11501</v>
      </c>
      <c r="K177" s="398">
        <v>0</v>
      </c>
      <c r="L177" s="396" t="s">
        <v>244</v>
      </c>
    </row>
    <row r="178" spans="1:12" ht="77.25" x14ac:dyDescent="0.25">
      <c r="A178" s="394">
        <v>176</v>
      </c>
      <c r="B178" s="395" t="s">
        <v>898</v>
      </c>
      <c r="C178" s="396" t="s">
        <v>565</v>
      </c>
      <c r="D178" s="396" t="s">
        <v>505</v>
      </c>
      <c r="E178" s="396" t="s">
        <v>506</v>
      </c>
      <c r="F178" s="396" t="s">
        <v>1075</v>
      </c>
      <c r="G178" s="396" t="s">
        <v>941</v>
      </c>
      <c r="H178" s="396" t="s">
        <v>1076</v>
      </c>
      <c r="I178" s="396" t="s">
        <v>632</v>
      </c>
      <c r="J178" s="398">
        <v>5889</v>
      </c>
      <c r="K178" s="398">
        <v>0</v>
      </c>
      <c r="L178" s="396" t="s">
        <v>244</v>
      </c>
    </row>
    <row r="179" spans="1:12" ht="39" x14ac:dyDescent="0.25">
      <c r="A179" s="394">
        <v>177</v>
      </c>
      <c r="B179" s="395" t="s">
        <v>898</v>
      </c>
      <c r="C179" s="396" t="s">
        <v>565</v>
      </c>
      <c r="D179" s="396" t="s">
        <v>505</v>
      </c>
      <c r="E179" s="396" t="s">
        <v>506</v>
      </c>
      <c r="F179" s="396" t="s">
        <v>1077</v>
      </c>
      <c r="G179" s="396" t="s">
        <v>1078</v>
      </c>
      <c r="H179" s="396" t="s">
        <v>1079</v>
      </c>
      <c r="I179" s="396" t="s">
        <v>598</v>
      </c>
      <c r="J179" s="398">
        <v>1247</v>
      </c>
      <c r="K179" s="398">
        <v>0</v>
      </c>
      <c r="L179" s="396" t="s">
        <v>244</v>
      </c>
    </row>
    <row r="180" spans="1:12" ht="51.75" x14ac:dyDescent="0.25">
      <c r="A180" s="394">
        <v>178</v>
      </c>
      <c r="B180" s="395" t="s">
        <v>898</v>
      </c>
      <c r="C180" s="396" t="s">
        <v>565</v>
      </c>
      <c r="D180" s="396" t="s">
        <v>505</v>
      </c>
      <c r="E180" s="396" t="s">
        <v>506</v>
      </c>
      <c r="F180" s="396" t="s">
        <v>1080</v>
      </c>
      <c r="G180" s="396" t="s">
        <v>1027</v>
      </c>
      <c r="H180" s="396" t="s">
        <v>1081</v>
      </c>
      <c r="I180" s="396" t="s">
        <v>632</v>
      </c>
      <c r="J180" s="398">
        <v>11604</v>
      </c>
      <c r="K180" s="398">
        <v>0</v>
      </c>
      <c r="L180" s="396" t="s">
        <v>244</v>
      </c>
    </row>
    <row r="181" spans="1:12" ht="39" x14ac:dyDescent="0.25">
      <c r="A181" s="394">
        <v>179</v>
      </c>
      <c r="B181" s="395" t="s">
        <v>898</v>
      </c>
      <c r="C181" s="396" t="s">
        <v>565</v>
      </c>
      <c r="D181" s="396" t="s">
        <v>505</v>
      </c>
      <c r="E181" s="396" t="s">
        <v>506</v>
      </c>
      <c r="F181" s="396" t="s">
        <v>1082</v>
      </c>
      <c r="G181" s="396" t="s">
        <v>1083</v>
      </c>
      <c r="H181" s="396" t="s">
        <v>1084</v>
      </c>
      <c r="I181" s="396" t="s">
        <v>569</v>
      </c>
      <c r="J181" s="398">
        <v>1175</v>
      </c>
      <c r="K181" s="398">
        <v>0</v>
      </c>
      <c r="L181" s="396" t="s">
        <v>244</v>
      </c>
    </row>
    <row r="182" spans="1:12" ht="39" x14ac:dyDescent="0.25">
      <c r="A182" s="394">
        <v>180</v>
      </c>
      <c r="B182" s="395" t="s">
        <v>898</v>
      </c>
      <c r="C182" s="396" t="s">
        <v>565</v>
      </c>
      <c r="D182" s="396" t="s">
        <v>505</v>
      </c>
      <c r="E182" s="396" t="s">
        <v>506</v>
      </c>
      <c r="F182" s="396" t="s">
        <v>1085</v>
      </c>
      <c r="G182" s="396" t="s">
        <v>1086</v>
      </c>
      <c r="H182" s="396" t="s">
        <v>1087</v>
      </c>
      <c r="I182" s="396" t="s">
        <v>569</v>
      </c>
      <c r="J182" s="398">
        <v>11754</v>
      </c>
      <c r="K182" s="398">
        <v>0</v>
      </c>
      <c r="L182" s="396" t="s">
        <v>244</v>
      </c>
    </row>
    <row r="183" spans="1:12" ht="51.75" x14ac:dyDescent="0.25">
      <c r="A183" s="394">
        <v>181</v>
      </c>
      <c r="B183" s="395" t="s">
        <v>898</v>
      </c>
      <c r="C183" s="396" t="s">
        <v>565</v>
      </c>
      <c r="D183" s="396" t="s">
        <v>505</v>
      </c>
      <c r="E183" s="396" t="s">
        <v>506</v>
      </c>
      <c r="F183" s="396" t="s">
        <v>1088</v>
      </c>
      <c r="G183" s="396" t="s">
        <v>186</v>
      </c>
      <c r="H183" s="396" t="s">
        <v>1089</v>
      </c>
      <c r="I183" s="396" t="s">
        <v>569</v>
      </c>
      <c r="J183" s="398">
        <v>6544</v>
      </c>
      <c r="K183" s="398">
        <v>0</v>
      </c>
      <c r="L183" s="396" t="s">
        <v>244</v>
      </c>
    </row>
    <row r="184" spans="1:12" ht="39" x14ac:dyDescent="0.25">
      <c r="A184" s="394">
        <v>182</v>
      </c>
      <c r="B184" s="395" t="s">
        <v>898</v>
      </c>
      <c r="C184" s="396" t="s">
        <v>565</v>
      </c>
      <c r="D184" s="396" t="s">
        <v>505</v>
      </c>
      <c r="E184" s="396" t="s">
        <v>506</v>
      </c>
      <c r="F184" s="396" t="s">
        <v>1090</v>
      </c>
      <c r="G184" s="396" t="s">
        <v>1091</v>
      </c>
      <c r="H184" s="396" t="s">
        <v>1092</v>
      </c>
      <c r="I184" s="396" t="s">
        <v>632</v>
      </c>
      <c r="J184" s="398">
        <v>12067</v>
      </c>
      <c r="K184" s="398">
        <v>0</v>
      </c>
      <c r="L184" s="396" t="s">
        <v>244</v>
      </c>
    </row>
    <row r="185" spans="1:12" ht="39" x14ac:dyDescent="0.25">
      <c r="A185" s="394">
        <v>183</v>
      </c>
      <c r="B185" s="395" t="s">
        <v>898</v>
      </c>
      <c r="C185" s="396" t="s">
        <v>565</v>
      </c>
      <c r="D185" s="396" t="s">
        <v>505</v>
      </c>
      <c r="E185" s="396" t="s">
        <v>506</v>
      </c>
      <c r="F185" s="396" t="s">
        <v>1093</v>
      </c>
      <c r="G185" s="396" t="s">
        <v>1094</v>
      </c>
      <c r="H185" s="396" t="s">
        <v>1095</v>
      </c>
      <c r="I185" s="396" t="s">
        <v>632</v>
      </c>
      <c r="J185" s="398">
        <v>3830</v>
      </c>
      <c r="K185" s="398">
        <v>0</v>
      </c>
      <c r="L185" s="396" t="s">
        <v>244</v>
      </c>
    </row>
    <row r="186" spans="1:12" ht="39" x14ac:dyDescent="0.25">
      <c r="A186" s="394">
        <v>184</v>
      </c>
      <c r="B186" s="395" t="s">
        <v>898</v>
      </c>
      <c r="C186" s="396" t="s">
        <v>565</v>
      </c>
      <c r="D186" s="396" t="s">
        <v>505</v>
      </c>
      <c r="E186" s="396" t="s">
        <v>506</v>
      </c>
      <c r="F186" s="396" t="s">
        <v>1096</v>
      </c>
      <c r="G186" s="396" t="s">
        <v>1097</v>
      </c>
      <c r="H186" s="396" t="s">
        <v>1098</v>
      </c>
      <c r="I186" s="396" t="s">
        <v>632</v>
      </c>
      <c r="J186" s="398">
        <v>15887</v>
      </c>
      <c r="K186" s="398">
        <v>0</v>
      </c>
      <c r="L186" s="396" t="s">
        <v>244</v>
      </c>
    </row>
    <row r="187" spans="1:12" ht="39" x14ac:dyDescent="0.25">
      <c r="A187" s="394">
        <v>185</v>
      </c>
      <c r="B187" s="395" t="s">
        <v>898</v>
      </c>
      <c r="C187" s="396" t="s">
        <v>565</v>
      </c>
      <c r="D187" s="396" t="s">
        <v>505</v>
      </c>
      <c r="E187" s="396" t="s">
        <v>506</v>
      </c>
      <c r="F187" s="396" t="s">
        <v>1099</v>
      </c>
      <c r="G187" s="396" t="s">
        <v>1100</v>
      </c>
      <c r="H187" s="396" t="s">
        <v>1101</v>
      </c>
      <c r="I187" s="396" t="s">
        <v>632</v>
      </c>
      <c r="J187" s="398">
        <v>11192</v>
      </c>
      <c r="K187" s="398">
        <v>0</v>
      </c>
      <c r="L187" s="396" t="s">
        <v>244</v>
      </c>
    </row>
    <row r="188" spans="1:12" ht="64.5" x14ac:dyDescent="0.25">
      <c r="A188" s="394">
        <v>186</v>
      </c>
      <c r="B188" s="395" t="s">
        <v>898</v>
      </c>
      <c r="C188" s="396" t="s">
        <v>574</v>
      </c>
      <c r="D188" s="396" t="s">
        <v>505</v>
      </c>
      <c r="E188" s="396" t="s">
        <v>506</v>
      </c>
      <c r="F188" s="396" t="s">
        <v>1102</v>
      </c>
      <c r="G188" s="396" t="s">
        <v>1103</v>
      </c>
      <c r="H188" s="396" t="s">
        <v>1104</v>
      </c>
      <c r="I188" s="396" t="s">
        <v>588</v>
      </c>
      <c r="J188" s="398">
        <v>19956</v>
      </c>
      <c r="K188" s="398">
        <v>0</v>
      </c>
      <c r="L188" s="396" t="s">
        <v>244</v>
      </c>
    </row>
    <row r="189" spans="1:12" ht="51.75" x14ac:dyDescent="0.25">
      <c r="A189" s="394">
        <v>187</v>
      </c>
      <c r="B189" s="395" t="s">
        <v>898</v>
      </c>
      <c r="C189" s="396" t="s">
        <v>574</v>
      </c>
      <c r="D189" s="396" t="s">
        <v>505</v>
      </c>
      <c r="E189" s="396" t="s">
        <v>506</v>
      </c>
      <c r="F189" s="396" t="s">
        <v>1105</v>
      </c>
      <c r="G189" s="396" t="s">
        <v>938</v>
      </c>
      <c r="H189" s="396" t="s">
        <v>1106</v>
      </c>
      <c r="I189" s="396" t="s">
        <v>591</v>
      </c>
      <c r="J189" s="398">
        <v>12084</v>
      </c>
      <c r="K189" s="398">
        <v>0</v>
      </c>
      <c r="L189" s="396" t="s">
        <v>244</v>
      </c>
    </row>
    <row r="190" spans="1:12" ht="51.75" x14ac:dyDescent="0.25">
      <c r="A190" s="394">
        <v>188</v>
      </c>
      <c r="B190" s="395" t="s">
        <v>898</v>
      </c>
      <c r="C190" s="396" t="s">
        <v>574</v>
      </c>
      <c r="D190" s="396" t="s">
        <v>505</v>
      </c>
      <c r="E190" s="396" t="s">
        <v>506</v>
      </c>
      <c r="F190" s="396" t="s">
        <v>1107</v>
      </c>
      <c r="G190" s="396" t="s">
        <v>1108</v>
      </c>
      <c r="H190" s="396" t="s">
        <v>1109</v>
      </c>
      <c r="I190" s="396" t="s">
        <v>578</v>
      </c>
      <c r="J190" s="398">
        <v>10492</v>
      </c>
      <c r="K190" s="398">
        <v>0</v>
      </c>
      <c r="L190" s="396" t="s">
        <v>244</v>
      </c>
    </row>
    <row r="191" spans="1:12" ht="39" x14ac:dyDescent="0.25">
      <c r="A191" s="394">
        <v>189</v>
      </c>
      <c r="B191" s="395" t="s">
        <v>898</v>
      </c>
      <c r="C191" s="396" t="s">
        <v>574</v>
      </c>
      <c r="D191" s="396" t="s">
        <v>505</v>
      </c>
      <c r="E191" s="396" t="s">
        <v>506</v>
      </c>
      <c r="F191" s="396" t="s">
        <v>1110</v>
      </c>
      <c r="G191" s="396" t="s">
        <v>1009</v>
      </c>
      <c r="H191" s="396" t="s">
        <v>1111</v>
      </c>
      <c r="I191" s="396" t="s">
        <v>569</v>
      </c>
      <c r="J191" s="398">
        <v>13426</v>
      </c>
      <c r="K191" s="398">
        <v>0</v>
      </c>
      <c r="L191" s="396" t="s">
        <v>244</v>
      </c>
    </row>
    <row r="192" spans="1:12" ht="39" x14ac:dyDescent="0.25">
      <c r="A192" s="394">
        <v>190</v>
      </c>
      <c r="B192" s="395" t="s">
        <v>898</v>
      </c>
      <c r="C192" s="396" t="s">
        <v>574</v>
      </c>
      <c r="D192" s="396" t="s">
        <v>505</v>
      </c>
      <c r="E192" s="396" t="s">
        <v>506</v>
      </c>
      <c r="F192" s="396" t="s">
        <v>1112</v>
      </c>
      <c r="G192" s="396" t="s">
        <v>952</v>
      </c>
      <c r="H192" s="396" t="s">
        <v>1113</v>
      </c>
      <c r="I192" s="396" t="s">
        <v>582</v>
      </c>
      <c r="J192" s="398">
        <v>13556</v>
      </c>
      <c r="K192" s="398">
        <v>0</v>
      </c>
      <c r="L192" s="396" t="s">
        <v>244</v>
      </c>
    </row>
    <row r="193" spans="1:12" ht="39" x14ac:dyDescent="0.25">
      <c r="A193" s="394">
        <v>191</v>
      </c>
      <c r="B193" s="395" t="s">
        <v>898</v>
      </c>
      <c r="C193" s="396" t="s">
        <v>574</v>
      </c>
      <c r="D193" s="396" t="s">
        <v>505</v>
      </c>
      <c r="E193" s="396" t="s">
        <v>506</v>
      </c>
      <c r="F193" s="396" t="s">
        <v>1114</v>
      </c>
      <c r="G193" s="396" t="s">
        <v>1115</v>
      </c>
      <c r="H193" s="396" t="s">
        <v>1116</v>
      </c>
      <c r="I193" s="396" t="s">
        <v>588</v>
      </c>
      <c r="J193" s="398">
        <v>9282</v>
      </c>
      <c r="K193" s="398">
        <v>0</v>
      </c>
      <c r="L193" s="396" t="s">
        <v>244</v>
      </c>
    </row>
    <row r="194" spans="1:12" ht="64.5" x14ac:dyDescent="0.25">
      <c r="A194" s="394">
        <v>192</v>
      </c>
      <c r="B194" s="395" t="s">
        <v>898</v>
      </c>
      <c r="C194" s="396" t="s">
        <v>574</v>
      </c>
      <c r="D194" s="396" t="s">
        <v>505</v>
      </c>
      <c r="E194" s="396" t="s">
        <v>506</v>
      </c>
      <c r="F194" s="396" t="s">
        <v>1117</v>
      </c>
      <c r="G194" s="396" t="s">
        <v>1118</v>
      </c>
      <c r="H194" s="396" t="s">
        <v>1119</v>
      </c>
      <c r="I194" s="396" t="s">
        <v>578</v>
      </c>
      <c r="J194" s="398">
        <v>6240</v>
      </c>
      <c r="K194" s="398">
        <v>0</v>
      </c>
      <c r="L194" s="396" t="s">
        <v>244</v>
      </c>
    </row>
    <row r="195" spans="1:12" ht="39" x14ac:dyDescent="0.25">
      <c r="A195" s="394">
        <v>193</v>
      </c>
      <c r="B195" s="395" t="s">
        <v>898</v>
      </c>
      <c r="C195" s="396" t="s">
        <v>574</v>
      </c>
      <c r="D195" s="396" t="s">
        <v>505</v>
      </c>
      <c r="E195" s="396" t="s">
        <v>506</v>
      </c>
      <c r="F195" s="396" t="s">
        <v>1120</v>
      </c>
      <c r="G195" s="396" t="s">
        <v>980</v>
      </c>
      <c r="H195" s="396" t="s">
        <v>1121</v>
      </c>
      <c r="I195" s="396" t="s">
        <v>591</v>
      </c>
      <c r="J195" s="398">
        <v>11417</v>
      </c>
      <c r="K195" s="398">
        <v>0</v>
      </c>
      <c r="L195" s="396" t="s">
        <v>244</v>
      </c>
    </row>
    <row r="196" spans="1:12" ht="26.25" x14ac:dyDescent="0.25">
      <c r="A196" s="394">
        <v>194</v>
      </c>
      <c r="B196" s="395" t="s">
        <v>898</v>
      </c>
      <c r="C196" s="396" t="s">
        <v>574</v>
      </c>
      <c r="D196" s="396" t="s">
        <v>505</v>
      </c>
      <c r="E196" s="396" t="s">
        <v>506</v>
      </c>
      <c r="F196" s="396" t="s">
        <v>1122</v>
      </c>
      <c r="G196" s="396" t="s">
        <v>1123</v>
      </c>
      <c r="H196" s="396" t="s">
        <v>1124</v>
      </c>
      <c r="I196" s="396" t="s">
        <v>578</v>
      </c>
      <c r="J196" s="398">
        <v>4319</v>
      </c>
      <c r="K196" s="398">
        <v>0</v>
      </c>
      <c r="L196" s="396" t="s">
        <v>244</v>
      </c>
    </row>
    <row r="197" spans="1:12" ht="102.75" x14ac:dyDescent="0.25">
      <c r="A197" s="394">
        <v>195</v>
      </c>
      <c r="B197" s="395" t="s">
        <v>898</v>
      </c>
      <c r="C197" s="396" t="s">
        <v>574</v>
      </c>
      <c r="D197" s="396" t="s">
        <v>505</v>
      </c>
      <c r="E197" s="396" t="s">
        <v>506</v>
      </c>
      <c r="F197" s="396" t="s">
        <v>1125</v>
      </c>
      <c r="G197" s="396" t="s">
        <v>1126</v>
      </c>
      <c r="H197" s="396" t="s">
        <v>1127</v>
      </c>
      <c r="I197" s="396" t="s">
        <v>598</v>
      </c>
      <c r="J197" s="398">
        <v>7904</v>
      </c>
      <c r="K197" s="398">
        <v>0</v>
      </c>
      <c r="L197" s="396" t="s">
        <v>244</v>
      </c>
    </row>
    <row r="198" spans="1:12" ht="64.5" x14ac:dyDescent="0.25">
      <c r="A198" s="394">
        <v>196</v>
      </c>
      <c r="B198" s="395" t="s">
        <v>898</v>
      </c>
      <c r="C198" s="396" t="s">
        <v>574</v>
      </c>
      <c r="D198" s="396" t="s">
        <v>505</v>
      </c>
      <c r="E198" s="396" t="s">
        <v>506</v>
      </c>
      <c r="F198" s="396" t="s">
        <v>1128</v>
      </c>
      <c r="G198" s="396" t="s">
        <v>1129</v>
      </c>
      <c r="H198" s="396" t="s">
        <v>1130</v>
      </c>
      <c r="I198" s="396" t="s">
        <v>569</v>
      </c>
      <c r="J198" s="398">
        <v>9269</v>
      </c>
      <c r="K198" s="398">
        <v>0</v>
      </c>
      <c r="L198" s="396" t="s">
        <v>244</v>
      </c>
    </row>
    <row r="199" spans="1:12" ht="39" x14ac:dyDescent="0.25">
      <c r="A199" s="394">
        <v>197</v>
      </c>
      <c r="B199" s="395" t="s">
        <v>898</v>
      </c>
      <c r="C199" s="396" t="s">
        <v>574</v>
      </c>
      <c r="D199" s="396" t="s">
        <v>505</v>
      </c>
      <c r="E199" s="396" t="s">
        <v>506</v>
      </c>
      <c r="F199" s="396" t="s">
        <v>1131</v>
      </c>
      <c r="G199" s="396" t="s">
        <v>1132</v>
      </c>
      <c r="H199" s="396" t="s">
        <v>1133</v>
      </c>
      <c r="I199" s="396" t="s">
        <v>569</v>
      </c>
      <c r="J199" s="398">
        <v>11953</v>
      </c>
      <c r="K199" s="398">
        <v>0</v>
      </c>
      <c r="L199" s="396" t="s">
        <v>244</v>
      </c>
    </row>
    <row r="200" spans="1:12" ht="26.25" x14ac:dyDescent="0.25">
      <c r="A200" s="394">
        <v>198</v>
      </c>
      <c r="B200" s="395" t="s">
        <v>898</v>
      </c>
      <c r="C200" s="396" t="s">
        <v>574</v>
      </c>
      <c r="D200" s="396" t="s">
        <v>505</v>
      </c>
      <c r="E200" s="396" t="s">
        <v>506</v>
      </c>
      <c r="F200" s="396" t="s">
        <v>1134</v>
      </c>
      <c r="G200" s="396" t="s">
        <v>1047</v>
      </c>
      <c r="H200" s="396" t="s">
        <v>1135</v>
      </c>
      <c r="I200" s="396" t="s">
        <v>578</v>
      </c>
      <c r="J200" s="398">
        <v>6231</v>
      </c>
      <c r="K200" s="398">
        <v>0</v>
      </c>
      <c r="L200" s="396" t="s">
        <v>244</v>
      </c>
    </row>
    <row r="201" spans="1:12" ht="51.75" x14ac:dyDescent="0.25">
      <c r="A201" s="394">
        <v>199</v>
      </c>
      <c r="B201" s="395" t="s">
        <v>898</v>
      </c>
      <c r="C201" s="396" t="s">
        <v>574</v>
      </c>
      <c r="D201" s="396" t="s">
        <v>505</v>
      </c>
      <c r="E201" s="396" t="s">
        <v>506</v>
      </c>
      <c r="F201" s="396" t="s">
        <v>1136</v>
      </c>
      <c r="G201" s="396" t="s">
        <v>1137</v>
      </c>
      <c r="H201" s="396" t="s">
        <v>1138</v>
      </c>
      <c r="I201" s="396" t="s">
        <v>582</v>
      </c>
      <c r="J201" s="398">
        <v>11564</v>
      </c>
      <c r="K201" s="398">
        <v>0</v>
      </c>
      <c r="L201" s="396" t="s">
        <v>244</v>
      </c>
    </row>
    <row r="202" spans="1:12" ht="51.75" x14ac:dyDescent="0.25">
      <c r="A202" s="394">
        <v>200</v>
      </c>
      <c r="B202" s="395" t="s">
        <v>898</v>
      </c>
      <c r="C202" s="396" t="s">
        <v>574</v>
      </c>
      <c r="D202" s="396" t="s">
        <v>505</v>
      </c>
      <c r="E202" s="396" t="s">
        <v>506</v>
      </c>
      <c r="F202" s="396" t="s">
        <v>1139</v>
      </c>
      <c r="G202" s="396" t="s">
        <v>1027</v>
      </c>
      <c r="H202" s="396" t="s">
        <v>1140</v>
      </c>
      <c r="I202" s="396" t="s">
        <v>632</v>
      </c>
      <c r="J202" s="398">
        <v>10269</v>
      </c>
      <c r="K202" s="398">
        <v>0</v>
      </c>
      <c r="L202" s="396" t="s">
        <v>244</v>
      </c>
    </row>
    <row r="203" spans="1:12" ht="51.75" x14ac:dyDescent="0.25">
      <c r="A203" s="394">
        <v>201</v>
      </c>
      <c r="B203" s="395" t="s">
        <v>898</v>
      </c>
      <c r="C203" s="396" t="s">
        <v>574</v>
      </c>
      <c r="D203" s="396" t="s">
        <v>505</v>
      </c>
      <c r="E203" s="396" t="s">
        <v>506</v>
      </c>
      <c r="F203" s="396" t="s">
        <v>1141</v>
      </c>
      <c r="G203" s="396" t="s">
        <v>1142</v>
      </c>
      <c r="H203" s="396" t="s">
        <v>1143</v>
      </c>
      <c r="I203" s="396" t="s">
        <v>569</v>
      </c>
      <c r="J203" s="398">
        <v>6890</v>
      </c>
      <c r="K203" s="398">
        <v>0</v>
      </c>
      <c r="L203" s="396" t="s">
        <v>244</v>
      </c>
    </row>
    <row r="204" spans="1:12" ht="39" x14ac:dyDescent="0.25">
      <c r="A204" s="394">
        <v>202</v>
      </c>
      <c r="B204" s="395" t="s">
        <v>898</v>
      </c>
      <c r="C204" s="396" t="s">
        <v>574</v>
      </c>
      <c r="D204" s="396" t="s">
        <v>505</v>
      </c>
      <c r="E204" s="396" t="s">
        <v>506</v>
      </c>
      <c r="F204" s="396" t="s">
        <v>1144</v>
      </c>
      <c r="G204" s="396" t="s">
        <v>1145</v>
      </c>
      <c r="H204" s="396" t="s">
        <v>1146</v>
      </c>
      <c r="I204" s="396" t="s">
        <v>588</v>
      </c>
      <c r="J204" s="398">
        <v>12131</v>
      </c>
      <c r="K204" s="398">
        <v>0</v>
      </c>
      <c r="L204" s="396" t="s">
        <v>244</v>
      </c>
    </row>
    <row r="205" spans="1:12" ht="26.25" x14ac:dyDescent="0.25">
      <c r="A205" s="394">
        <v>203</v>
      </c>
      <c r="B205" s="395" t="s">
        <v>898</v>
      </c>
      <c r="C205" s="396" t="s">
        <v>574</v>
      </c>
      <c r="D205" s="396" t="s">
        <v>505</v>
      </c>
      <c r="E205" s="396" t="s">
        <v>506</v>
      </c>
      <c r="F205" s="396" t="s">
        <v>1147</v>
      </c>
      <c r="G205" s="396" t="s">
        <v>903</v>
      </c>
      <c r="H205" s="396" t="s">
        <v>1148</v>
      </c>
      <c r="I205" s="396" t="s">
        <v>598</v>
      </c>
      <c r="J205" s="398">
        <v>11156</v>
      </c>
      <c r="K205" s="398">
        <v>0</v>
      </c>
      <c r="L205" s="396" t="s">
        <v>244</v>
      </c>
    </row>
    <row r="206" spans="1:12" ht="51.75" x14ac:dyDescent="0.25">
      <c r="A206" s="394">
        <v>204</v>
      </c>
      <c r="B206" s="395" t="s">
        <v>898</v>
      </c>
      <c r="C206" s="396" t="s">
        <v>574</v>
      </c>
      <c r="D206" s="396" t="s">
        <v>505</v>
      </c>
      <c r="E206" s="396" t="s">
        <v>506</v>
      </c>
      <c r="F206" s="396" t="s">
        <v>1149</v>
      </c>
      <c r="G206" s="396" t="s">
        <v>977</v>
      </c>
      <c r="H206" s="396" t="s">
        <v>1150</v>
      </c>
      <c r="I206" s="396" t="s">
        <v>578</v>
      </c>
      <c r="J206" s="398">
        <v>12264</v>
      </c>
      <c r="K206" s="398">
        <v>0</v>
      </c>
      <c r="L206" s="396" t="s">
        <v>244</v>
      </c>
    </row>
    <row r="207" spans="1:12" ht="51.75" x14ac:dyDescent="0.25">
      <c r="A207" s="394">
        <v>205</v>
      </c>
      <c r="B207" s="395" t="s">
        <v>898</v>
      </c>
      <c r="C207" s="396" t="s">
        <v>574</v>
      </c>
      <c r="D207" s="396" t="s">
        <v>505</v>
      </c>
      <c r="E207" s="396" t="s">
        <v>506</v>
      </c>
      <c r="F207" s="396" t="s">
        <v>1151</v>
      </c>
      <c r="G207" s="396" t="s">
        <v>1064</v>
      </c>
      <c r="H207" s="396" t="s">
        <v>1152</v>
      </c>
      <c r="I207" s="396" t="s">
        <v>591</v>
      </c>
      <c r="J207" s="398">
        <v>9922</v>
      </c>
      <c r="K207" s="398">
        <v>0</v>
      </c>
      <c r="L207" s="396" t="s">
        <v>244</v>
      </c>
    </row>
    <row r="208" spans="1:12" ht="64.5" x14ac:dyDescent="0.25">
      <c r="A208" s="394">
        <v>206</v>
      </c>
      <c r="B208" s="395" t="s">
        <v>898</v>
      </c>
      <c r="C208" s="396" t="s">
        <v>574</v>
      </c>
      <c r="D208" s="396" t="s">
        <v>505</v>
      </c>
      <c r="E208" s="396" t="s">
        <v>506</v>
      </c>
      <c r="F208" s="396" t="s">
        <v>1153</v>
      </c>
      <c r="G208" s="396" t="s">
        <v>1154</v>
      </c>
      <c r="H208" s="396" t="s">
        <v>1155</v>
      </c>
      <c r="I208" s="396" t="s">
        <v>582</v>
      </c>
      <c r="J208" s="398">
        <v>9832</v>
      </c>
      <c r="K208" s="398">
        <v>0</v>
      </c>
      <c r="L208" s="396" t="s">
        <v>244</v>
      </c>
    </row>
    <row r="209" spans="1:12" ht="39" x14ac:dyDescent="0.25">
      <c r="A209" s="394">
        <v>207</v>
      </c>
      <c r="B209" s="395" t="s">
        <v>898</v>
      </c>
      <c r="C209" s="396" t="s">
        <v>574</v>
      </c>
      <c r="D209" s="396" t="s">
        <v>505</v>
      </c>
      <c r="E209" s="396" t="s">
        <v>506</v>
      </c>
      <c r="F209" s="396" t="s">
        <v>1156</v>
      </c>
      <c r="G209" s="396" t="s">
        <v>1157</v>
      </c>
      <c r="H209" s="396" t="s">
        <v>1158</v>
      </c>
      <c r="I209" s="396" t="s">
        <v>578</v>
      </c>
      <c r="J209" s="398">
        <v>16193</v>
      </c>
      <c r="K209" s="398">
        <v>0</v>
      </c>
      <c r="L209" s="396" t="s">
        <v>244</v>
      </c>
    </row>
    <row r="210" spans="1:12" ht="26.25" x14ac:dyDescent="0.25">
      <c r="A210" s="394">
        <v>208</v>
      </c>
      <c r="B210" s="395" t="s">
        <v>898</v>
      </c>
      <c r="C210" s="396" t="s">
        <v>574</v>
      </c>
      <c r="D210" s="396" t="s">
        <v>505</v>
      </c>
      <c r="E210" s="396" t="s">
        <v>506</v>
      </c>
      <c r="F210" s="396" t="s">
        <v>1159</v>
      </c>
      <c r="G210" s="396" t="s">
        <v>923</v>
      </c>
      <c r="H210" s="396" t="s">
        <v>1160</v>
      </c>
      <c r="I210" s="396" t="s">
        <v>582</v>
      </c>
      <c r="J210" s="398">
        <v>15046</v>
      </c>
      <c r="K210" s="398">
        <v>0</v>
      </c>
      <c r="L210" s="396" t="s">
        <v>244</v>
      </c>
    </row>
    <row r="211" spans="1:12" ht="51.75" x14ac:dyDescent="0.25">
      <c r="A211" s="394">
        <v>209</v>
      </c>
      <c r="B211" s="395" t="s">
        <v>898</v>
      </c>
      <c r="C211" s="396" t="s">
        <v>574</v>
      </c>
      <c r="D211" s="396" t="s">
        <v>505</v>
      </c>
      <c r="E211" s="396" t="s">
        <v>506</v>
      </c>
      <c r="F211" s="396" t="s">
        <v>1161</v>
      </c>
      <c r="G211" s="396" t="s">
        <v>1162</v>
      </c>
      <c r="H211" s="396" t="s">
        <v>1163</v>
      </c>
      <c r="I211" s="396" t="s">
        <v>591</v>
      </c>
      <c r="J211" s="398">
        <v>14945</v>
      </c>
      <c r="K211" s="398">
        <v>0</v>
      </c>
      <c r="L211" s="396" t="s">
        <v>244</v>
      </c>
    </row>
    <row r="212" spans="1:12" ht="39" x14ac:dyDescent="0.25">
      <c r="A212" s="394">
        <v>210</v>
      </c>
      <c r="B212" s="395" t="s">
        <v>898</v>
      </c>
      <c r="C212" s="396" t="s">
        <v>574</v>
      </c>
      <c r="D212" s="396" t="s">
        <v>505</v>
      </c>
      <c r="E212" s="396" t="s">
        <v>506</v>
      </c>
      <c r="F212" s="396" t="s">
        <v>1164</v>
      </c>
      <c r="G212" s="396" t="s">
        <v>1165</v>
      </c>
      <c r="H212" s="396" t="s">
        <v>1166</v>
      </c>
      <c r="I212" s="396" t="s">
        <v>591</v>
      </c>
      <c r="J212" s="398">
        <v>13520</v>
      </c>
      <c r="K212" s="398">
        <v>0</v>
      </c>
      <c r="L212" s="396" t="s">
        <v>244</v>
      </c>
    </row>
    <row r="213" spans="1:12" ht="39" x14ac:dyDescent="0.25">
      <c r="A213" s="394">
        <v>211</v>
      </c>
      <c r="B213" s="395" t="s">
        <v>898</v>
      </c>
      <c r="C213" s="396" t="s">
        <v>574</v>
      </c>
      <c r="D213" s="396" t="s">
        <v>505</v>
      </c>
      <c r="E213" s="396" t="s">
        <v>506</v>
      </c>
      <c r="F213" s="396" t="s">
        <v>1167</v>
      </c>
      <c r="G213" s="396" t="s">
        <v>1168</v>
      </c>
      <c r="H213" s="396" t="s">
        <v>1169</v>
      </c>
      <c r="I213" s="396" t="s">
        <v>598</v>
      </c>
      <c r="J213" s="398">
        <v>5828</v>
      </c>
      <c r="K213" s="398">
        <v>0</v>
      </c>
      <c r="L213" s="396" t="s">
        <v>244</v>
      </c>
    </row>
    <row r="214" spans="1:12" ht="26.25" x14ac:dyDescent="0.25">
      <c r="A214" s="394">
        <v>212</v>
      </c>
      <c r="B214" s="395" t="s">
        <v>898</v>
      </c>
      <c r="C214" s="396" t="s">
        <v>574</v>
      </c>
      <c r="D214" s="396" t="s">
        <v>505</v>
      </c>
      <c r="E214" s="396" t="s">
        <v>506</v>
      </c>
      <c r="F214" s="396" t="s">
        <v>1170</v>
      </c>
      <c r="G214" s="396" t="s">
        <v>1171</v>
      </c>
      <c r="H214" s="396" t="s">
        <v>1172</v>
      </c>
      <c r="I214" s="396" t="s">
        <v>578</v>
      </c>
      <c r="J214" s="398">
        <v>6489</v>
      </c>
      <c r="K214" s="398">
        <v>0</v>
      </c>
      <c r="L214" s="396" t="s">
        <v>244</v>
      </c>
    </row>
    <row r="215" spans="1:12" ht="39" x14ac:dyDescent="0.25">
      <c r="A215" s="394">
        <v>213</v>
      </c>
      <c r="B215" s="395" t="s">
        <v>898</v>
      </c>
      <c r="C215" s="396" t="s">
        <v>574</v>
      </c>
      <c r="D215" s="396" t="s">
        <v>505</v>
      </c>
      <c r="E215" s="396" t="s">
        <v>506</v>
      </c>
      <c r="F215" s="396" t="s">
        <v>1173</v>
      </c>
      <c r="G215" s="396" t="s">
        <v>1174</v>
      </c>
      <c r="H215" s="396" t="s">
        <v>1175</v>
      </c>
      <c r="I215" s="396" t="s">
        <v>588</v>
      </c>
      <c r="J215" s="398">
        <v>12685</v>
      </c>
      <c r="K215" s="398">
        <v>0</v>
      </c>
      <c r="L215" s="396" t="s">
        <v>244</v>
      </c>
    </row>
    <row r="216" spans="1:12" ht="26.25" x14ac:dyDescent="0.25">
      <c r="A216" s="394">
        <v>214</v>
      </c>
      <c r="B216" s="395" t="s">
        <v>898</v>
      </c>
      <c r="C216" s="396" t="s">
        <v>574</v>
      </c>
      <c r="D216" s="396" t="s">
        <v>505</v>
      </c>
      <c r="E216" s="396" t="s">
        <v>506</v>
      </c>
      <c r="F216" s="396" t="s">
        <v>1176</v>
      </c>
      <c r="G216" s="396" t="s">
        <v>1177</v>
      </c>
      <c r="H216" s="396" t="s">
        <v>1178</v>
      </c>
      <c r="I216" s="396" t="s">
        <v>588</v>
      </c>
      <c r="J216" s="398">
        <v>10606</v>
      </c>
      <c r="K216" s="398">
        <v>0</v>
      </c>
      <c r="L216" s="396" t="s">
        <v>244</v>
      </c>
    </row>
    <row r="217" spans="1:12" ht="51.75" x14ac:dyDescent="0.25">
      <c r="A217" s="394">
        <v>215</v>
      </c>
      <c r="B217" s="395" t="s">
        <v>898</v>
      </c>
      <c r="C217" s="396" t="s">
        <v>574</v>
      </c>
      <c r="D217" s="396" t="s">
        <v>505</v>
      </c>
      <c r="E217" s="396" t="s">
        <v>506</v>
      </c>
      <c r="F217" s="396" t="s">
        <v>1179</v>
      </c>
      <c r="G217" s="396" t="s">
        <v>1180</v>
      </c>
      <c r="H217" s="396" t="s">
        <v>1181</v>
      </c>
      <c r="I217" s="396" t="s">
        <v>632</v>
      </c>
      <c r="J217" s="398">
        <v>11735</v>
      </c>
      <c r="K217" s="398">
        <v>0</v>
      </c>
      <c r="L217" s="396" t="s">
        <v>244</v>
      </c>
    </row>
    <row r="218" spans="1:12" ht="51.75" x14ac:dyDescent="0.25">
      <c r="A218" s="394">
        <v>216</v>
      </c>
      <c r="B218" s="395" t="s">
        <v>898</v>
      </c>
      <c r="C218" s="396" t="s">
        <v>574</v>
      </c>
      <c r="D218" s="396" t="s">
        <v>505</v>
      </c>
      <c r="E218" s="396" t="s">
        <v>506</v>
      </c>
      <c r="F218" s="396" t="s">
        <v>1182</v>
      </c>
      <c r="G218" s="396" t="s">
        <v>1183</v>
      </c>
      <c r="H218" s="396" t="s">
        <v>1184</v>
      </c>
      <c r="I218" s="396" t="s">
        <v>582</v>
      </c>
      <c r="J218" s="398">
        <v>8283</v>
      </c>
      <c r="K218" s="398">
        <v>0</v>
      </c>
      <c r="L218" s="396" t="s">
        <v>244</v>
      </c>
    </row>
    <row r="219" spans="1:12" ht="51.75" x14ac:dyDescent="0.25">
      <c r="A219" s="394">
        <v>217</v>
      </c>
      <c r="B219" s="395" t="s">
        <v>898</v>
      </c>
      <c r="C219" s="396" t="s">
        <v>574</v>
      </c>
      <c r="D219" s="396" t="s">
        <v>505</v>
      </c>
      <c r="E219" s="396" t="s">
        <v>506</v>
      </c>
      <c r="F219" s="396" t="s">
        <v>1185</v>
      </c>
      <c r="G219" s="396" t="s">
        <v>983</v>
      </c>
      <c r="H219" s="396" t="s">
        <v>1186</v>
      </c>
      <c r="I219" s="396" t="s">
        <v>632</v>
      </c>
      <c r="J219" s="398">
        <v>17627</v>
      </c>
      <c r="K219" s="398">
        <v>0</v>
      </c>
      <c r="L219" s="396" t="s">
        <v>244</v>
      </c>
    </row>
    <row r="220" spans="1:12" ht="39" x14ac:dyDescent="0.25">
      <c r="A220" s="394">
        <v>218</v>
      </c>
      <c r="B220" s="395" t="s">
        <v>898</v>
      </c>
      <c r="C220" s="396" t="s">
        <v>574</v>
      </c>
      <c r="D220" s="396" t="s">
        <v>505</v>
      </c>
      <c r="E220" s="396" t="s">
        <v>506</v>
      </c>
      <c r="F220" s="396" t="s">
        <v>1187</v>
      </c>
      <c r="G220" s="396" t="s">
        <v>963</v>
      </c>
      <c r="H220" s="396" t="s">
        <v>1188</v>
      </c>
      <c r="I220" s="396" t="s">
        <v>582</v>
      </c>
      <c r="J220" s="398">
        <v>9042</v>
      </c>
      <c r="K220" s="398">
        <v>0</v>
      </c>
      <c r="L220" s="396" t="s">
        <v>244</v>
      </c>
    </row>
    <row r="221" spans="1:12" ht="26.25" x14ac:dyDescent="0.25">
      <c r="A221" s="394">
        <v>219</v>
      </c>
      <c r="B221" s="395" t="s">
        <v>898</v>
      </c>
      <c r="C221" s="396" t="s">
        <v>574</v>
      </c>
      <c r="D221" s="396" t="s">
        <v>505</v>
      </c>
      <c r="E221" s="396" t="s">
        <v>506</v>
      </c>
      <c r="F221" s="396" t="s">
        <v>1189</v>
      </c>
      <c r="G221" s="396" t="s">
        <v>998</v>
      </c>
      <c r="H221" s="396" t="s">
        <v>1190</v>
      </c>
      <c r="I221" s="396" t="s">
        <v>582</v>
      </c>
      <c r="J221" s="398">
        <v>9259</v>
      </c>
      <c r="K221" s="398">
        <v>0</v>
      </c>
      <c r="L221" s="396" t="s">
        <v>244</v>
      </c>
    </row>
    <row r="222" spans="1:12" ht="26.25" x14ac:dyDescent="0.25">
      <c r="A222" s="394">
        <v>220</v>
      </c>
      <c r="B222" s="395" t="s">
        <v>898</v>
      </c>
      <c r="C222" s="396" t="s">
        <v>574</v>
      </c>
      <c r="D222" s="396" t="s">
        <v>505</v>
      </c>
      <c r="E222" s="396" t="s">
        <v>506</v>
      </c>
      <c r="F222" s="396" t="s">
        <v>1191</v>
      </c>
      <c r="G222" s="396" t="s">
        <v>1192</v>
      </c>
      <c r="H222" s="396" t="s">
        <v>1193</v>
      </c>
      <c r="I222" s="396" t="s">
        <v>582</v>
      </c>
      <c r="J222" s="398">
        <v>1145</v>
      </c>
      <c r="K222" s="398">
        <v>0</v>
      </c>
      <c r="L222" s="396" t="s">
        <v>244</v>
      </c>
    </row>
    <row r="223" spans="1:12" ht="51.75" x14ac:dyDescent="0.25">
      <c r="A223" s="394">
        <v>221</v>
      </c>
      <c r="B223" s="395" t="s">
        <v>898</v>
      </c>
      <c r="C223" s="396" t="s">
        <v>1194</v>
      </c>
      <c r="D223" s="396" t="s">
        <v>505</v>
      </c>
      <c r="E223" s="396" t="s">
        <v>690</v>
      </c>
      <c r="F223" s="396" t="s">
        <v>1195</v>
      </c>
      <c r="G223" s="396" t="s">
        <v>1196</v>
      </c>
      <c r="H223" s="396" t="s">
        <v>1197</v>
      </c>
      <c r="I223" s="396" t="s">
        <v>1198</v>
      </c>
      <c r="J223" s="399">
        <v>209657.32</v>
      </c>
      <c r="K223" s="399">
        <v>67036.679999999993</v>
      </c>
      <c r="L223" s="396" t="s">
        <v>244</v>
      </c>
    </row>
    <row r="224" spans="1:12" ht="39" x14ac:dyDescent="0.25">
      <c r="A224" s="394">
        <v>222</v>
      </c>
      <c r="B224" s="395" t="s">
        <v>898</v>
      </c>
      <c r="C224" s="396" t="s">
        <v>1194</v>
      </c>
      <c r="D224" s="396" t="s">
        <v>505</v>
      </c>
      <c r="E224" s="396" t="s">
        <v>690</v>
      </c>
      <c r="F224" s="396" t="s">
        <v>1199</v>
      </c>
      <c r="G224" s="396" t="s">
        <v>966</v>
      </c>
      <c r="H224" s="396" t="s">
        <v>1200</v>
      </c>
      <c r="I224" s="396" t="s">
        <v>1201</v>
      </c>
      <c r="J224" s="399">
        <v>124452.17</v>
      </c>
      <c r="K224" s="399">
        <v>127547.83</v>
      </c>
      <c r="L224" s="396" t="s">
        <v>244</v>
      </c>
    </row>
    <row r="225" spans="1:12" ht="39" x14ac:dyDescent="0.25">
      <c r="A225" s="394">
        <v>223</v>
      </c>
      <c r="B225" s="395" t="s">
        <v>898</v>
      </c>
      <c r="C225" s="396" t="s">
        <v>1202</v>
      </c>
      <c r="D225" s="396" t="s">
        <v>611</v>
      </c>
      <c r="E225" s="396" t="s">
        <v>506</v>
      </c>
      <c r="F225" s="396" t="s">
        <v>1203</v>
      </c>
      <c r="G225" s="396" t="s">
        <v>941</v>
      </c>
      <c r="H225" s="396" t="s">
        <v>1203</v>
      </c>
      <c r="I225" s="396" t="s">
        <v>1204</v>
      </c>
      <c r="J225" s="398">
        <v>31000</v>
      </c>
      <c r="K225" s="398">
        <v>0</v>
      </c>
      <c r="L225" s="396" t="s">
        <v>244</v>
      </c>
    </row>
    <row r="226" spans="1:12" ht="39" x14ac:dyDescent="0.25">
      <c r="A226" s="394">
        <v>224</v>
      </c>
      <c r="B226" s="395" t="s">
        <v>898</v>
      </c>
      <c r="C226" s="396" t="s">
        <v>1205</v>
      </c>
      <c r="D226" s="396" t="s">
        <v>611</v>
      </c>
      <c r="E226" s="396" t="s">
        <v>506</v>
      </c>
      <c r="F226" s="396" t="s">
        <v>1206</v>
      </c>
      <c r="G226" s="396" t="s">
        <v>1207</v>
      </c>
      <c r="H226" s="396" t="s">
        <v>1208</v>
      </c>
      <c r="I226" s="396" t="s">
        <v>1209</v>
      </c>
      <c r="J226" s="398">
        <v>12992</v>
      </c>
      <c r="K226" s="398">
        <v>0</v>
      </c>
      <c r="L226" s="396" t="s">
        <v>244</v>
      </c>
    </row>
    <row r="227" spans="1:12" ht="39" x14ac:dyDescent="0.25">
      <c r="A227" s="394">
        <v>225</v>
      </c>
      <c r="B227" s="395" t="s">
        <v>898</v>
      </c>
      <c r="C227" s="396" t="s">
        <v>1210</v>
      </c>
      <c r="D227" s="396" t="s">
        <v>611</v>
      </c>
      <c r="E227" s="396" t="s">
        <v>506</v>
      </c>
      <c r="F227" s="396" t="s">
        <v>1211</v>
      </c>
      <c r="G227" s="396" t="s">
        <v>1059</v>
      </c>
      <c r="H227" s="396" t="s">
        <v>1212</v>
      </c>
      <c r="I227" s="396" t="s">
        <v>1213</v>
      </c>
      <c r="J227" s="398">
        <v>8625</v>
      </c>
      <c r="K227" s="398">
        <v>0</v>
      </c>
      <c r="L227" s="396" t="s">
        <v>244</v>
      </c>
    </row>
    <row r="228" spans="1:12" ht="77.25" x14ac:dyDescent="0.25">
      <c r="A228" s="394">
        <v>226</v>
      </c>
      <c r="B228" s="395" t="s">
        <v>898</v>
      </c>
      <c r="C228" s="396" t="s">
        <v>1214</v>
      </c>
      <c r="D228" s="396" t="s">
        <v>611</v>
      </c>
      <c r="E228" s="396" t="s">
        <v>506</v>
      </c>
      <c r="F228" s="396" t="s">
        <v>1215</v>
      </c>
      <c r="G228" s="396" t="s">
        <v>1001</v>
      </c>
      <c r="H228" s="396" t="s">
        <v>1216</v>
      </c>
      <c r="I228" s="396" t="s">
        <v>1217</v>
      </c>
      <c r="J228" s="398">
        <v>16546.5</v>
      </c>
      <c r="K228" s="398">
        <v>0</v>
      </c>
      <c r="L228" s="396" t="s">
        <v>244</v>
      </c>
    </row>
    <row r="229" spans="1:12" ht="77.25" x14ac:dyDescent="0.25">
      <c r="A229" s="394">
        <v>227</v>
      </c>
      <c r="B229" s="395" t="s">
        <v>898</v>
      </c>
      <c r="C229" s="396" t="s">
        <v>1218</v>
      </c>
      <c r="D229" s="396" t="s">
        <v>611</v>
      </c>
      <c r="E229" s="396" t="s">
        <v>506</v>
      </c>
      <c r="F229" s="396" t="s">
        <v>1219</v>
      </c>
      <c r="G229" s="396" t="s">
        <v>1001</v>
      </c>
      <c r="H229" s="396" t="s">
        <v>1220</v>
      </c>
      <c r="I229" s="396" t="s">
        <v>1221</v>
      </c>
      <c r="J229" s="398">
        <v>0</v>
      </c>
      <c r="K229" s="398">
        <v>0</v>
      </c>
      <c r="L229" s="396" t="s">
        <v>244</v>
      </c>
    </row>
    <row r="230" spans="1:12" ht="51.75" x14ac:dyDescent="0.25">
      <c r="A230" s="394">
        <v>228</v>
      </c>
      <c r="B230" s="395" t="s">
        <v>898</v>
      </c>
      <c r="C230" s="396" t="s">
        <v>1222</v>
      </c>
      <c r="D230" s="396" t="s">
        <v>611</v>
      </c>
      <c r="E230" s="396" t="s">
        <v>506</v>
      </c>
      <c r="F230" s="396" t="s">
        <v>1223</v>
      </c>
      <c r="G230" s="396" t="s">
        <v>1224</v>
      </c>
      <c r="H230" s="396" t="s">
        <v>1225</v>
      </c>
      <c r="I230" s="396" t="s">
        <v>1226</v>
      </c>
      <c r="J230" s="398">
        <v>5582.82</v>
      </c>
      <c r="K230" s="398">
        <v>0</v>
      </c>
      <c r="L230" s="396" t="s">
        <v>244</v>
      </c>
    </row>
    <row r="231" spans="1:12" ht="64.5" x14ac:dyDescent="0.25">
      <c r="A231" s="394">
        <v>229</v>
      </c>
      <c r="B231" s="395" t="s">
        <v>898</v>
      </c>
      <c r="C231" s="396" t="s">
        <v>1227</v>
      </c>
      <c r="D231" s="396" t="s">
        <v>611</v>
      </c>
      <c r="E231" s="396" t="s">
        <v>506</v>
      </c>
      <c r="F231" s="396" t="s">
        <v>1228</v>
      </c>
      <c r="G231" s="396" t="s">
        <v>1142</v>
      </c>
      <c r="H231" s="396" t="s">
        <v>1229</v>
      </c>
      <c r="I231" s="396" t="s">
        <v>1230</v>
      </c>
      <c r="J231" s="398">
        <v>14546.85</v>
      </c>
      <c r="K231" s="398">
        <v>0</v>
      </c>
      <c r="L231" s="396" t="s">
        <v>244</v>
      </c>
    </row>
    <row r="232" spans="1:12" ht="51.75" x14ac:dyDescent="0.25">
      <c r="A232" s="394">
        <v>230</v>
      </c>
      <c r="B232" s="395" t="s">
        <v>898</v>
      </c>
      <c r="C232" s="396" t="s">
        <v>1231</v>
      </c>
      <c r="D232" s="396" t="s">
        <v>611</v>
      </c>
      <c r="E232" s="396" t="s">
        <v>506</v>
      </c>
      <c r="F232" s="396" t="s">
        <v>1232</v>
      </c>
      <c r="G232" s="396" t="s">
        <v>1180</v>
      </c>
      <c r="H232" s="396" t="s">
        <v>1233</v>
      </c>
      <c r="I232" s="396" t="s">
        <v>1234</v>
      </c>
      <c r="J232" s="398">
        <v>7000</v>
      </c>
      <c r="K232" s="398">
        <v>0</v>
      </c>
      <c r="L232" s="396" t="s">
        <v>244</v>
      </c>
    </row>
    <row r="233" spans="1:12" ht="51.75" x14ac:dyDescent="0.25">
      <c r="A233" s="394">
        <v>231</v>
      </c>
      <c r="B233" s="395" t="s">
        <v>898</v>
      </c>
      <c r="C233" s="396" t="s">
        <v>1235</v>
      </c>
      <c r="D233" s="396" t="s">
        <v>611</v>
      </c>
      <c r="E233" s="396" t="s">
        <v>506</v>
      </c>
      <c r="F233" s="396" t="s">
        <v>1236</v>
      </c>
      <c r="G233" s="396" t="s">
        <v>1237</v>
      </c>
      <c r="H233" s="396" t="s">
        <v>1238</v>
      </c>
      <c r="I233" s="396" t="s">
        <v>1239</v>
      </c>
      <c r="J233" s="398">
        <v>8268</v>
      </c>
      <c r="K233" s="398">
        <v>0</v>
      </c>
      <c r="L233" s="396" t="s">
        <v>244</v>
      </c>
    </row>
    <row r="234" spans="1:12" ht="39" x14ac:dyDescent="0.25">
      <c r="A234" s="394">
        <v>232</v>
      </c>
      <c r="B234" s="395" t="s">
        <v>898</v>
      </c>
      <c r="C234" s="396" t="s">
        <v>1240</v>
      </c>
      <c r="D234" s="396" t="s">
        <v>505</v>
      </c>
      <c r="E234" s="396" t="s">
        <v>690</v>
      </c>
      <c r="F234" s="396" t="s">
        <v>1241</v>
      </c>
      <c r="G234" s="396" t="s">
        <v>1242</v>
      </c>
      <c r="H234" s="396" t="s">
        <v>1243</v>
      </c>
      <c r="I234" s="396" t="s">
        <v>1244</v>
      </c>
      <c r="J234" s="398">
        <v>0</v>
      </c>
      <c r="K234" s="398">
        <v>0</v>
      </c>
      <c r="L234" s="396" t="s">
        <v>244</v>
      </c>
    </row>
    <row r="235" spans="1:12" ht="39" x14ac:dyDescent="0.25">
      <c r="A235" s="394">
        <v>233</v>
      </c>
      <c r="B235" s="395" t="s">
        <v>898</v>
      </c>
      <c r="C235" s="396" t="s">
        <v>1240</v>
      </c>
      <c r="D235" s="396" t="s">
        <v>505</v>
      </c>
      <c r="E235" s="396" t="s">
        <v>690</v>
      </c>
      <c r="F235" s="396" t="s">
        <v>1245</v>
      </c>
      <c r="G235" s="396" t="s">
        <v>1180</v>
      </c>
      <c r="H235" s="396" t="s">
        <v>1246</v>
      </c>
      <c r="I235" s="396" t="s">
        <v>1247</v>
      </c>
      <c r="J235" s="398">
        <v>0</v>
      </c>
      <c r="K235" s="398">
        <v>0</v>
      </c>
      <c r="L235" s="396" t="s">
        <v>244</v>
      </c>
    </row>
    <row r="236" spans="1:12" ht="26.25" x14ac:dyDescent="0.25">
      <c r="A236" s="394">
        <v>234</v>
      </c>
      <c r="B236" s="395" t="s">
        <v>898</v>
      </c>
      <c r="C236" s="396" t="s">
        <v>620</v>
      </c>
      <c r="D236" s="396" t="s">
        <v>505</v>
      </c>
      <c r="E236" s="396" t="s">
        <v>506</v>
      </c>
      <c r="F236" s="396" t="s">
        <v>1248</v>
      </c>
      <c r="G236" s="396" t="s">
        <v>1043</v>
      </c>
      <c r="H236" s="396" t="s">
        <v>1249</v>
      </c>
      <c r="I236" s="396" t="s">
        <v>1250</v>
      </c>
      <c r="J236" s="398">
        <v>0</v>
      </c>
      <c r="K236" s="398">
        <v>0</v>
      </c>
      <c r="L236" s="396" t="s">
        <v>244</v>
      </c>
    </row>
    <row r="237" spans="1:12" ht="39" x14ac:dyDescent="0.25">
      <c r="A237" s="394">
        <v>235</v>
      </c>
      <c r="B237" s="395" t="s">
        <v>898</v>
      </c>
      <c r="C237" s="396" t="s">
        <v>620</v>
      </c>
      <c r="D237" s="396" t="s">
        <v>505</v>
      </c>
      <c r="E237" s="396" t="s">
        <v>506</v>
      </c>
      <c r="F237" s="396" t="s">
        <v>1251</v>
      </c>
      <c r="G237" s="396" t="s">
        <v>1252</v>
      </c>
      <c r="H237" s="396" t="s">
        <v>1253</v>
      </c>
      <c r="I237" s="396" t="s">
        <v>1254</v>
      </c>
      <c r="J237" s="398">
        <v>8501.5</v>
      </c>
      <c r="K237" s="398">
        <v>0</v>
      </c>
      <c r="L237" s="396" t="s">
        <v>244</v>
      </c>
    </row>
    <row r="238" spans="1:12" ht="39" x14ac:dyDescent="0.25">
      <c r="A238" s="394">
        <v>236</v>
      </c>
      <c r="B238" s="395" t="s">
        <v>898</v>
      </c>
      <c r="C238" s="396" t="s">
        <v>620</v>
      </c>
      <c r="D238" s="396" t="s">
        <v>505</v>
      </c>
      <c r="E238" s="396" t="s">
        <v>506</v>
      </c>
      <c r="F238" s="396" t="s">
        <v>1255</v>
      </c>
      <c r="G238" s="396" t="s">
        <v>1256</v>
      </c>
      <c r="H238" s="396" t="s">
        <v>1253</v>
      </c>
      <c r="I238" s="396" t="s">
        <v>1257</v>
      </c>
      <c r="J238" s="398">
        <v>27580</v>
      </c>
      <c r="K238" s="398">
        <v>0</v>
      </c>
      <c r="L238" s="396" t="s">
        <v>244</v>
      </c>
    </row>
    <row r="239" spans="1:12" ht="39" x14ac:dyDescent="0.25">
      <c r="A239" s="394">
        <v>237</v>
      </c>
      <c r="B239" s="395" t="s">
        <v>898</v>
      </c>
      <c r="C239" s="396" t="s">
        <v>620</v>
      </c>
      <c r="D239" s="396" t="s">
        <v>505</v>
      </c>
      <c r="E239" s="396" t="s">
        <v>506</v>
      </c>
      <c r="F239" s="396" t="s">
        <v>1258</v>
      </c>
      <c r="G239" s="396" t="s">
        <v>1259</v>
      </c>
      <c r="H239" s="396" t="s">
        <v>1253</v>
      </c>
      <c r="I239" s="396" t="s">
        <v>1260</v>
      </c>
      <c r="J239" s="398">
        <v>20300</v>
      </c>
      <c r="K239" s="398">
        <v>0</v>
      </c>
      <c r="L239" s="396" t="s">
        <v>244</v>
      </c>
    </row>
    <row r="240" spans="1:12" ht="39" x14ac:dyDescent="0.25">
      <c r="A240" s="394">
        <v>238</v>
      </c>
      <c r="B240" s="395" t="s">
        <v>898</v>
      </c>
      <c r="C240" s="396" t="s">
        <v>620</v>
      </c>
      <c r="D240" s="396" t="s">
        <v>505</v>
      </c>
      <c r="E240" s="396" t="s">
        <v>506</v>
      </c>
      <c r="F240" s="396" t="s">
        <v>1261</v>
      </c>
      <c r="G240" s="396" t="s">
        <v>1262</v>
      </c>
      <c r="H240" s="396" t="s">
        <v>1253</v>
      </c>
      <c r="I240" s="396" t="s">
        <v>1263</v>
      </c>
      <c r="J240" s="398">
        <v>28920</v>
      </c>
      <c r="K240" s="398">
        <v>0</v>
      </c>
      <c r="L240" s="396" t="s">
        <v>244</v>
      </c>
    </row>
    <row r="241" spans="1:12" ht="39" x14ac:dyDescent="0.25">
      <c r="A241" s="394">
        <v>239</v>
      </c>
      <c r="B241" s="395" t="s">
        <v>898</v>
      </c>
      <c r="C241" s="396" t="s">
        <v>620</v>
      </c>
      <c r="D241" s="396" t="s">
        <v>505</v>
      </c>
      <c r="E241" s="396" t="s">
        <v>506</v>
      </c>
      <c r="F241" s="396" t="s">
        <v>1264</v>
      </c>
      <c r="G241" s="396" t="s">
        <v>1265</v>
      </c>
      <c r="H241" s="396" t="s">
        <v>1253</v>
      </c>
      <c r="I241" s="396" t="s">
        <v>1266</v>
      </c>
      <c r="J241" s="398">
        <v>57840</v>
      </c>
      <c r="K241" s="398">
        <v>0</v>
      </c>
      <c r="L241" s="396" t="s">
        <v>244</v>
      </c>
    </row>
    <row r="242" spans="1:12" ht="39" x14ac:dyDescent="0.25">
      <c r="A242" s="394">
        <v>240</v>
      </c>
      <c r="B242" s="395" t="s">
        <v>898</v>
      </c>
      <c r="C242" s="396" t="s">
        <v>620</v>
      </c>
      <c r="D242" s="396" t="s">
        <v>505</v>
      </c>
      <c r="E242" s="396" t="s">
        <v>506</v>
      </c>
      <c r="F242" s="396" t="s">
        <v>1267</v>
      </c>
      <c r="G242" s="396" t="s">
        <v>1268</v>
      </c>
      <c r="H242" s="396" t="s">
        <v>1253</v>
      </c>
      <c r="I242" s="396" t="s">
        <v>1269</v>
      </c>
      <c r="J242" s="398">
        <v>0</v>
      </c>
      <c r="K242" s="398">
        <v>0</v>
      </c>
      <c r="L242" s="396" t="s">
        <v>244</v>
      </c>
    </row>
    <row r="243" spans="1:12" ht="39" x14ac:dyDescent="0.25">
      <c r="A243" s="394">
        <v>241</v>
      </c>
      <c r="B243" s="395" t="s">
        <v>898</v>
      </c>
      <c r="C243" s="396" t="s">
        <v>620</v>
      </c>
      <c r="D243" s="396" t="s">
        <v>505</v>
      </c>
      <c r="E243" s="396" t="s">
        <v>506</v>
      </c>
      <c r="F243" s="396" t="s">
        <v>1270</v>
      </c>
      <c r="G243" s="396" t="s">
        <v>1271</v>
      </c>
      <c r="H243" s="396" t="s">
        <v>1253</v>
      </c>
      <c r="I243" s="396" t="s">
        <v>1272</v>
      </c>
      <c r="J243" s="398">
        <v>0</v>
      </c>
      <c r="K243" s="398">
        <v>0</v>
      </c>
      <c r="L243" s="396" t="s">
        <v>244</v>
      </c>
    </row>
    <row r="244" spans="1:12" ht="90" x14ac:dyDescent="0.25">
      <c r="A244" s="394">
        <v>242</v>
      </c>
      <c r="B244" s="395" t="s">
        <v>898</v>
      </c>
      <c r="C244" s="396" t="s">
        <v>620</v>
      </c>
      <c r="D244" s="396" t="s">
        <v>505</v>
      </c>
      <c r="E244" s="396" t="s">
        <v>506</v>
      </c>
      <c r="F244" s="396" t="s">
        <v>1273</v>
      </c>
      <c r="G244" s="396" t="s">
        <v>1165</v>
      </c>
      <c r="H244" s="396" t="s">
        <v>1274</v>
      </c>
      <c r="I244" s="396" t="s">
        <v>867</v>
      </c>
      <c r="J244" s="398">
        <v>353474.69</v>
      </c>
      <c r="K244" s="398">
        <v>0</v>
      </c>
      <c r="L244" s="396" t="s">
        <v>244</v>
      </c>
    </row>
    <row r="245" spans="1:12" ht="51.75" x14ac:dyDescent="0.25">
      <c r="A245" s="394">
        <v>243</v>
      </c>
      <c r="B245" s="395" t="s">
        <v>898</v>
      </c>
      <c r="C245" s="396" t="s">
        <v>620</v>
      </c>
      <c r="D245" s="396" t="s">
        <v>505</v>
      </c>
      <c r="E245" s="396" t="s">
        <v>506</v>
      </c>
      <c r="F245" s="396" t="s">
        <v>1275</v>
      </c>
      <c r="G245" s="396" t="s">
        <v>1276</v>
      </c>
      <c r="H245" s="396" t="s">
        <v>1277</v>
      </c>
      <c r="I245" s="396" t="s">
        <v>510</v>
      </c>
      <c r="J245" s="398">
        <v>0</v>
      </c>
      <c r="K245" s="398">
        <v>0</v>
      </c>
      <c r="L245" s="396" t="s">
        <v>244</v>
      </c>
    </row>
    <row r="246" spans="1:12" ht="26.25" x14ac:dyDescent="0.25">
      <c r="A246" s="394">
        <v>244</v>
      </c>
      <c r="B246" s="395" t="s">
        <v>898</v>
      </c>
      <c r="C246" s="396" t="s">
        <v>620</v>
      </c>
      <c r="D246" s="396" t="s">
        <v>505</v>
      </c>
      <c r="E246" s="396" t="s">
        <v>506</v>
      </c>
      <c r="F246" s="396" t="s">
        <v>1278</v>
      </c>
      <c r="G246" s="396" t="s">
        <v>1242</v>
      </c>
      <c r="H246" s="396" t="s">
        <v>1279</v>
      </c>
      <c r="I246" s="396" t="s">
        <v>624</v>
      </c>
      <c r="J246" s="398">
        <v>74153.399999999994</v>
      </c>
      <c r="K246" s="398">
        <v>0</v>
      </c>
      <c r="L246" s="396" t="s">
        <v>244</v>
      </c>
    </row>
    <row r="247" spans="1:12" ht="39" x14ac:dyDescent="0.25">
      <c r="A247" s="394">
        <v>245</v>
      </c>
      <c r="B247" s="395" t="s">
        <v>898</v>
      </c>
      <c r="C247" s="396" t="s">
        <v>620</v>
      </c>
      <c r="D247" s="396" t="s">
        <v>505</v>
      </c>
      <c r="E247" s="396" t="s">
        <v>506</v>
      </c>
      <c r="F247" s="396" t="s">
        <v>1280</v>
      </c>
      <c r="G247" s="396" t="s">
        <v>1281</v>
      </c>
      <c r="H247" s="396" t="s">
        <v>1282</v>
      </c>
      <c r="I247" s="396" t="s">
        <v>624</v>
      </c>
      <c r="J247" s="398">
        <v>74153.399999999994</v>
      </c>
      <c r="K247" s="398">
        <v>0</v>
      </c>
      <c r="L247" s="396" t="s">
        <v>244</v>
      </c>
    </row>
    <row r="248" spans="1:12" ht="51.75" x14ac:dyDescent="0.25">
      <c r="A248" s="394">
        <v>246</v>
      </c>
      <c r="B248" s="395" t="s">
        <v>898</v>
      </c>
      <c r="C248" s="396" t="s">
        <v>620</v>
      </c>
      <c r="D248" s="396" t="s">
        <v>505</v>
      </c>
      <c r="E248" s="396" t="s">
        <v>506</v>
      </c>
      <c r="F248" s="396" t="s">
        <v>1283</v>
      </c>
      <c r="G248" s="396" t="s">
        <v>1284</v>
      </c>
      <c r="H248" s="396" t="s">
        <v>1285</v>
      </c>
      <c r="I248" s="396" t="s">
        <v>624</v>
      </c>
      <c r="J248" s="398">
        <v>74153.399999999994</v>
      </c>
      <c r="K248" s="398">
        <v>0</v>
      </c>
      <c r="L248" s="396" t="s">
        <v>244</v>
      </c>
    </row>
    <row r="249" spans="1:12" ht="39" x14ac:dyDescent="0.25">
      <c r="A249" s="394">
        <v>247</v>
      </c>
      <c r="B249" s="395" t="s">
        <v>898</v>
      </c>
      <c r="C249" s="396" t="s">
        <v>620</v>
      </c>
      <c r="D249" s="396" t="s">
        <v>505</v>
      </c>
      <c r="E249" s="396" t="s">
        <v>506</v>
      </c>
      <c r="F249" s="396" t="s">
        <v>1286</v>
      </c>
      <c r="G249" s="396" t="s">
        <v>1287</v>
      </c>
      <c r="H249" s="396" t="s">
        <v>1288</v>
      </c>
      <c r="I249" s="396" t="s">
        <v>1289</v>
      </c>
      <c r="J249" s="398">
        <v>0</v>
      </c>
      <c r="K249" s="398">
        <v>0</v>
      </c>
      <c r="L249" s="396" t="s">
        <v>244</v>
      </c>
    </row>
    <row r="250" spans="1:12" ht="39" x14ac:dyDescent="0.25">
      <c r="A250" s="394">
        <v>248</v>
      </c>
      <c r="B250" s="395" t="s">
        <v>898</v>
      </c>
      <c r="C250" s="396" t="s">
        <v>620</v>
      </c>
      <c r="D250" s="396" t="s">
        <v>505</v>
      </c>
      <c r="E250" s="396" t="s">
        <v>506</v>
      </c>
      <c r="F250" s="396" t="s">
        <v>1290</v>
      </c>
      <c r="G250" s="396" t="s">
        <v>1291</v>
      </c>
      <c r="H250" s="396" t="s">
        <v>1292</v>
      </c>
      <c r="I250" s="396" t="s">
        <v>1289</v>
      </c>
      <c r="J250" s="398">
        <v>74153.399999999994</v>
      </c>
      <c r="K250" s="398">
        <v>0</v>
      </c>
      <c r="L250" s="396" t="s">
        <v>244</v>
      </c>
    </row>
    <row r="251" spans="1:12" ht="39" x14ac:dyDescent="0.25">
      <c r="A251" s="394">
        <v>249</v>
      </c>
      <c r="B251" s="395" t="s">
        <v>898</v>
      </c>
      <c r="C251" s="396" t="s">
        <v>620</v>
      </c>
      <c r="D251" s="396" t="s">
        <v>505</v>
      </c>
      <c r="E251" s="396" t="s">
        <v>506</v>
      </c>
      <c r="F251" s="396" t="s">
        <v>1293</v>
      </c>
      <c r="G251" s="396" t="s">
        <v>1294</v>
      </c>
      <c r="H251" s="396" t="s">
        <v>1295</v>
      </c>
      <c r="I251" s="396" t="s">
        <v>1250</v>
      </c>
      <c r="J251" s="398">
        <v>37076.699999999997</v>
      </c>
      <c r="K251" s="398">
        <v>0</v>
      </c>
      <c r="L251" s="396" t="s">
        <v>244</v>
      </c>
    </row>
    <row r="252" spans="1:12" ht="26.25" x14ac:dyDescent="0.25">
      <c r="A252" s="394">
        <v>250</v>
      </c>
      <c r="B252" s="395" t="s">
        <v>898</v>
      </c>
      <c r="C252" s="396" t="s">
        <v>620</v>
      </c>
      <c r="D252" s="396" t="s">
        <v>505</v>
      </c>
      <c r="E252" s="396" t="s">
        <v>506</v>
      </c>
      <c r="F252" s="396" t="s">
        <v>1296</v>
      </c>
      <c r="G252" s="396" t="s">
        <v>1297</v>
      </c>
      <c r="H252" s="396" t="s">
        <v>1298</v>
      </c>
      <c r="I252" s="396" t="s">
        <v>1299</v>
      </c>
      <c r="J252" s="398">
        <v>74153.399999999994</v>
      </c>
      <c r="K252" s="398">
        <v>0</v>
      </c>
      <c r="L252" s="396" t="s">
        <v>244</v>
      </c>
    </row>
    <row r="253" spans="1:12" ht="39" x14ac:dyDescent="0.25">
      <c r="A253" s="394">
        <v>251</v>
      </c>
      <c r="B253" s="395" t="s">
        <v>898</v>
      </c>
      <c r="C253" s="396" t="s">
        <v>620</v>
      </c>
      <c r="D253" s="396" t="s">
        <v>505</v>
      </c>
      <c r="E253" s="396" t="s">
        <v>506</v>
      </c>
      <c r="F253" s="396" t="s">
        <v>1300</v>
      </c>
      <c r="G253" s="396" t="s">
        <v>1301</v>
      </c>
      <c r="H253" s="396" t="s">
        <v>1302</v>
      </c>
      <c r="I253" s="396" t="s">
        <v>1303</v>
      </c>
      <c r="J253" s="398">
        <v>74153.399999999994</v>
      </c>
      <c r="K253" s="398">
        <v>0</v>
      </c>
      <c r="L253" s="396" t="s">
        <v>244</v>
      </c>
    </row>
    <row r="254" spans="1:12" ht="51.75" x14ac:dyDescent="0.25">
      <c r="A254" s="394">
        <v>252</v>
      </c>
      <c r="B254" s="395" t="s">
        <v>898</v>
      </c>
      <c r="C254" s="396" t="s">
        <v>620</v>
      </c>
      <c r="D254" s="396" t="s">
        <v>505</v>
      </c>
      <c r="E254" s="396" t="s">
        <v>506</v>
      </c>
      <c r="F254" s="396" t="s">
        <v>1304</v>
      </c>
      <c r="G254" s="396" t="s">
        <v>1305</v>
      </c>
      <c r="H254" s="396" t="s">
        <v>1306</v>
      </c>
      <c r="I254" s="396" t="s">
        <v>1289</v>
      </c>
      <c r="J254" s="398">
        <v>0</v>
      </c>
      <c r="K254" s="398">
        <v>0</v>
      </c>
      <c r="L254" s="396" t="s">
        <v>244</v>
      </c>
    </row>
    <row r="255" spans="1:12" ht="51.75" x14ac:dyDescent="0.25">
      <c r="A255" s="394">
        <v>253</v>
      </c>
      <c r="B255" s="395" t="s">
        <v>898</v>
      </c>
      <c r="C255" s="396" t="s">
        <v>620</v>
      </c>
      <c r="D255" s="396" t="s">
        <v>505</v>
      </c>
      <c r="E255" s="396" t="s">
        <v>506</v>
      </c>
      <c r="F255" s="396" t="s">
        <v>1307</v>
      </c>
      <c r="G255" s="396" t="s">
        <v>1308</v>
      </c>
      <c r="H255" s="396" t="s">
        <v>1309</v>
      </c>
      <c r="I255" s="396" t="s">
        <v>624</v>
      </c>
      <c r="J255" s="398">
        <v>0</v>
      </c>
      <c r="K255" s="398">
        <v>0</v>
      </c>
      <c r="L255" s="396" t="s">
        <v>244</v>
      </c>
    </row>
    <row r="256" spans="1:12" ht="26.25" x14ac:dyDescent="0.25">
      <c r="A256" s="394">
        <v>254</v>
      </c>
      <c r="B256" s="395" t="s">
        <v>898</v>
      </c>
      <c r="C256" s="396" t="s">
        <v>620</v>
      </c>
      <c r="D256" s="396" t="s">
        <v>505</v>
      </c>
      <c r="E256" s="396" t="s">
        <v>506</v>
      </c>
      <c r="F256" s="396" t="s">
        <v>1310</v>
      </c>
      <c r="G256" s="396" t="s">
        <v>1311</v>
      </c>
      <c r="H256" s="396" t="s">
        <v>1312</v>
      </c>
      <c r="I256" s="396" t="s">
        <v>624</v>
      </c>
      <c r="J256" s="398">
        <v>74153.399999999994</v>
      </c>
      <c r="K256" s="398">
        <v>0</v>
      </c>
      <c r="L256" s="396" t="s">
        <v>244</v>
      </c>
    </row>
    <row r="257" spans="1:12" ht="51.75" x14ac:dyDescent="0.25">
      <c r="A257" s="394">
        <v>255</v>
      </c>
      <c r="B257" s="395" t="s">
        <v>898</v>
      </c>
      <c r="C257" s="396" t="s">
        <v>620</v>
      </c>
      <c r="D257" s="396" t="s">
        <v>505</v>
      </c>
      <c r="E257" s="396" t="s">
        <v>506</v>
      </c>
      <c r="F257" s="396" t="s">
        <v>1313</v>
      </c>
      <c r="G257" s="396" t="s">
        <v>986</v>
      </c>
      <c r="H257" s="396" t="s">
        <v>987</v>
      </c>
      <c r="I257" s="396" t="s">
        <v>891</v>
      </c>
      <c r="J257" s="398">
        <v>0</v>
      </c>
      <c r="K257" s="398">
        <v>0</v>
      </c>
      <c r="L257" s="396" t="s">
        <v>244</v>
      </c>
    </row>
    <row r="258" spans="1:12" ht="51.75" x14ac:dyDescent="0.25">
      <c r="A258" s="394">
        <v>256</v>
      </c>
      <c r="B258" s="395" t="s">
        <v>898</v>
      </c>
      <c r="C258" s="396" t="s">
        <v>620</v>
      </c>
      <c r="D258" s="396" t="s">
        <v>505</v>
      </c>
      <c r="E258" s="396" t="s">
        <v>506</v>
      </c>
      <c r="F258" s="396" t="s">
        <v>1314</v>
      </c>
      <c r="G258" s="396" t="s">
        <v>989</v>
      </c>
      <c r="H258" s="396" t="s">
        <v>1315</v>
      </c>
      <c r="I258" s="396" t="s">
        <v>891</v>
      </c>
      <c r="J258" s="398">
        <v>0</v>
      </c>
      <c r="K258" s="398">
        <v>0</v>
      </c>
      <c r="L258" s="396" t="s">
        <v>244</v>
      </c>
    </row>
    <row r="259" spans="1:12" ht="26.25" x14ac:dyDescent="0.25">
      <c r="A259" s="394">
        <v>257</v>
      </c>
      <c r="B259" s="395" t="s">
        <v>1316</v>
      </c>
      <c r="C259" s="396" t="s">
        <v>504</v>
      </c>
      <c r="D259" s="396" t="s">
        <v>505</v>
      </c>
      <c r="E259" s="396" t="s">
        <v>506</v>
      </c>
      <c r="F259" s="396" t="s">
        <v>1317</v>
      </c>
      <c r="G259" s="396" t="s">
        <v>1318</v>
      </c>
      <c r="H259" s="396" t="s">
        <v>1319</v>
      </c>
      <c r="I259" s="396" t="s">
        <v>514</v>
      </c>
      <c r="J259" s="398">
        <v>23640</v>
      </c>
      <c r="K259" s="398">
        <v>0</v>
      </c>
      <c r="L259" s="396" t="s">
        <v>244</v>
      </c>
    </row>
    <row r="260" spans="1:12" ht="51.75" x14ac:dyDescent="0.25">
      <c r="A260" s="394">
        <v>258</v>
      </c>
      <c r="B260" s="395" t="s">
        <v>1316</v>
      </c>
      <c r="C260" s="396" t="s">
        <v>504</v>
      </c>
      <c r="D260" s="396" t="s">
        <v>505</v>
      </c>
      <c r="E260" s="396" t="s">
        <v>506</v>
      </c>
      <c r="F260" s="396" t="s">
        <v>1320</v>
      </c>
      <c r="G260" s="396" t="s">
        <v>1321</v>
      </c>
      <c r="H260" s="396" t="s">
        <v>1322</v>
      </c>
      <c r="I260" s="396" t="s">
        <v>514</v>
      </c>
      <c r="J260" s="398">
        <v>25713</v>
      </c>
      <c r="K260" s="398">
        <v>0</v>
      </c>
      <c r="L260" s="396" t="s">
        <v>244</v>
      </c>
    </row>
    <row r="261" spans="1:12" ht="51.75" x14ac:dyDescent="0.25">
      <c r="A261" s="394">
        <v>259</v>
      </c>
      <c r="B261" s="395" t="s">
        <v>1316</v>
      </c>
      <c r="C261" s="396" t="s">
        <v>504</v>
      </c>
      <c r="D261" s="396" t="s">
        <v>505</v>
      </c>
      <c r="E261" s="396" t="s">
        <v>506</v>
      </c>
      <c r="F261" s="396" t="s">
        <v>1323</v>
      </c>
      <c r="G261" s="396" t="s">
        <v>1324</v>
      </c>
      <c r="H261" s="396" t="s">
        <v>1325</v>
      </c>
      <c r="I261" s="396" t="s">
        <v>530</v>
      </c>
      <c r="J261" s="398">
        <v>542</v>
      </c>
      <c r="K261" s="398">
        <v>0</v>
      </c>
      <c r="L261" s="396" t="s">
        <v>244</v>
      </c>
    </row>
    <row r="262" spans="1:12" ht="51.75" x14ac:dyDescent="0.25">
      <c r="A262" s="394">
        <v>260</v>
      </c>
      <c r="B262" s="395" t="s">
        <v>1316</v>
      </c>
      <c r="C262" s="396" t="s">
        <v>504</v>
      </c>
      <c r="D262" s="396" t="s">
        <v>505</v>
      </c>
      <c r="E262" s="396" t="s">
        <v>506</v>
      </c>
      <c r="F262" s="396" t="s">
        <v>1326</v>
      </c>
      <c r="G262" s="396" t="s">
        <v>1327</v>
      </c>
      <c r="H262" s="396" t="s">
        <v>1328</v>
      </c>
      <c r="I262" s="396" t="s">
        <v>1329</v>
      </c>
      <c r="J262" s="398">
        <v>57360</v>
      </c>
      <c r="K262" s="398">
        <v>0</v>
      </c>
      <c r="L262" s="396" t="s">
        <v>244</v>
      </c>
    </row>
    <row r="263" spans="1:12" ht="26.25" x14ac:dyDescent="0.25">
      <c r="A263" s="394">
        <v>261</v>
      </c>
      <c r="B263" s="395" t="s">
        <v>1316</v>
      </c>
      <c r="C263" s="396" t="s">
        <v>504</v>
      </c>
      <c r="D263" s="396" t="s">
        <v>505</v>
      </c>
      <c r="E263" s="396" t="s">
        <v>506</v>
      </c>
      <c r="F263" s="396" t="s">
        <v>1330</v>
      </c>
      <c r="G263" s="396" t="s">
        <v>1331</v>
      </c>
      <c r="H263" s="396" t="s">
        <v>1332</v>
      </c>
      <c r="I263" s="396" t="s">
        <v>685</v>
      </c>
      <c r="J263" s="398">
        <v>60120</v>
      </c>
      <c r="K263" s="398">
        <v>0</v>
      </c>
      <c r="L263" s="396" t="s">
        <v>244</v>
      </c>
    </row>
    <row r="264" spans="1:12" ht="64.5" x14ac:dyDescent="0.25">
      <c r="A264" s="394">
        <v>262</v>
      </c>
      <c r="B264" s="395" t="s">
        <v>1316</v>
      </c>
      <c r="C264" s="396" t="s">
        <v>504</v>
      </c>
      <c r="D264" s="396" t="s">
        <v>505</v>
      </c>
      <c r="E264" s="396" t="s">
        <v>506</v>
      </c>
      <c r="F264" s="396" t="s">
        <v>1333</v>
      </c>
      <c r="G264" s="396" t="s">
        <v>1321</v>
      </c>
      <c r="H264" s="396" t="s">
        <v>1334</v>
      </c>
      <c r="I264" s="396" t="s">
        <v>558</v>
      </c>
      <c r="J264" s="398">
        <v>74500</v>
      </c>
      <c r="K264" s="398">
        <v>0</v>
      </c>
      <c r="L264" s="396" t="s">
        <v>244</v>
      </c>
    </row>
    <row r="265" spans="1:12" ht="39" x14ac:dyDescent="0.25">
      <c r="A265" s="394">
        <v>263</v>
      </c>
      <c r="B265" s="395" t="s">
        <v>1316</v>
      </c>
      <c r="C265" s="396" t="s">
        <v>574</v>
      </c>
      <c r="D265" s="396" t="s">
        <v>505</v>
      </c>
      <c r="E265" s="396" t="s">
        <v>506</v>
      </c>
      <c r="F265" s="396" t="s">
        <v>1335</v>
      </c>
      <c r="G265" s="396" t="s">
        <v>1324</v>
      </c>
      <c r="H265" s="396" t="s">
        <v>1336</v>
      </c>
      <c r="I265" s="396" t="s">
        <v>598</v>
      </c>
      <c r="J265" s="398">
        <v>10217</v>
      </c>
      <c r="K265" s="398">
        <v>0</v>
      </c>
      <c r="L265" s="396" t="s">
        <v>244</v>
      </c>
    </row>
    <row r="266" spans="1:12" ht="26.25" x14ac:dyDescent="0.25">
      <c r="A266" s="394">
        <v>264</v>
      </c>
      <c r="B266" s="395" t="s">
        <v>1316</v>
      </c>
      <c r="C266" s="396" t="s">
        <v>574</v>
      </c>
      <c r="D266" s="396" t="s">
        <v>505</v>
      </c>
      <c r="E266" s="396" t="s">
        <v>506</v>
      </c>
      <c r="F266" s="396" t="s">
        <v>1337</v>
      </c>
      <c r="G266" s="396" t="s">
        <v>1338</v>
      </c>
      <c r="H266" s="396" t="s">
        <v>1339</v>
      </c>
      <c r="I266" s="396" t="s">
        <v>582</v>
      </c>
      <c r="J266" s="398">
        <v>4486</v>
      </c>
      <c r="K266" s="398">
        <v>0</v>
      </c>
      <c r="L266" s="396" t="s">
        <v>244</v>
      </c>
    </row>
    <row r="267" spans="1:12" ht="26.25" x14ac:dyDescent="0.25">
      <c r="A267" s="394">
        <v>265</v>
      </c>
      <c r="B267" s="395" t="s">
        <v>1316</v>
      </c>
      <c r="C267" s="396" t="s">
        <v>574</v>
      </c>
      <c r="D267" s="396" t="s">
        <v>505</v>
      </c>
      <c r="E267" s="396" t="s">
        <v>506</v>
      </c>
      <c r="F267" s="396" t="s">
        <v>1340</v>
      </c>
      <c r="G267" s="396" t="s">
        <v>1341</v>
      </c>
      <c r="H267" s="396" t="s">
        <v>1342</v>
      </c>
      <c r="I267" s="396" t="s">
        <v>598</v>
      </c>
      <c r="J267" s="398">
        <v>5320</v>
      </c>
      <c r="K267" s="398">
        <v>0</v>
      </c>
      <c r="L267" s="396" t="s">
        <v>244</v>
      </c>
    </row>
    <row r="268" spans="1:12" ht="39" x14ac:dyDescent="0.25">
      <c r="A268" s="394">
        <v>266</v>
      </c>
      <c r="B268" s="395" t="s">
        <v>1316</v>
      </c>
      <c r="C268" s="396" t="s">
        <v>574</v>
      </c>
      <c r="D268" s="396" t="s">
        <v>505</v>
      </c>
      <c r="E268" s="396" t="s">
        <v>506</v>
      </c>
      <c r="F268" s="396" t="s">
        <v>1343</v>
      </c>
      <c r="G268" s="396" t="s">
        <v>1344</v>
      </c>
      <c r="H268" s="396" t="s">
        <v>1345</v>
      </c>
      <c r="I268" s="396" t="s">
        <v>569</v>
      </c>
      <c r="J268" s="398">
        <v>6700</v>
      </c>
      <c r="K268" s="398">
        <v>0</v>
      </c>
      <c r="L268" s="396" t="s">
        <v>244</v>
      </c>
    </row>
    <row r="269" spans="1:12" ht="39" x14ac:dyDescent="0.25">
      <c r="A269" s="394">
        <v>267</v>
      </c>
      <c r="B269" s="395" t="s">
        <v>1316</v>
      </c>
      <c r="C269" s="396" t="s">
        <v>574</v>
      </c>
      <c r="D269" s="396" t="s">
        <v>505</v>
      </c>
      <c r="E269" s="396" t="s">
        <v>506</v>
      </c>
      <c r="F269" s="396" t="s">
        <v>1346</v>
      </c>
      <c r="G269" s="396" t="s">
        <v>1347</v>
      </c>
      <c r="H269" s="396" t="s">
        <v>1348</v>
      </c>
      <c r="I269" s="396" t="s">
        <v>569</v>
      </c>
      <c r="J269" s="398">
        <v>7095</v>
      </c>
      <c r="K269" s="398">
        <v>0</v>
      </c>
      <c r="L269" s="396" t="s">
        <v>244</v>
      </c>
    </row>
    <row r="270" spans="1:12" ht="77.25" x14ac:dyDescent="0.25">
      <c r="A270" s="394">
        <v>268</v>
      </c>
      <c r="B270" s="395" t="s">
        <v>1316</v>
      </c>
      <c r="C270" s="396" t="s">
        <v>574</v>
      </c>
      <c r="D270" s="396" t="s">
        <v>505</v>
      </c>
      <c r="E270" s="396" t="s">
        <v>506</v>
      </c>
      <c r="F270" s="396" t="s">
        <v>1349</v>
      </c>
      <c r="G270" s="396" t="s">
        <v>1350</v>
      </c>
      <c r="H270" s="396" t="s">
        <v>1351</v>
      </c>
      <c r="I270" s="396" t="s">
        <v>569</v>
      </c>
      <c r="J270" s="398">
        <v>10224</v>
      </c>
      <c r="K270" s="398">
        <v>0</v>
      </c>
      <c r="L270" s="396" t="s">
        <v>244</v>
      </c>
    </row>
    <row r="271" spans="1:12" ht="26.25" x14ac:dyDescent="0.25">
      <c r="A271" s="394">
        <v>269</v>
      </c>
      <c r="B271" s="395" t="s">
        <v>1316</v>
      </c>
      <c r="C271" s="396" t="s">
        <v>574</v>
      </c>
      <c r="D271" s="396" t="s">
        <v>505</v>
      </c>
      <c r="E271" s="396" t="s">
        <v>506</v>
      </c>
      <c r="F271" s="396" t="s">
        <v>1352</v>
      </c>
      <c r="G271" s="396" t="s">
        <v>1353</v>
      </c>
      <c r="H271" s="396" t="s">
        <v>1354</v>
      </c>
      <c r="I271" s="396" t="s">
        <v>632</v>
      </c>
      <c r="J271" s="398">
        <v>19763</v>
      </c>
      <c r="K271" s="398">
        <v>0</v>
      </c>
      <c r="L271" s="396" t="s">
        <v>244</v>
      </c>
    </row>
    <row r="272" spans="1:12" ht="26.25" x14ac:dyDescent="0.25">
      <c r="A272" s="394">
        <v>270</v>
      </c>
      <c r="B272" s="395" t="s">
        <v>1316</v>
      </c>
      <c r="C272" s="396" t="s">
        <v>574</v>
      </c>
      <c r="D272" s="396" t="s">
        <v>505</v>
      </c>
      <c r="E272" s="396" t="s">
        <v>506</v>
      </c>
      <c r="F272" s="396" t="s">
        <v>1355</v>
      </c>
      <c r="G272" s="396" t="s">
        <v>1356</v>
      </c>
      <c r="H272" s="396" t="s">
        <v>1357</v>
      </c>
      <c r="I272" s="396" t="s">
        <v>632</v>
      </c>
      <c r="J272" s="398">
        <v>7895</v>
      </c>
      <c r="K272" s="398">
        <v>0</v>
      </c>
      <c r="L272" s="396" t="s">
        <v>244</v>
      </c>
    </row>
    <row r="273" spans="1:12" ht="39" x14ac:dyDescent="0.25">
      <c r="A273" s="394">
        <v>271</v>
      </c>
      <c r="B273" s="395" t="s">
        <v>1316</v>
      </c>
      <c r="C273" s="396" t="s">
        <v>620</v>
      </c>
      <c r="D273" s="396" t="s">
        <v>505</v>
      </c>
      <c r="E273" s="396" t="s">
        <v>506</v>
      </c>
      <c r="F273" s="396" t="s">
        <v>1358</v>
      </c>
      <c r="G273" s="396" t="s">
        <v>1359</v>
      </c>
      <c r="H273" s="396" t="s">
        <v>1360</v>
      </c>
      <c r="I273" s="396" t="s">
        <v>1289</v>
      </c>
      <c r="J273" s="398">
        <v>74153.399999999994</v>
      </c>
      <c r="K273" s="398">
        <v>0</v>
      </c>
      <c r="L273" s="396" t="s">
        <v>244</v>
      </c>
    </row>
    <row r="274" spans="1:12" ht="39" x14ac:dyDescent="0.25">
      <c r="A274" s="394">
        <v>272</v>
      </c>
      <c r="B274" s="395" t="s">
        <v>1316</v>
      </c>
      <c r="C274" s="396" t="s">
        <v>620</v>
      </c>
      <c r="D274" s="396" t="s">
        <v>505</v>
      </c>
      <c r="E274" s="396" t="s">
        <v>506</v>
      </c>
      <c r="F274" s="396" t="s">
        <v>1361</v>
      </c>
      <c r="G274" s="396" t="s">
        <v>1362</v>
      </c>
      <c r="H274" s="396" t="s">
        <v>1363</v>
      </c>
      <c r="I274" s="396" t="s">
        <v>1364</v>
      </c>
      <c r="J274" s="398">
        <v>0</v>
      </c>
      <c r="K274" s="398">
        <v>0</v>
      </c>
      <c r="L274" s="396" t="s">
        <v>244</v>
      </c>
    </row>
    <row r="275" spans="1:12" ht="39" x14ac:dyDescent="0.25">
      <c r="A275" s="394">
        <v>273</v>
      </c>
      <c r="B275" s="395" t="s">
        <v>1365</v>
      </c>
      <c r="C275" s="396" t="s">
        <v>504</v>
      </c>
      <c r="D275" s="396" t="s">
        <v>505</v>
      </c>
      <c r="E275" s="396" t="s">
        <v>506</v>
      </c>
      <c r="F275" s="396" t="s">
        <v>1366</v>
      </c>
      <c r="G275" s="396" t="s">
        <v>1367</v>
      </c>
      <c r="H275" s="396" t="s">
        <v>1368</v>
      </c>
      <c r="I275" s="396" t="s">
        <v>1221</v>
      </c>
      <c r="J275" s="398">
        <v>1300</v>
      </c>
      <c r="K275" s="398">
        <v>0</v>
      </c>
      <c r="L275" s="396" t="s">
        <v>244</v>
      </c>
    </row>
    <row r="276" spans="1:12" ht="26.25" x14ac:dyDescent="0.25">
      <c r="A276" s="394">
        <v>274</v>
      </c>
      <c r="B276" s="395" t="s">
        <v>1365</v>
      </c>
      <c r="C276" s="396" t="s">
        <v>504</v>
      </c>
      <c r="D276" s="396" t="s">
        <v>505</v>
      </c>
      <c r="E276" s="396" t="s">
        <v>506</v>
      </c>
      <c r="F276" s="396" t="s">
        <v>1369</v>
      </c>
      <c r="G276" s="396" t="s">
        <v>1370</v>
      </c>
      <c r="H276" s="396" t="s">
        <v>1371</v>
      </c>
      <c r="I276" s="396" t="s">
        <v>527</v>
      </c>
      <c r="J276" s="398">
        <v>53008</v>
      </c>
      <c r="K276" s="398">
        <v>0</v>
      </c>
      <c r="L276" s="396" t="s">
        <v>244</v>
      </c>
    </row>
    <row r="277" spans="1:12" ht="77.25" x14ac:dyDescent="0.25">
      <c r="A277" s="394">
        <v>275</v>
      </c>
      <c r="B277" s="395" t="s">
        <v>1365</v>
      </c>
      <c r="C277" s="396" t="s">
        <v>504</v>
      </c>
      <c r="D277" s="396" t="s">
        <v>505</v>
      </c>
      <c r="E277" s="396" t="s">
        <v>506</v>
      </c>
      <c r="F277" s="396" t="s">
        <v>1372</v>
      </c>
      <c r="G277" s="396" t="s">
        <v>1373</v>
      </c>
      <c r="H277" s="396" t="s">
        <v>1374</v>
      </c>
      <c r="I277" s="396" t="s">
        <v>1375</v>
      </c>
      <c r="J277" s="398">
        <v>71429</v>
      </c>
      <c r="K277" s="398">
        <v>0</v>
      </c>
      <c r="L277" s="396" t="s">
        <v>244</v>
      </c>
    </row>
    <row r="278" spans="1:12" ht="77.25" x14ac:dyDescent="0.25">
      <c r="A278" s="394">
        <v>276</v>
      </c>
      <c r="B278" s="395" t="s">
        <v>1365</v>
      </c>
      <c r="C278" s="396" t="s">
        <v>504</v>
      </c>
      <c r="D278" s="396" t="s">
        <v>505</v>
      </c>
      <c r="E278" s="396" t="s">
        <v>506</v>
      </c>
      <c r="F278" s="396" t="s">
        <v>1376</v>
      </c>
      <c r="G278" s="396" t="s">
        <v>1370</v>
      </c>
      <c r="H278" s="396" t="s">
        <v>1377</v>
      </c>
      <c r="I278" s="396" t="s">
        <v>558</v>
      </c>
      <c r="J278" s="398">
        <v>30006</v>
      </c>
      <c r="K278" s="398">
        <v>0</v>
      </c>
      <c r="L278" s="396" t="s">
        <v>244</v>
      </c>
    </row>
    <row r="279" spans="1:12" ht="39" x14ac:dyDescent="0.25">
      <c r="A279" s="394">
        <v>277</v>
      </c>
      <c r="B279" s="395" t="s">
        <v>1365</v>
      </c>
      <c r="C279" s="396" t="s">
        <v>712</v>
      </c>
      <c r="D279" s="396" t="s">
        <v>505</v>
      </c>
      <c r="E279" s="396" t="s">
        <v>690</v>
      </c>
      <c r="F279" s="396" t="s">
        <v>1378</v>
      </c>
      <c r="G279" s="396" t="s">
        <v>1379</v>
      </c>
      <c r="H279" s="396" t="s">
        <v>1380</v>
      </c>
      <c r="I279" s="396" t="s">
        <v>1381</v>
      </c>
      <c r="J279" s="398">
        <v>151723.20000000001</v>
      </c>
      <c r="K279" s="398">
        <v>0</v>
      </c>
      <c r="L279" s="396" t="s">
        <v>244</v>
      </c>
    </row>
    <row r="280" spans="1:12" ht="51.75" x14ac:dyDescent="0.25">
      <c r="A280" s="394">
        <v>278</v>
      </c>
      <c r="B280" s="395" t="s">
        <v>1365</v>
      </c>
      <c r="C280" s="396" t="s">
        <v>565</v>
      </c>
      <c r="D280" s="396" t="s">
        <v>505</v>
      </c>
      <c r="E280" s="396" t="s">
        <v>506</v>
      </c>
      <c r="F280" s="396" t="s">
        <v>1382</v>
      </c>
      <c r="G280" s="396" t="s">
        <v>1383</v>
      </c>
      <c r="H280" s="396" t="s">
        <v>1384</v>
      </c>
      <c r="I280" s="396" t="s">
        <v>632</v>
      </c>
      <c r="J280" s="398">
        <v>15231</v>
      </c>
      <c r="K280" s="398">
        <v>0</v>
      </c>
      <c r="L280" s="396" t="s">
        <v>244</v>
      </c>
    </row>
    <row r="281" spans="1:12" ht="64.5" x14ac:dyDescent="0.25">
      <c r="A281" s="394">
        <v>279</v>
      </c>
      <c r="B281" s="395" t="s">
        <v>1365</v>
      </c>
      <c r="C281" s="396" t="s">
        <v>574</v>
      </c>
      <c r="D281" s="396" t="s">
        <v>505</v>
      </c>
      <c r="E281" s="396" t="s">
        <v>506</v>
      </c>
      <c r="F281" s="396" t="s">
        <v>1385</v>
      </c>
      <c r="G281" s="396" t="s">
        <v>1386</v>
      </c>
      <c r="H281" s="396" t="s">
        <v>1387</v>
      </c>
      <c r="I281" s="396" t="s">
        <v>598</v>
      </c>
      <c r="J281" s="398">
        <v>12327</v>
      </c>
      <c r="K281" s="398">
        <v>0</v>
      </c>
      <c r="L281" s="396" t="s">
        <v>244</v>
      </c>
    </row>
    <row r="282" spans="1:12" ht="39" x14ac:dyDescent="0.25">
      <c r="A282" s="394">
        <v>280</v>
      </c>
      <c r="B282" s="395" t="s">
        <v>1365</v>
      </c>
      <c r="C282" s="396" t="s">
        <v>574</v>
      </c>
      <c r="D282" s="396" t="s">
        <v>505</v>
      </c>
      <c r="E282" s="396" t="s">
        <v>506</v>
      </c>
      <c r="F282" s="396" t="s">
        <v>1388</v>
      </c>
      <c r="G282" s="396" t="s">
        <v>1389</v>
      </c>
      <c r="H282" s="396" t="s">
        <v>1390</v>
      </c>
      <c r="I282" s="396" t="s">
        <v>578</v>
      </c>
      <c r="J282" s="398">
        <v>10428</v>
      </c>
      <c r="K282" s="398">
        <v>0</v>
      </c>
      <c r="L282" s="396" t="s">
        <v>244</v>
      </c>
    </row>
    <row r="283" spans="1:12" ht="51.75" x14ac:dyDescent="0.25">
      <c r="A283" s="394">
        <v>281</v>
      </c>
      <c r="B283" s="395" t="s">
        <v>1365</v>
      </c>
      <c r="C283" s="396" t="s">
        <v>574</v>
      </c>
      <c r="D283" s="396" t="s">
        <v>505</v>
      </c>
      <c r="E283" s="396" t="s">
        <v>506</v>
      </c>
      <c r="F283" s="396" t="s">
        <v>1391</v>
      </c>
      <c r="G283" s="396" t="s">
        <v>1370</v>
      </c>
      <c r="H283" s="396" t="s">
        <v>1392</v>
      </c>
      <c r="I283" s="396" t="s">
        <v>598</v>
      </c>
      <c r="J283" s="398">
        <v>19218</v>
      </c>
      <c r="K283" s="398">
        <v>0</v>
      </c>
      <c r="L283" s="396" t="s">
        <v>244</v>
      </c>
    </row>
    <row r="284" spans="1:12" ht="39" x14ac:dyDescent="0.25">
      <c r="A284" s="394">
        <v>282</v>
      </c>
      <c r="B284" s="395" t="s">
        <v>1365</v>
      </c>
      <c r="C284" s="396" t="s">
        <v>574</v>
      </c>
      <c r="D284" s="396" t="s">
        <v>505</v>
      </c>
      <c r="E284" s="396" t="s">
        <v>506</v>
      </c>
      <c r="F284" s="396" t="s">
        <v>1393</v>
      </c>
      <c r="G284" s="396" t="s">
        <v>1373</v>
      </c>
      <c r="H284" s="396" t="s">
        <v>1394</v>
      </c>
      <c r="I284" s="396" t="s">
        <v>598</v>
      </c>
      <c r="J284" s="398">
        <v>19546</v>
      </c>
      <c r="K284" s="398">
        <v>0</v>
      </c>
      <c r="L284" s="396" t="s">
        <v>244</v>
      </c>
    </row>
    <row r="285" spans="1:12" ht="26.25" x14ac:dyDescent="0.25">
      <c r="A285" s="394">
        <v>283</v>
      </c>
      <c r="B285" s="395" t="s">
        <v>1365</v>
      </c>
      <c r="C285" s="396" t="s">
        <v>574</v>
      </c>
      <c r="D285" s="396" t="s">
        <v>505</v>
      </c>
      <c r="E285" s="396" t="s">
        <v>506</v>
      </c>
      <c r="F285" s="396" t="s">
        <v>1395</v>
      </c>
      <c r="G285" s="396" t="s">
        <v>1396</v>
      </c>
      <c r="H285" s="396" t="s">
        <v>1397</v>
      </c>
      <c r="I285" s="396" t="s">
        <v>569</v>
      </c>
      <c r="J285" s="398">
        <v>20135</v>
      </c>
      <c r="K285" s="398">
        <v>0</v>
      </c>
      <c r="L285" s="396" t="s">
        <v>244</v>
      </c>
    </row>
    <row r="286" spans="1:12" ht="51.75" x14ac:dyDescent="0.25">
      <c r="A286" s="394">
        <v>284</v>
      </c>
      <c r="B286" s="395" t="s">
        <v>1365</v>
      </c>
      <c r="C286" s="396" t="s">
        <v>574</v>
      </c>
      <c r="D286" s="396" t="s">
        <v>505</v>
      </c>
      <c r="E286" s="396" t="s">
        <v>506</v>
      </c>
      <c r="F286" s="396" t="s">
        <v>1398</v>
      </c>
      <c r="G286" s="396" t="s">
        <v>1370</v>
      </c>
      <c r="H286" s="396" t="s">
        <v>1399</v>
      </c>
      <c r="I286" s="396" t="s">
        <v>578</v>
      </c>
      <c r="J286" s="398">
        <v>5389</v>
      </c>
      <c r="K286" s="398">
        <v>0</v>
      </c>
      <c r="L286" s="396" t="s">
        <v>244</v>
      </c>
    </row>
    <row r="287" spans="1:12" ht="64.5" x14ac:dyDescent="0.25">
      <c r="A287" s="394">
        <v>285</v>
      </c>
      <c r="B287" s="395" t="s">
        <v>1365</v>
      </c>
      <c r="C287" s="396" t="s">
        <v>1400</v>
      </c>
      <c r="D287" s="396" t="s">
        <v>611</v>
      </c>
      <c r="E287" s="396" t="s">
        <v>506</v>
      </c>
      <c r="F287" s="396" t="s">
        <v>1401</v>
      </c>
      <c r="G287" s="396" t="s">
        <v>1402</v>
      </c>
      <c r="H287" s="396" t="s">
        <v>1403</v>
      </c>
      <c r="I287" s="396" t="s">
        <v>1404</v>
      </c>
      <c r="J287" s="398">
        <v>0</v>
      </c>
      <c r="K287" s="398">
        <v>0</v>
      </c>
      <c r="L287" s="396" t="s">
        <v>244</v>
      </c>
    </row>
    <row r="288" spans="1:12" ht="51.75" x14ac:dyDescent="0.25">
      <c r="A288" s="394">
        <v>286</v>
      </c>
      <c r="B288" s="395" t="s">
        <v>1365</v>
      </c>
      <c r="C288" s="396" t="s">
        <v>1405</v>
      </c>
      <c r="D288" s="396" t="s">
        <v>611</v>
      </c>
      <c r="E288" s="396" t="s">
        <v>506</v>
      </c>
      <c r="F288" s="396" t="s">
        <v>1406</v>
      </c>
      <c r="G288" s="396" t="s">
        <v>1370</v>
      </c>
      <c r="H288" s="396" t="s">
        <v>1229</v>
      </c>
      <c r="I288" s="396" t="s">
        <v>1404</v>
      </c>
      <c r="J288" s="398">
        <v>3000</v>
      </c>
      <c r="K288" s="398">
        <v>0</v>
      </c>
      <c r="L288" s="396" t="s">
        <v>244</v>
      </c>
    </row>
    <row r="289" spans="1:12" ht="64.5" x14ac:dyDescent="0.25">
      <c r="A289" s="394">
        <v>287</v>
      </c>
      <c r="B289" s="395" t="s">
        <v>1365</v>
      </c>
      <c r="C289" s="396" t="s">
        <v>1407</v>
      </c>
      <c r="D289" s="396" t="s">
        <v>611</v>
      </c>
      <c r="E289" s="396" t="s">
        <v>506</v>
      </c>
      <c r="F289" s="396" t="s">
        <v>1408</v>
      </c>
      <c r="G289" s="396" t="s">
        <v>1409</v>
      </c>
      <c r="H289" s="396" t="s">
        <v>1229</v>
      </c>
      <c r="I289" s="396" t="s">
        <v>1410</v>
      </c>
      <c r="J289" s="398">
        <v>0</v>
      </c>
      <c r="K289" s="398">
        <v>0</v>
      </c>
      <c r="L289" s="396" t="s">
        <v>244</v>
      </c>
    </row>
    <row r="290" spans="1:12" ht="39" x14ac:dyDescent="0.25">
      <c r="A290" s="394">
        <v>288</v>
      </c>
      <c r="B290" s="395" t="s">
        <v>1365</v>
      </c>
      <c r="C290" s="396" t="s">
        <v>1240</v>
      </c>
      <c r="D290" s="396" t="s">
        <v>505</v>
      </c>
      <c r="E290" s="396" t="s">
        <v>690</v>
      </c>
      <c r="F290" s="396" t="s">
        <v>1411</v>
      </c>
      <c r="G290" s="396" t="s">
        <v>1386</v>
      </c>
      <c r="H290" s="396" t="s">
        <v>1412</v>
      </c>
      <c r="I290" s="396" t="s">
        <v>1413</v>
      </c>
      <c r="J290" s="398">
        <v>0</v>
      </c>
      <c r="K290" s="398">
        <v>0</v>
      </c>
      <c r="L290" s="396" t="s">
        <v>244</v>
      </c>
    </row>
    <row r="291" spans="1:12" ht="39" x14ac:dyDescent="0.25">
      <c r="A291" s="394">
        <v>289</v>
      </c>
      <c r="B291" s="395" t="s">
        <v>1365</v>
      </c>
      <c r="C291" s="396" t="s">
        <v>620</v>
      </c>
      <c r="D291" s="396" t="s">
        <v>505</v>
      </c>
      <c r="E291" s="396" t="s">
        <v>506</v>
      </c>
      <c r="F291" s="396" t="s">
        <v>1414</v>
      </c>
      <c r="G291" s="396" t="s">
        <v>1415</v>
      </c>
      <c r="H291" s="396" t="s">
        <v>1416</v>
      </c>
      <c r="I291" s="396" t="s">
        <v>1417</v>
      </c>
      <c r="J291" s="398">
        <v>0</v>
      </c>
      <c r="K291" s="398">
        <v>0</v>
      </c>
      <c r="L291" s="396" t="s">
        <v>244</v>
      </c>
    </row>
    <row r="292" spans="1:12" ht="77.25" x14ac:dyDescent="0.25">
      <c r="A292" s="394">
        <v>290</v>
      </c>
      <c r="B292" s="395" t="s">
        <v>1365</v>
      </c>
      <c r="C292" s="396" t="s">
        <v>620</v>
      </c>
      <c r="D292" s="396" t="s">
        <v>505</v>
      </c>
      <c r="E292" s="396" t="s">
        <v>506</v>
      </c>
      <c r="F292" s="396" t="s">
        <v>1418</v>
      </c>
      <c r="G292" s="396" t="s">
        <v>1419</v>
      </c>
      <c r="H292" s="396" t="s">
        <v>1420</v>
      </c>
      <c r="I292" s="396" t="s">
        <v>510</v>
      </c>
      <c r="J292" s="398">
        <v>109757.4</v>
      </c>
      <c r="K292" s="398">
        <v>0</v>
      </c>
      <c r="L292" s="396" t="s">
        <v>244</v>
      </c>
    </row>
    <row r="293" spans="1:12" ht="39" x14ac:dyDescent="0.25">
      <c r="A293" s="394">
        <v>291</v>
      </c>
      <c r="B293" s="395" t="s">
        <v>1365</v>
      </c>
      <c r="C293" s="396" t="s">
        <v>620</v>
      </c>
      <c r="D293" s="396" t="s">
        <v>505</v>
      </c>
      <c r="E293" s="396" t="s">
        <v>506</v>
      </c>
      <c r="F293" s="396" t="s">
        <v>1421</v>
      </c>
      <c r="G293" s="396" t="s">
        <v>1422</v>
      </c>
      <c r="H293" s="396" t="s">
        <v>1423</v>
      </c>
      <c r="I293" s="396" t="s">
        <v>883</v>
      </c>
      <c r="J293" s="398">
        <v>74153.399999999994</v>
      </c>
      <c r="K293" s="398">
        <v>0</v>
      </c>
      <c r="L293" s="396" t="s">
        <v>244</v>
      </c>
    </row>
    <row r="294" spans="1:12" ht="51.75" x14ac:dyDescent="0.25">
      <c r="A294" s="394">
        <v>292</v>
      </c>
      <c r="B294" s="395" t="s">
        <v>1365</v>
      </c>
      <c r="C294" s="396" t="s">
        <v>620</v>
      </c>
      <c r="D294" s="396" t="s">
        <v>505</v>
      </c>
      <c r="E294" s="396" t="s">
        <v>506</v>
      </c>
      <c r="F294" s="396" t="s">
        <v>1424</v>
      </c>
      <c r="G294" s="396" t="s">
        <v>1383</v>
      </c>
      <c r="H294" s="396" t="s">
        <v>1425</v>
      </c>
      <c r="I294" s="396" t="s">
        <v>510</v>
      </c>
      <c r="J294" s="398">
        <v>66738.06</v>
      </c>
      <c r="K294" s="398">
        <v>0</v>
      </c>
      <c r="L294" s="396" t="s">
        <v>244</v>
      </c>
    </row>
    <row r="295" spans="1:12" ht="39" x14ac:dyDescent="0.25">
      <c r="A295" s="394">
        <v>293</v>
      </c>
      <c r="B295" s="395" t="s">
        <v>1426</v>
      </c>
      <c r="C295" s="396" t="s">
        <v>574</v>
      </c>
      <c r="D295" s="396" t="s">
        <v>505</v>
      </c>
      <c r="E295" s="396" t="s">
        <v>506</v>
      </c>
      <c r="F295" s="396" t="s">
        <v>1427</v>
      </c>
      <c r="G295" s="396" t="s">
        <v>1428</v>
      </c>
      <c r="H295" s="396" t="s">
        <v>1429</v>
      </c>
      <c r="I295" s="396" t="s">
        <v>598</v>
      </c>
      <c r="J295" s="398">
        <v>3805</v>
      </c>
      <c r="K295" s="398">
        <v>0</v>
      </c>
      <c r="L295" s="396" t="s">
        <v>244</v>
      </c>
    </row>
    <row r="296" spans="1:12" ht="39" x14ac:dyDescent="0.25">
      <c r="A296" s="394">
        <v>294</v>
      </c>
      <c r="B296" s="395" t="s">
        <v>1426</v>
      </c>
      <c r="C296" s="396" t="s">
        <v>1240</v>
      </c>
      <c r="D296" s="396" t="s">
        <v>505</v>
      </c>
      <c r="E296" s="396" t="s">
        <v>690</v>
      </c>
      <c r="F296" s="396" t="s">
        <v>1430</v>
      </c>
      <c r="G296" s="396" t="s">
        <v>1428</v>
      </c>
      <c r="H296" s="396" t="s">
        <v>1431</v>
      </c>
      <c r="I296" s="396" t="s">
        <v>1432</v>
      </c>
      <c r="J296" s="398">
        <v>0</v>
      </c>
      <c r="K296" s="398">
        <v>0</v>
      </c>
      <c r="L296" s="396" t="s">
        <v>244</v>
      </c>
    </row>
    <row r="297" spans="1:12" ht="51.75" x14ac:dyDescent="0.25">
      <c r="A297" s="394">
        <v>295</v>
      </c>
      <c r="B297" s="395" t="s">
        <v>158</v>
      </c>
      <c r="C297" s="396" t="s">
        <v>864</v>
      </c>
      <c r="D297" s="396" t="s">
        <v>505</v>
      </c>
      <c r="E297" s="396" t="s">
        <v>506</v>
      </c>
      <c r="F297" s="396" t="s">
        <v>1433</v>
      </c>
      <c r="G297" s="396" t="s">
        <v>1434</v>
      </c>
      <c r="H297" s="396" t="s">
        <v>1435</v>
      </c>
      <c r="I297" s="396" t="s">
        <v>1436</v>
      </c>
      <c r="J297" s="398">
        <v>72000</v>
      </c>
      <c r="K297" s="398">
        <v>0</v>
      </c>
      <c r="L297" s="396" t="s">
        <v>1437</v>
      </c>
    </row>
    <row r="298" spans="1:12" ht="51.75" x14ac:dyDescent="0.25">
      <c r="A298" s="394">
        <v>296</v>
      </c>
      <c r="B298" s="395" t="s">
        <v>158</v>
      </c>
      <c r="C298" s="396" t="s">
        <v>620</v>
      </c>
      <c r="D298" s="396" t="s">
        <v>505</v>
      </c>
      <c r="E298" s="396" t="s">
        <v>506</v>
      </c>
      <c r="F298" s="396" t="s">
        <v>1438</v>
      </c>
      <c r="G298" s="396" t="s">
        <v>1434</v>
      </c>
      <c r="H298" s="396" t="s">
        <v>1439</v>
      </c>
      <c r="I298" s="396" t="s">
        <v>1436</v>
      </c>
      <c r="J298" s="398">
        <v>10000</v>
      </c>
      <c r="K298" s="398">
        <v>0</v>
      </c>
      <c r="L298" s="396" t="s">
        <v>1440</v>
      </c>
    </row>
    <row r="299" spans="1:12" ht="51.75" x14ac:dyDescent="0.25">
      <c r="A299" s="394">
        <v>297</v>
      </c>
      <c r="B299" s="395" t="s">
        <v>158</v>
      </c>
      <c r="C299" s="396" t="s">
        <v>864</v>
      </c>
      <c r="D299" s="396" t="s">
        <v>505</v>
      </c>
      <c r="E299" s="396" t="s">
        <v>506</v>
      </c>
      <c r="F299" s="396" t="s">
        <v>1441</v>
      </c>
      <c r="G299" s="396" t="s">
        <v>952</v>
      </c>
      <c r="H299" s="396" t="s">
        <v>1442</v>
      </c>
      <c r="I299" s="396" t="s">
        <v>1443</v>
      </c>
      <c r="J299" s="398">
        <v>199118.77</v>
      </c>
      <c r="K299" s="398">
        <v>0</v>
      </c>
      <c r="L299" s="396" t="s">
        <v>1437</v>
      </c>
    </row>
    <row r="300" spans="1:12" ht="51.75" x14ac:dyDescent="0.25">
      <c r="A300" s="394">
        <v>298</v>
      </c>
      <c r="B300" s="395" t="s">
        <v>644</v>
      </c>
      <c r="C300" s="396" t="s">
        <v>565</v>
      </c>
      <c r="D300" s="396" t="s">
        <v>505</v>
      </c>
      <c r="E300" s="396" t="s">
        <v>506</v>
      </c>
      <c r="F300" s="396" t="s">
        <v>1444</v>
      </c>
      <c r="G300" s="396" t="s">
        <v>1445</v>
      </c>
      <c r="H300" s="396" t="s">
        <v>1446</v>
      </c>
      <c r="I300" s="396" t="s">
        <v>569</v>
      </c>
      <c r="J300" s="398">
        <v>4944</v>
      </c>
      <c r="K300" s="398">
        <v>0</v>
      </c>
      <c r="L300" s="396" t="s">
        <v>1447</v>
      </c>
    </row>
    <row r="301" spans="1:12" ht="51.75" x14ac:dyDescent="0.25">
      <c r="A301" s="394">
        <v>299</v>
      </c>
      <c r="B301" s="395" t="s">
        <v>644</v>
      </c>
      <c r="C301" s="396" t="s">
        <v>565</v>
      </c>
      <c r="D301" s="396" t="s">
        <v>505</v>
      </c>
      <c r="E301" s="396" t="s">
        <v>506</v>
      </c>
      <c r="F301" s="396" t="s">
        <v>1448</v>
      </c>
      <c r="G301" s="396" t="s">
        <v>1449</v>
      </c>
      <c r="H301" s="396" t="s">
        <v>1450</v>
      </c>
      <c r="I301" s="396" t="s">
        <v>632</v>
      </c>
      <c r="J301" s="398">
        <v>9234</v>
      </c>
      <c r="K301" s="398">
        <v>0</v>
      </c>
      <c r="L301" s="396" t="s">
        <v>1447</v>
      </c>
    </row>
    <row r="302" spans="1:12" ht="39" x14ac:dyDescent="0.25">
      <c r="A302" s="394">
        <v>300</v>
      </c>
      <c r="B302" s="395" t="s">
        <v>1451</v>
      </c>
      <c r="C302" s="396" t="s">
        <v>504</v>
      </c>
      <c r="D302" s="396" t="s">
        <v>505</v>
      </c>
      <c r="E302" s="396" t="s">
        <v>506</v>
      </c>
      <c r="F302" s="396" t="s">
        <v>1452</v>
      </c>
      <c r="G302" s="396" t="s">
        <v>1453</v>
      </c>
      <c r="H302" s="396" t="s">
        <v>1454</v>
      </c>
      <c r="I302" s="396" t="s">
        <v>540</v>
      </c>
      <c r="J302" s="398">
        <v>66286</v>
      </c>
      <c r="K302" s="398">
        <v>0</v>
      </c>
      <c r="L302" s="396" t="s">
        <v>244</v>
      </c>
    </row>
    <row r="303" spans="1:12" ht="39" x14ac:dyDescent="0.25">
      <c r="A303" s="394">
        <v>301</v>
      </c>
      <c r="B303" s="395" t="s">
        <v>898</v>
      </c>
      <c r="C303" s="396" t="s">
        <v>504</v>
      </c>
      <c r="D303" s="396" t="s">
        <v>505</v>
      </c>
      <c r="E303" s="396" t="s">
        <v>506</v>
      </c>
      <c r="F303" s="396" t="s">
        <v>1455</v>
      </c>
      <c r="G303" s="396" t="s">
        <v>1456</v>
      </c>
      <c r="H303" s="396" t="s">
        <v>1457</v>
      </c>
      <c r="I303" s="396" t="s">
        <v>540</v>
      </c>
      <c r="J303" s="398">
        <v>46921</v>
      </c>
      <c r="K303" s="398">
        <v>0</v>
      </c>
      <c r="L303" s="396" t="s">
        <v>244</v>
      </c>
    </row>
    <row r="304" spans="1:12" ht="51.75" x14ac:dyDescent="0.25">
      <c r="A304" s="394">
        <v>302</v>
      </c>
      <c r="B304" s="395" t="s">
        <v>644</v>
      </c>
      <c r="C304" s="396" t="s">
        <v>504</v>
      </c>
      <c r="D304" s="396" t="s">
        <v>505</v>
      </c>
      <c r="E304" s="396" t="s">
        <v>506</v>
      </c>
      <c r="F304" s="396" t="s">
        <v>1458</v>
      </c>
      <c r="G304" s="396" t="s">
        <v>718</v>
      </c>
      <c r="H304" s="396" t="s">
        <v>1459</v>
      </c>
      <c r="I304" s="396" t="s">
        <v>548</v>
      </c>
      <c r="J304" s="398">
        <v>57821</v>
      </c>
      <c r="K304" s="398">
        <v>0</v>
      </c>
      <c r="L304" s="396" t="s">
        <v>1447</v>
      </c>
    </row>
    <row r="305" spans="1:12" ht="77.25" x14ac:dyDescent="0.25">
      <c r="A305" s="394">
        <v>303</v>
      </c>
      <c r="B305" s="395" t="s">
        <v>1460</v>
      </c>
      <c r="C305" s="396" t="s">
        <v>504</v>
      </c>
      <c r="D305" s="396" t="s">
        <v>505</v>
      </c>
      <c r="E305" s="396" t="s">
        <v>506</v>
      </c>
      <c r="F305" s="396" t="s">
        <v>1461</v>
      </c>
      <c r="G305" s="396" t="s">
        <v>1386</v>
      </c>
      <c r="H305" s="396" t="s">
        <v>1462</v>
      </c>
      <c r="I305" s="396" t="s">
        <v>558</v>
      </c>
      <c r="J305" s="398">
        <v>60390</v>
      </c>
      <c r="K305" s="398">
        <v>0</v>
      </c>
      <c r="L305" s="396" t="s">
        <v>1463</v>
      </c>
    </row>
    <row r="306" spans="1:12" ht="64.5" x14ac:dyDescent="0.25">
      <c r="A306" s="394">
        <v>304</v>
      </c>
      <c r="B306" s="395" t="s">
        <v>158</v>
      </c>
      <c r="C306" s="396" t="s">
        <v>1464</v>
      </c>
      <c r="D306" s="396" t="s">
        <v>505</v>
      </c>
      <c r="E306" s="396" t="s">
        <v>506</v>
      </c>
      <c r="F306" s="396" t="s">
        <v>1465</v>
      </c>
      <c r="G306" s="396" t="s">
        <v>1466</v>
      </c>
      <c r="H306" s="396" t="s">
        <v>1467</v>
      </c>
      <c r="I306" s="396" t="s">
        <v>1468</v>
      </c>
      <c r="J306" s="398">
        <v>0</v>
      </c>
      <c r="K306" s="398">
        <v>0</v>
      </c>
      <c r="L306" s="396" t="s">
        <v>1469</v>
      </c>
    </row>
    <row r="307" spans="1:12" ht="64.5" x14ac:dyDescent="0.25">
      <c r="A307" s="394">
        <v>305</v>
      </c>
      <c r="B307" s="400" t="s">
        <v>1460</v>
      </c>
      <c r="C307" s="396" t="s">
        <v>620</v>
      </c>
      <c r="D307" s="396" t="s">
        <v>505</v>
      </c>
      <c r="E307" s="396" t="s">
        <v>506</v>
      </c>
      <c r="F307" s="396" t="s">
        <v>1470</v>
      </c>
      <c r="G307" s="396" t="s">
        <v>1386</v>
      </c>
      <c r="H307" s="396" t="s">
        <v>1471</v>
      </c>
      <c r="I307" s="396" t="s">
        <v>1417</v>
      </c>
      <c r="J307" s="398">
        <v>0</v>
      </c>
      <c r="K307" s="398">
        <v>0</v>
      </c>
      <c r="L307" s="401" t="s">
        <v>1463</v>
      </c>
    </row>
    <row r="308" spans="1:12" ht="64.5" x14ac:dyDescent="0.25">
      <c r="A308" s="394">
        <v>306</v>
      </c>
      <c r="B308" s="395" t="s">
        <v>158</v>
      </c>
      <c r="C308" s="396" t="s">
        <v>1033</v>
      </c>
      <c r="D308" s="396" t="s">
        <v>505</v>
      </c>
      <c r="E308" s="396" t="s">
        <v>690</v>
      </c>
      <c r="F308" s="396" t="s">
        <v>1472</v>
      </c>
      <c r="G308" s="396" t="s">
        <v>1035</v>
      </c>
      <c r="H308" s="396" t="s">
        <v>1473</v>
      </c>
      <c r="I308" s="396" t="s">
        <v>1474</v>
      </c>
      <c r="J308" s="398">
        <v>0</v>
      </c>
      <c r="K308" s="398">
        <v>0</v>
      </c>
      <c r="L308" s="401" t="s">
        <v>1475</v>
      </c>
    </row>
    <row r="309" spans="1:12" ht="64.5" x14ac:dyDescent="0.25">
      <c r="A309" s="394">
        <v>307</v>
      </c>
      <c r="B309" s="395" t="s">
        <v>158</v>
      </c>
      <c r="C309" s="396" t="s">
        <v>1033</v>
      </c>
      <c r="D309" s="396" t="s">
        <v>505</v>
      </c>
      <c r="E309" s="396" t="s">
        <v>690</v>
      </c>
      <c r="F309" s="396" t="s">
        <v>1476</v>
      </c>
      <c r="G309" s="396" t="s">
        <v>550</v>
      </c>
      <c r="H309" s="396" t="s">
        <v>1477</v>
      </c>
      <c r="I309" s="396" t="s">
        <v>591</v>
      </c>
      <c r="J309" s="398">
        <v>127062.5</v>
      </c>
      <c r="K309" s="398">
        <v>0</v>
      </c>
      <c r="L309" s="401" t="s">
        <v>1478</v>
      </c>
    </row>
    <row r="310" spans="1:12" ht="51.75" x14ac:dyDescent="0.25">
      <c r="A310" s="394">
        <v>308</v>
      </c>
      <c r="B310" s="395" t="s">
        <v>1479</v>
      </c>
      <c r="C310" s="396" t="s">
        <v>1033</v>
      </c>
      <c r="D310" s="396" t="s">
        <v>505</v>
      </c>
      <c r="E310" s="396" t="s">
        <v>690</v>
      </c>
      <c r="F310" s="396" t="s">
        <v>1480</v>
      </c>
      <c r="G310" s="396" t="s">
        <v>1001</v>
      </c>
      <c r="H310" s="396" t="s">
        <v>1481</v>
      </c>
      <c r="I310" s="396" t="s">
        <v>1037</v>
      </c>
      <c r="J310" s="398">
        <v>0</v>
      </c>
      <c r="K310" s="398">
        <v>0</v>
      </c>
      <c r="L310" s="401" t="s">
        <v>1482</v>
      </c>
    </row>
    <row r="311" spans="1:12" ht="51.75" x14ac:dyDescent="0.25">
      <c r="A311" s="394">
        <v>309</v>
      </c>
      <c r="B311" s="395" t="s">
        <v>898</v>
      </c>
      <c r="C311" s="396" t="s">
        <v>725</v>
      </c>
      <c r="D311" s="396" t="s">
        <v>505</v>
      </c>
      <c r="E311" s="396" t="s">
        <v>690</v>
      </c>
      <c r="F311" s="396" t="s">
        <v>1483</v>
      </c>
      <c r="G311" s="396" t="s">
        <v>1035</v>
      </c>
      <c r="H311" s="396" t="s">
        <v>1484</v>
      </c>
      <c r="I311" s="396" t="s">
        <v>1485</v>
      </c>
      <c r="J311" s="398">
        <v>55691.02</v>
      </c>
      <c r="K311" s="398">
        <v>0</v>
      </c>
      <c r="L311" s="401" t="s">
        <v>1486</v>
      </c>
    </row>
    <row r="312" spans="1:12" ht="64.5" x14ac:dyDescent="0.25">
      <c r="A312" s="394">
        <v>310</v>
      </c>
      <c r="B312" s="395" t="s">
        <v>158</v>
      </c>
      <c r="C312" s="396" t="s">
        <v>1487</v>
      </c>
      <c r="D312" s="396" t="s">
        <v>505</v>
      </c>
      <c r="E312" s="396" t="s">
        <v>506</v>
      </c>
      <c r="F312" s="396" t="s">
        <v>1488</v>
      </c>
      <c r="G312" s="396" t="s">
        <v>1035</v>
      </c>
      <c r="H312" s="396" t="s">
        <v>1473</v>
      </c>
      <c r="I312" s="396" t="s">
        <v>554</v>
      </c>
      <c r="J312" s="398">
        <v>0</v>
      </c>
      <c r="K312" s="398">
        <v>0</v>
      </c>
      <c r="L312" s="401" t="s">
        <v>1475</v>
      </c>
    </row>
    <row r="313" spans="1:12" ht="51.75" x14ac:dyDescent="0.25">
      <c r="A313" s="394">
        <v>311</v>
      </c>
      <c r="B313" s="395" t="s">
        <v>1479</v>
      </c>
      <c r="C313" s="396" t="s">
        <v>1487</v>
      </c>
      <c r="D313" s="396" t="s">
        <v>505</v>
      </c>
      <c r="E313" s="396" t="s">
        <v>506</v>
      </c>
      <c r="F313" s="396" t="s">
        <v>1489</v>
      </c>
      <c r="G313" s="396" t="s">
        <v>1001</v>
      </c>
      <c r="H313" s="396" t="s">
        <v>1481</v>
      </c>
      <c r="I313" s="396" t="s">
        <v>1490</v>
      </c>
      <c r="J313" s="398">
        <v>121937</v>
      </c>
      <c r="K313" s="398">
        <v>0</v>
      </c>
      <c r="L313" s="401" t="s">
        <v>1482</v>
      </c>
    </row>
    <row r="314" spans="1:12" ht="77.25" x14ac:dyDescent="0.25">
      <c r="A314" s="394">
        <v>312</v>
      </c>
      <c r="B314" s="395" t="s">
        <v>1365</v>
      </c>
      <c r="C314" s="396" t="s">
        <v>872</v>
      </c>
      <c r="D314" s="396" t="s">
        <v>505</v>
      </c>
      <c r="E314" s="396" t="s">
        <v>506</v>
      </c>
      <c r="F314" s="396" t="s">
        <v>1491</v>
      </c>
      <c r="G314" s="396" t="s">
        <v>1386</v>
      </c>
      <c r="H314" s="396" t="s">
        <v>1492</v>
      </c>
      <c r="I314" s="396" t="s">
        <v>1493</v>
      </c>
      <c r="J314" s="398">
        <v>182065.47</v>
      </c>
      <c r="K314" s="398">
        <v>0</v>
      </c>
      <c r="L314" s="401" t="s">
        <v>1494</v>
      </c>
    </row>
    <row r="315" spans="1:12" ht="51.75" x14ac:dyDescent="0.25">
      <c r="A315" s="394">
        <v>313</v>
      </c>
      <c r="B315" s="395" t="s">
        <v>898</v>
      </c>
      <c r="C315" s="396" t="s">
        <v>872</v>
      </c>
      <c r="D315" s="396" t="s">
        <v>505</v>
      </c>
      <c r="E315" s="396" t="s">
        <v>506</v>
      </c>
      <c r="F315" s="396" t="s">
        <v>1495</v>
      </c>
      <c r="G315" s="396" t="s">
        <v>1496</v>
      </c>
      <c r="H315" s="396" t="s">
        <v>1497</v>
      </c>
      <c r="I315" s="396" t="s">
        <v>1493</v>
      </c>
      <c r="J315" s="398">
        <v>42792.04</v>
      </c>
      <c r="K315" s="398">
        <v>0</v>
      </c>
      <c r="L315" s="401" t="s">
        <v>1498</v>
      </c>
    </row>
    <row r="316" spans="1:12" ht="51.75" x14ac:dyDescent="0.25">
      <c r="A316" s="394">
        <v>314</v>
      </c>
      <c r="B316" s="395" t="s">
        <v>898</v>
      </c>
      <c r="C316" s="396" t="s">
        <v>872</v>
      </c>
      <c r="D316" s="396" t="s">
        <v>505</v>
      </c>
      <c r="E316" s="396" t="s">
        <v>506</v>
      </c>
      <c r="F316" s="396" t="s">
        <v>1499</v>
      </c>
      <c r="G316" s="396" t="s">
        <v>941</v>
      </c>
      <c r="H316" s="396" t="s">
        <v>1500</v>
      </c>
      <c r="I316" s="396" t="s">
        <v>1501</v>
      </c>
      <c r="J316" s="398">
        <v>116007.6</v>
      </c>
      <c r="K316" s="398">
        <v>0</v>
      </c>
      <c r="L316" s="401" t="s">
        <v>1502</v>
      </c>
    </row>
    <row r="317" spans="1:12" ht="64.5" x14ac:dyDescent="0.25">
      <c r="A317" s="394">
        <v>315</v>
      </c>
      <c r="B317" s="395" t="s">
        <v>644</v>
      </c>
      <c r="C317" s="396" t="s">
        <v>872</v>
      </c>
      <c r="D317" s="396" t="s">
        <v>505</v>
      </c>
      <c r="E317" s="396" t="s">
        <v>506</v>
      </c>
      <c r="F317" s="396" t="s">
        <v>1503</v>
      </c>
      <c r="G317" s="396" t="s">
        <v>1504</v>
      </c>
      <c r="H317" s="396" t="s">
        <v>1505</v>
      </c>
      <c r="I317" s="396" t="s">
        <v>1506</v>
      </c>
      <c r="J317" s="398">
        <v>109901.4</v>
      </c>
      <c r="K317" s="398">
        <v>16951.8</v>
      </c>
      <c r="L317" s="401" t="s">
        <v>1507</v>
      </c>
    </row>
    <row r="318" spans="1:12" ht="64.5" x14ac:dyDescent="0.25">
      <c r="A318" s="394">
        <v>316</v>
      </c>
      <c r="B318" s="395" t="s">
        <v>644</v>
      </c>
      <c r="C318" s="396" t="s">
        <v>872</v>
      </c>
      <c r="D318" s="396" t="s">
        <v>505</v>
      </c>
      <c r="E318" s="396" t="s">
        <v>506</v>
      </c>
      <c r="F318" s="396" t="s">
        <v>1508</v>
      </c>
      <c r="G318" s="396" t="s">
        <v>649</v>
      </c>
      <c r="H318" s="396" t="s">
        <v>1509</v>
      </c>
      <c r="I318" s="396" t="s">
        <v>1501</v>
      </c>
      <c r="J318" s="398">
        <v>79323.7</v>
      </c>
      <c r="K318" s="398">
        <v>0</v>
      </c>
      <c r="L318" s="401" t="s">
        <v>1507</v>
      </c>
    </row>
    <row r="319" spans="1:12" ht="77.25" x14ac:dyDescent="0.25">
      <c r="A319" s="394">
        <v>317</v>
      </c>
      <c r="B319" s="395" t="s">
        <v>158</v>
      </c>
      <c r="C319" s="396" t="s">
        <v>872</v>
      </c>
      <c r="D319" s="396" t="s">
        <v>505</v>
      </c>
      <c r="E319" s="396" t="s">
        <v>506</v>
      </c>
      <c r="F319" s="396" t="s">
        <v>1510</v>
      </c>
      <c r="G319" s="396" t="s">
        <v>1511</v>
      </c>
      <c r="H319" s="396" t="s">
        <v>1512</v>
      </c>
      <c r="I319" s="396" t="s">
        <v>1513</v>
      </c>
      <c r="J319" s="398">
        <v>94070.77</v>
      </c>
      <c r="K319" s="398">
        <v>0</v>
      </c>
      <c r="L319" s="401" t="s">
        <v>1514</v>
      </c>
    </row>
    <row r="320" spans="1:12" ht="51.75" x14ac:dyDescent="0.25">
      <c r="A320" s="394">
        <v>318</v>
      </c>
      <c r="B320" s="395" t="s">
        <v>644</v>
      </c>
      <c r="C320" s="396" t="s">
        <v>1515</v>
      </c>
      <c r="D320" s="396" t="s">
        <v>505</v>
      </c>
      <c r="E320" s="396" t="s">
        <v>506</v>
      </c>
      <c r="F320" s="396" t="s">
        <v>1516</v>
      </c>
      <c r="G320" s="396" t="s">
        <v>1517</v>
      </c>
      <c r="H320" s="396" t="s">
        <v>1518</v>
      </c>
      <c r="I320" s="396" t="s">
        <v>1519</v>
      </c>
      <c r="J320" s="398">
        <v>21719.18</v>
      </c>
      <c r="K320" s="398">
        <v>0</v>
      </c>
      <c r="L320" s="401" t="s">
        <v>1520</v>
      </c>
    </row>
    <row r="321" spans="1:12" ht="153.75" x14ac:dyDescent="0.25">
      <c r="A321" s="394">
        <v>319</v>
      </c>
      <c r="B321" s="395" t="s">
        <v>158</v>
      </c>
      <c r="C321" s="396" t="s">
        <v>864</v>
      </c>
      <c r="D321" s="396" t="s">
        <v>505</v>
      </c>
      <c r="E321" s="396" t="s">
        <v>506</v>
      </c>
      <c r="F321" s="396" t="s">
        <v>1521</v>
      </c>
      <c r="G321" s="396" t="s">
        <v>1522</v>
      </c>
      <c r="H321" s="396" t="s">
        <v>1523</v>
      </c>
      <c r="I321" s="396" t="s">
        <v>1524</v>
      </c>
      <c r="J321" s="398">
        <v>135979</v>
      </c>
      <c r="K321" s="398">
        <v>0</v>
      </c>
      <c r="L321" s="401" t="s">
        <v>1525</v>
      </c>
    </row>
  </sheetData>
  <mergeCells count="1">
    <mergeCell ref="A1:L1"/>
  </mergeCells>
  <printOptions horizontalCentered="1"/>
  <pageMargins left="0.23622047244094491" right="0.23622047244094491" top="0.78740157480314965" bottom="0.39370078740157483" header="0.59055118110236227" footer="0"/>
  <pageSetup paperSize="9" scale="88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M45"/>
  <sheetViews>
    <sheetView view="pageBreakPreview" topLeftCell="A40" zoomScaleNormal="100" zoomScaleSheetLayoutView="100" workbookViewId="0">
      <selection activeCell="O8" sqref="O8"/>
    </sheetView>
  </sheetViews>
  <sheetFormatPr defaultRowHeight="12.75" x14ac:dyDescent="0.2"/>
  <cols>
    <col min="1" max="1" width="3.375" style="404" bestFit="1" customWidth="1"/>
    <col min="2" max="2" width="6.125" style="404" bestFit="1" customWidth="1"/>
    <col min="3" max="3" width="9.875" style="404" bestFit="1" customWidth="1"/>
    <col min="4" max="4" width="5.25" style="404" customWidth="1"/>
    <col min="5" max="5" width="4.25" style="404" customWidth="1"/>
    <col min="6" max="6" width="9.5" style="404" bestFit="1" customWidth="1"/>
    <col min="7" max="7" width="13.25" style="404" bestFit="1" customWidth="1"/>
    <col min="8" max="8" width="23.875" style="404" customWidth="1"/>
    <col min="9" max="9" width="10.25" style="404" customWidth="1"/>
    <col min="10" max="10" width="17.375" style="404" customWidth="1"/>
    <col min="11" max="11" width="13.75" style="404" customWidth="1"/>
    <col min="12" max="12" width="9.375" style="404" bestFit="1" customWidth="1"/>
    <col min="13" max="16384" width="9" style="404"/>
  </cols>
  <sheetData>
    <row r="1" spans="1:13" ht="20.25" customHeight="1" x14ac:dyDescent="0.2">
      <c r="A1" s="534" t="s">
        <v>1526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403"/>
    </row>
    <row r="2" spans="1:13" ht="115.5" thickBot="1" x14ac:dyDescent="0.25">
      <c r="A2" s="405" t="s">
        <v>492</v>
      </c>
      <c r="B2" s="406" t="s">
        <v>145</v>
      </c>
      <c r="C2" s="406" t="s">
        <v>493</v>
      </c>
      <c r="D2" s="406" t="s">
        <v>494</v>
      </c>
      <c r="E2" s="406" t="s">
        <v>495</v>
      </c>
      <c r="F2" s="406" t="s">
        <v>496</v>
      </c>
      <c r="G2" s="406" t="s">
        <v>497</v>
      </c>
      <c r="H2" s="406" t="s">
        <v>498</v>
      </c>
      <c r="I2" s="406" t="s">
        <v>499</v>
      </c>
      <c r="J2" s="406" t="s">
        <v>500</v>
      </c>
      <c r="K2" s="406" t="s">
        <v>501</v>
      </c>
      <c r="L2" s="407" t="s">
        <v>502</v>
      </c>
    </row>
    <row r="3" spans="1:13" ht="38.25" x14ac:dyDescent="0.2">
      <c r="A3" s="408">
        <v>1</v>
      </c>
      <c r="B3" s="409" t="s">
        <v>158</v>
      </c>
      <c r="C3" s="410" t="s">
        <v>707</v>
      </c>
      <c r="D3" s="411" t="s">
        <v>505</v>
      </c>
      <c r="E3" s="410" t="s">
        <v>690</v>
      </c>
      <c r="F3" s="410" t="s">
        <v>1527</v>
      </c>
      <c r="G3" s="410" t="s">
        <v>1528</v>
      </c>
      <c r="H3" s="410" t="s">
        <v>1529</v>
      </c>
      <c r="I3" s="410" t="s">
        <v>1530</v>
      </c>
      <c r="J3" s="402">
        <v>62333.29</v>
      </c>
      <c r="K3" s="412">
        <v>0</v>
      </c>
      <c r="L3" s="411" t="s">
        <v>244</v>
      </c>
    </row>
    <row r="4" spans="1:13" ht="51" x14ac:dyDescent="0.2">
      <c r="A4" s="408">
        <v>2</v>
      </c>
      <c r="B4" s="409" t="s">
        <v>158</v>
      </c>
      <c r="C4" s="410" t="s">
        <v>707</v>
      </c>
      <c r="D4" s="411" t="s">
        <v>505</v>
      </c>
      <c r="E4" s="410" t="s">
        <v>690</v>
      </c>
      <c r="F4" s="410" t="s">
        <v>1531</v>
      </c>
      <c r="G4" s="410" t="s">
        <v>1528</v>
      </c>
      <c r="H4" s="410" t="s">
        <v>1532</v>
      </c>
      <c r="I4" s="410" t="s">
        <v>1533</v>
      </c>
      <c r="J4" s="402">
        <v>0</v>
      </c>
      <c r="K4" s="402">
        <v>0</v>
      </c>
      <c r="L4" s="411" t="s">
        <v>244</v>
      </c>
    </row>
    <row r="5" spans="1:13" ht="38.25" x14ac:dyDescent="0.2">
      <c r="A5" s="408">
        <v>3</v>
      </c>
      <c r="B5" s="409" t="s">
        <v>158</v>
      </c>
      <c r="C5" s="410" t="s">
        <v>707</v>
      </c>
      <c r="D5" s="411" t="s">
        <v>505</v>
      </c>
      <c r="E5" s="410" t="s">
        <v>690</v>
      </c>
      <c r="F5" s="410" t="s">
        <v>1534</v>
      </c>
      <c r="G5" s="410" t="s">
        <v>1528</v>
      </c>
      <c r="H5" s="410" t="s">
        <v>1529</v>
      </c>
      <c r="I5" s="410" t="s">
        <v>1535</v>
      </c>
      <c r="J5" s="402">
        <v>0</v>
      </c>
      <c r="K5" s="402">
        <v>0</v>
      </c>
      <c r="L5" s="411" t="s">
        <v>244</v>
      </c>
    </row>
    <row r="6" spans="1:13" ht="51" x14ac:dyDescent="0.2">
      <c r="A6" s="408">
        <v>4</v>
      </c>
      <c r="B6" s="409" t="s">
        <v>158</v>
      </c>
      <c r="C6" s="410" t="s">
        <v>707</v>
      </c>
      <c r="D6" s="411" t="s">
        <v>505</v>
      </c>
      <c r="E6" s="410" t="s">
        <v>690</v>
      </c>
      <c r="F6" s="410" t="s">
        <v>1536</v>
      </c>
      <c r="G6" s="410" t="s">
        <v>1528</v>
      </c>
      <c r="H6" s="410" t="s">
        <v>1532</v>
      </c>
      <c r="I6" s="410" t="s">
        <v>1537</v>
      </c>
      <c r="J6" s="402">
        <v>0</v>
      </c>
      <c r="K6" s="402">
        <v>0</v>
      </c>
      <c r="L6" s="411" t="s">
        <v>244</v>
      </c>
    </row>
    <row r="7" spans="1:13" ht="38.25" x14ac:dyDescent="0.2">
      <c r="A7" s="408">
        <v>5</v>
      </c>
      <c r="B7" s="409" t="s">
        <v>158</v>
      </c>
      <c r="C7" s="410" t="s">
        <v>707</v>
      </c>
      <c r="D7" s="411" t="s">
        <v>505</v>
      </c>
      <c r="E7" s="410" t="s">
        <v>690</v>
      </c>
      <c r="F7" s="410" t="s">
        <v>1538</v>
      </c>
      <c r="G7" s="410" t="s">
        <v>1528</v>
      </c>
      <c r="H7" s="410" t="s">
        <v>1529</v>
      </c>
      <c r="I7" s="410" t="s">
        <v>1535</v>
      </c>
      <c r="J7" s="402">
        <v>929752</v>
      </c>
      <c r="K7" s="402">
        <v>0</v>
      </c>
      <c r="L7" s="411" t="s">
        <v>244</v>
      </c>
    </row>
    <row r="8" spans="1:13" ht="51" x14ac:dyDescent="0.2">
      <c r="A8" s="408">
        <v>6</v>
      </c>
      <c r="B8" s="409" t="s">
        <v>158</v>
      </c>
      <c r="C8" s="410" t="s">
        <v>707</v>
      </c>
      <c r="D8" s="411" t="s">
        <v>505</v>
      </c>
      <c r="E8" s="410" t="s">
        <v>690</v>
      </c>
      <c r="F8" s="410" t="s">
        <v>1539</v>
      </c>
      <c r="G8" s="410" t="s">
        <v>1528</v>
      </c>
      <c r="H8" s="410" t="s">
        <v>1532</v>
      </c>
      <c r="I8" s="410" t="s">
        <v>1540</v>
      </c>
      <c r="J8" s="402">
        <v>376985</v>
      </c>
      <c r="K8" s="402">
        <v>0</v>
      </c>
      <c r="L8" s="411" t="s">
        <v>244</v>
      </c>
    </row>
    <row r="9" spans="1:13" ht="63.75" x14ac:dyDescent="0.2">
      <c r="A9" s="408">
        <v>7</v>
      </c>
      <c r="B9" s="409" t="s">
        <v>158</v>
      </c>
      <c r="C9" s="410" t="s">
        <v>1541</v>
      </c>
      <c r="D9" s="411" t="s">
        <v>505</v>
      </c>
      <c r="E9" s="410" t="s">
        <v>506</v>
      </c>
      <c r="F9" s="410" t="s">
        <v>1542</v>
      </c>
      <c r="G9" s="410" t="s">
        <v>1543</v>
      </c>
      <c r="H9" s="410" t="s">
        <v>1544</v>
      </c>
      <c r="I9" s="410" t="s">
        <v>1545</v>
      </c>
      <c r="J9" s="402">
        <v>0</v>
      </c>
      <c r="K9" s="402">
        <v>0</v>
      </c>
      <c r="L9" s="411" t="s">
        <v>244</v>
      </c>
    </row>
    <row r="10" spans="1:13" ht="38.25" x14ac:dyDescent="0.2">
      <c r="A10" s="408">
        <v>8</v>
      </c>
      <c r="B10" s="409" t="s">
        <v>158</v>
      </c>
      <c r="C10" s="410" t="s">
        <v>1546</v>
      </c>
      <c r="D10" s="411" t="s">
        <v>505</v>
      </c>
      <c r="E10" s="410" t="s">
        <v>506</v>
      </c>
      <c r="F10" s="410" t="s">
        <v>1547</v>
      </c>
      <c r="G10" s="410" t="s">
        <v>1543</v>
      </c>
      <c r="H10" s="410" t="s">
        <v>1548</v>
      </c>
      <c r="I10" s="410" t="s">
        <v>1549</v>
      </c>
      <c r="J10" s="402">
        <v>5002.8900000000003</v>
      </c>
      <c r="K10" s="402">
        <v>94725.6</v>
      </c>
      <c r="L10" s="411" t="s">
        <v>244</v>
      </c>
    </row>
    <row r="11" spans="1:13" ht="63.75" x14ac:dyDescent="0.2">
      <c r="A11" s="408">
        <v>9</v>
      </c>
      <c r="B11" s="409" t="s">
        <v>158</v>
      </c>
      <c r="C11" s="410" t="s">
        <v>1464</v>
      </c>
      <c r="D11" s="411" t="s">
        <v>505</v>
      </c>
      <c r="E11" s="410" t="s">
        <v>506</v>
      </c>
      <c r="F11" s="410" t="s">
        <v>1550</v>
      </c>
      <c r="G11" s="410" t="s">
        <v>637</v>
      </c>
      <c r="H11" s="410" t="s">
        <v>1551</v>
      </c>
      <c r="I11" s="410" t="s">
        <v>1552</v>
      </c>
      <c r="J11" s="402">
        <v>230000</v>
      </c>
      <c r="K11" s="402">
        <v>0</v>
      </c>
      <c r="L11" s="411" t="s">
        <v>244</v>
      </c>
    </row>
    <row r="12" spans="1:13" ht="51" x14ac:dyDescent="0.2">
      <c r="A12" s="408">
        <v>10</v>
      </c>
      <c r="B12" s="409" t="s">
        <v>158</v>
      </c>
      <c r="C12" s="410" t="s">
        <v>1464</v>
      </c>
      <c r="D12" s="411" t="s">
        <v>505</v>
      </c>
      <c r="E12" s="410" t="s">
        <v>506</v>
      </c>
      <c r="F12" s="410" t="s">
        <v>1553</v>
      </c>
      <c r="G12" s="410" t="s">
        <v>1554</v>
      </c>
      <c r="H12" s="410" t="s">
        <v>1555</v>
      </c>
      <c r="I12" s="410" t="s">
        <v>1556</v>
      </c>
      <c r="J12" s="402">
        <v>465000</v>
      </c>
      <c r="K12" s="402">
        <v>0</v>
      </c>
      <c r="L12" s="411" t="s">
        <v>244</v>
      </c>
    </row>
    <row r="13" spans="1:13" ht="51" x14ac:dyDescent="0.2">
      <c r="A13" s="408">
        <v>11</v>
      </c>
      <c r="B13" s="409" t="s">
        <v>158</v>
      </c>
      <c r="C13" s="410" t="s">
        <v>1557</v>
      </c>
      <c r="D13" s="411" t="s">
        <v>505</v>
      </c>
      <c r="E13" s="410" t="s">
        <v>506</v>
      </c>
      <c r="F13" s="410" t="s">
        <v>1558</v>
      </c>
      <c r="G13" s="410" t="s">
        <v>637</v>
      </c>
      <c r="H13" s="410" t="s">
        <v>1559</v>
      </c>
      <c r="I13" s="410" t="s">
        <v>1560</v>
      </c>
      <c r="J13" s="402">
        <v>0</v>
      </c>
      <c r="K13" s="402">
        <v>0</v>
      </c>
      <c r="L13" s="411" t="s">
        <v>244</v>
      </c>
    </row>
    <row r="14" spans="1:13" ht="51" x14ac:dyDescent="0.2">
      <c r="A14" s="408">
        <v>12</v>
      </c>
      <c r="B14" s="409" t="s">
        <v>158</v>
      </c>
      <c r="C14" s="410" t="s">
        <v>1557</v>
      </c>
      <c r="D14" s="411" t="s">
        <v>505</v>
      </c>
      <c r="E14" s="410" t="s">
        <v>506</v>
      </c>
      <c r="F14" s="410" t="s">
        <v>1561</v>
      </c>
      <c r="G14" s="410" t="s">
        <v>637</v>
      </c>
      <c r="H14" s="410" t="s">
        <v>1562</v>
      </c>
      <c r="I14" s="410" t="s">
        <v>1563</v>
      </c>
      <c r="J14" s="402">
        <v>0</v>
      </c>
      <c r="K14" s="402">
        <v>0</v>
      </c>
      <c r="L14" s="411" t="s">
        <v>244</v>
      </c>
    </row>
    <row r="15" spans="1:13" ht="25.5" x14ac:dyDescent="0.2">
      <c r="A15" s="408">
        <v>13</v>
      </c>
      <c r="B15" s="409" t="s">
        <v>158</v>
      </c>
      <c r="C15" s="410" t="s">
        <v>1557</v>
      </c>
      <c r="D15" s="411" t="s">
        <v>505</v>
      </c>
      <c r="E15" s="410" t="s">
        <v>506</v>
      </c>
      <c r="F15" s="410" t="s">
        <v>1564</v>
      </c>
      <c r="G15" s="410" t="s">
        <v>1565</v>
      </c>
      <c r="H15" s="410" t="s">
        <v>1566</v>
      </c>
      <c r="I15" s="410" t="s">
        <v>1567</v>
      </c>
      <c r="J15" s="402">
        <v>0</v>
      </c>
      <c r="K15" s="402">
        <v>0</v>
      </c>
      <c r="L15" s="411" t="s">
        <v>244</v>
      </c>
    </row>
    <row r="16" spans="1:13" ht="165.75" x14ac:dyDescent="0.2">
      <c r="A16" s="408">
        <v>14</v>
      </c>
      <c r="B16" s="409" t="s">
        <v>158</v>
      </c>
      <c r="C16" s="410" t="s">
        <v>1568</v>
      </c>
      <c r="D16" s="411" t="s">
        <v>611</v>
      </c>
      <c r="E16" s="410" t="s">
        <v>690</v>
      </c>
      <c r="F16" s="410" t="s">
        <v>1569</v>
      </c>
      <c r="G16" s="410" t="s">
        <v>935</v>
      </c>
      <c r="H16" s="410" t="s">
        <v>1570</v>
      </c>
      <c r="I16" s="410" t="s">
        <v>1571</v>
      </c>
      <c r="J16" s="402">
        <v>26357.18</v>
      </c>
      <c r="K16" s="402">
        <v>0</v>
      </c>
      <c r="L16" s="410" t="s">
        <v>1498</v>
      </c>
    </row>
    <row r="17" spans="1:12" ht="89.25" x14ac:dyDescent="0.2">
      <c r="A17" s="408">
        <v>15</v>
      </c>
      <c r="B17" s="409" t="s">
        <v>158</v>
      </c>
      <c r="C17" s="410" t="s">
        <v>1572</v>
      </c>
      <c r="D17" s="411" t="s">
        <v>611</v>
      </c>
      <c r="E17" s="410" t="s">
        <v>506</v>
      </c>
      <c r="F17" s="410" t="s">
        <v>1573</v>
      </c>
      <c r="G17" s="410" t="s">
        <v>935</v>
      </c>
      <c r="H17" s="410" t="s">
        <v>1573</v>
      </c>
      <c r="I17" s="410" t="s">
        <v>1571</v>
      </c>
      <c r="J17" s="402">
        <v>15000</v>
      </c>
      <c r="K17" s="402">
        <v>0</v>
      </c>
      <c r="L17" s="410" t="s">
        <v>1498</v>
      </c>
    </row>
    <row r="18" spans="1:12" ht="38.25" x14ac:dyDescent="0.2">
      <c r="A18" s="408">
        <v>16</v>
      </c>
      <c r="B18" s="409" t="s">
        <v>1574</v>
      </c>
      <c r="C18" s="410" t="s">
        <v>1575</v>
      </c>
      <c r="D18" s="411" t="s">
        <v>505</v>
      </c>
      <c r="E18" s="410" t="s">
        <v>690</v>
      </c>
      <c r="F18" s="410" t="s">
        <v>1576</v>
      </c>
      <c r="G18" s="410" t="s">
        <v>1577</v>
      </c>
      <c r="H18" s="410" t="s">
        <v>1578</v>
      </c>
      <c r="I18" s="410" t="s">
        <v>1579</v>
      </c>
      <c r="J18" s="402">
        <v>7656.25</v>
      </c>
      <c r="K18" s="402">
        <v>0</v>
      </c>
      <c r="L18" s="411" t="s">
        <v>244</v>
      </c>
    </row>
    <row r="19" spans="1:12" ht="51" x14ac:dyDescent="0.2">
      <c r="A19" s="408">
        <v>17</v>
      </c>
      <c r="B19" s="409" t="s">
        <v>1574</v>
      </c>
      <c r="C19" s="410" t="s">
        <v>1464</v>
      </c>
      <c r="D19" s="411" t="s">
        <v>505</v>
      </c>
      <c r="E19" s="410" t="s">
        <v>506</v>
      </c>
      <c r="F19" s="410" t="s">
        <v>1580</v>
      </c>
      <c r="G19" s="410" t="s">
        <v>1581</v>
      </c>
      <c r="H19" s="410" t="s">
        <v>1582</v>
      </c>
      <c r="I19" s="410" t="s">
        <v>1375</v>
      </c>
      <c r="J19" s="402">
        <v>252120</v>
      </c>
      <c r="K19" s="402">
        <v>0</v>
      </c>
      <c r="L19" s="411" t="s">
        <v>244</v>
      </c>
    </row>
    <row r="20" spans="1:12" ht="25.5" x14ac:dyDescent="0.2">
      <c r="A20" s="408">
        <v>18</v>
      </c>
      <c r="B20" s="409" t="s">
        <v>1574</v>
      </c>
      <c r="C20" s="410" t="s">
        <v>1583</v>
      </c>
      <c r="D20" s="411" t="s">
        <v>505</v>
      </c>
      <c r="E20" s="410" t="s">
        <v>506</v>
      </c>
      <c r="F20" s="410" t="s">
        <v>1584</v>
      </c>
      <c r="G20" s="410" t="s">
        <v>1581</v>
      </c>
      <c r="H20" s="410" t="s">
        <v>1585</v>
      </c>
      <c r="I20" s="410" t="s">
        <v>1049</v>
      </c>
      <c r="J20" s="402">
        <v>1400000</v>
      </c>
      <c r="K20" s="402">
        <v>0</v>
      </c>
      <c r="L20" s="411" t="s">
        <v>244</v>
      </c>
    </row>
    <row r="21" spans="1:12" ht="38.25" x14ac:dyDescent="0.2">
      <c r="A21" s="408">
        <v>19</v>
      </c>
      <c r="B21" s="409" t="s">
        <v>1479</v>
      </c>
      <c r="C21" s="410" t="s">
        <v>1586</v>
      </c>
      <c r="D21" s="411" t="s">
        <v>505</v>
      </c>
      <c r="E21" s="410" t="s">
        <v>506</v>
      </c>
      <c r="F21" s="410" t="s">
        <v>1587</v>
      </c>
      <c r="G21" s="410" t="s">
        <v>1001</v>
      </c>
      <c r="H21" s="410" t="s">
        <v>1588</v>
      </c>
      <c r="I21" s="410" t="s">
        <v>1589</v>
      </c>
      <c r="J21" s="402">
        <v>86316.04</v>
      </c>
      <c r="K21" s="402">
        <v>0</v>
      </c>
      <c r="L21" s="411" t="s">
        <v>244</v>
      </c>
    </row>
    <row r="22" spans="1:12" ht="51" x14ac:dyDescent="0.2">
      <c r="A22" s="408">
        <v>20</v>
      </c>
      <c r="B22" s="409" t="s">
        <v>1426</v>
      </c>
      <c r="C22" s="410" t="s">
        <v>707</v>
      </c>
      <c r="D22" s="411" t="s">
        <v>505</v>
      </c>
      <c r="E22" s="410" t="s">
        <v>690</v>
      </c>
      <c r="F22" s="410" t="s">
        <v>1590</v>
      </c>
      <c r="G22" s="410" t="s">
        <v>1591</v>
      </c>
      <c r="H22" s="410" t="s">
        <v>1592</v>
      </c>
      <c r="I22" s="410" t="s">
        <v>1593</v>
      </c>
      <c r="J22" s="402">
        <v>1967.4</v>
      </c>
      <c r="K22" s="402">
        <v>0</v>
      </c>
      <c r="L22" s="411" t="s">
        <v>244</v>
      </c>
    </row>
    <row r="23" spans="1:12" ht="38.25" x14ac:dyDescent="0.2">
      <c r="A23" s="408">
        <v>21</v>
      </c>
      <c r="B23" s="409" t="s">
        <v>1426</v>
      </c>
      <c r="C23" s="410" t="s">
        <v>707</v>
      </c>
      <c r="D23" s="411" t="s">
        <v>505</v>
      </c>
      <c r="E23" s="410" t="s">
        <v>690</v>
      </c>
      <c r="F23" s="410" t="s">
        <v>1594</v>
      </c>
      <c r="G23" s="410" t="s">
        <v>1595</v>
      </c>
      <c r="H23" s="410" t="s">
        <v>1596</v>
      </c>
      <c r="I23" s="410" t="s">
        <v>1597</v>
      </c>
      <c r="J23" s="402">
        <v>22000</v>
      </c>
      <c r="K23" s="402">
        <v>0</v>
      </c>
      <c r="L23" s="411" t="s">
        <v>244</v>
      </c>
    </row>
    <row r="24" spans="1:12" ht="38.25" x14ac:dyDescent="0.2">
      <c r="A24" s="408">
        <v>22</v>
      </c>
      <c r="B24" s="409" t="s">
        <v>1365</v>
      </c>
      <c r="C24" s="410" t="s">
        <v>1557</v>
      </c>
      <c r="D24" s="411" t="s">
        <v>505</v>
      </c>
      <c r="E24" s="410" t="s">
        <v>506</v>
      </c>
      <c r="F24" s="410" t="s">
        <v>1598</v>
      </c>
      <c r="G24" s="410" t="s">
        <v>1599</v>
      </c>
      <c r="H24" s="410" t="s">
        <v>1600</v>
      </c>
      <c r="I24" s="410" t="s">
        <v>1601</v>
      </c>
      <c r="J24" s="402">
        <v>0</v>
      </c>
      <c r="K24" s="402">
        <v>0</v>
      </c>
      <c r="L24" s="411" t="s">
        <v>244</v>
      </c>
    </row>
    <row r="25" spans="1:12" ht="51" x14ac:dyDescent="0.2">
      <c r="A25" s="408">
        <v>23</v>
      </c>
      <c r="B25" s="409" t="s">
        <v>644</v>
      </c>
      <c r="C25" s="410" t="s">
        <v>1033</v>
      </c>
      <c r="D25" s="411" t="s">
        <v>505</v>
      </c>
      <c r="E25" s="410" t="s">
        <v>690</v>
      </c>
      <c r="F25" s="410" t="s">
        <v>1602</v>
      </c>
      <c r="G25" s="410" t="s">
        <v>739</v>
      </c>
      <c r="H25" s="410" t="s">
        <v>1603</v>
      </c>
      <c r="I25" s="410" t="s">
        <v>1604</v>
      </c>
      <c r="J25" s="402">
        <v>3390.08</v>
      </c>
      <c r="K25" s="402">
        <v>0</v>
      </c>
      <c r="L25" s="411" t="s">
        <v>244</v>
      </c>
    </row>
    <row r="26" spans="1:12" ht="63.75" x14ac:dyDescent="0.2">
      <c r="A26" s="408">
        <v>24</v>
      </c>
      <c r="B26" s="409" t="s">
        <v>644</v>
      </c>
      <c r="C26" s="410" t="s">
        <v>1605</v>
      </c>
      <c r="D26" s="411" t="s">
        <v>505</v>
      </c>
      <c r="E26" s="410" t="s">
        <v>690</v>
      </c>
      <c r="F26" s="410" t="s">
        <v>1606</v>
      </c>
      <c r="G26" s="410" t="s">
        <v>1607</v>
      </c>
      <c r="H26" s="410" t="s">
        <v>1608</v>
      </c>
      <c r="I26" s="410" t="s">
        <v>1609</v>
      </c>
      <c r="J26" s="402">
        <v>33689.599999999999</v>
      </c>
      <c r="K26" s="402">
        <v>0</v>
      </c>
      <c r="L26" s="411" t="s">
        <v>244</v>
      </c>
    </row>
    <row r="27" spans="1:12" ht="51" x14ac:dyDescent="0.2">
      <c r="A27" s="408">
        <v>25</v>
      </c>
      <c r="B27" s="409" t="s">
        <v>644</v>
      </c>
      <c r="C27" s="410" t="s">
        <v>1487</v>
      </c>
      <c r="D27" s="411" t="s">
        <v>505</v>
      </c>
      <c r="E27" s="410" t="s">
        <v>506</v>
      </c>
      <c r="F27" s="410" t="s">
        <v>1610</v>
      </c>
      <c r="G27" s="410" t="s">
        <v>739</v>
      </c>
      <c r="H27" s="410" t="s">
        <v>1611</v>
      </c>
      <c r="I27" s="410" t="s">
        <v>554</v>
      </c>
      <c r="J27" s="402">
        <v>3390.08</v>
      </c>
      <c r="K27" s="402">
        <v>0</v>
      </c>
      <c r="L27" s="411" t="s">
        <v>244</v>
      </c>
    </row>
    <row r="28" spans="1:12" ht="38.25" x14ac:dyDescent="0.2">
      <c r="A28" s="408">
        <v>26</v>
      </c>
      <c r="B28" s="409" t="s">
        <v>644</v>
      </c>
      <c r="C28" s="410" t="s">
        <v>1612</v>
      </c>
      <c r="D28" s="411" t="s">
        <v>611</v>
      </c>
      <c r="E28" s="410" t="s">
        <v>506</v>
      </c>
      <c r="F28" s="410" t="s">
        <v>1613</v>
      </c>
      <c r="G28" s="410" t="s">
        <v>1614</v>
      </c>
      <c r="H28" s="410" t="s">
        <v>1613</v>
      </c>
      <c r="I28" s="410" t="s">
        <v>1615</v>
      </c>
      <c r="J28" s="402">
        <v>3189000</v>
      </c>
      <c r="K28" s="402">
        <v>0</v>
      </c>
      <c r="L28" s="411" t="s">
        <v>244</v>
      </c>
    </row>
    <row r="29" spans="1:12" ht="38.25" x14ac:dyDescent="0.2">
      <c r="A29" s="408">
        <v>27</v>
      </c>
      <c r="B29" s="409" t="s">
        <v>644</v>
      </c>
      <c r="C29" s="410" t="s">
        <v>1240</v>
      </c>
      <c r="D29" s="411" t="s">
        <v>505</v>
      </c>
      <c r="E29" s="410" t="s">
        <v>690</v>
      </c>
      <c r="F29" s="410" t="s">
        <v>1616</v>
      </c>
      <c r="G29" s="410" t="s">
        <v>739</v>
      </c>
      <c r="H29" s="410" t="s">
        <v>1617</v>
      </c>
      <c r="I29" s="410" t="s">
        <v>1618</v>
      </c>
      <c r="J29" s="402">
        <v>498.08</v>
      </c>
      <c r="K29" s="402">
        <v>0</v>
      </c>
      <c r="L29" s="411" t="s">
        <v>244</v>
      </c>
    </row>
    <row r="30" spans="1:12" ht="38.25" x14ac:dyDescent="0.2">
      <c r="A30" s="408">
        <v>28</v>
      </c>
      <c r="B30" s="409" t="s">
        <v>898</v>
      </c>
      <c r="C30" s="410" t="s">
        <v>707</v>
      </c>
      <c r="D30" s="411" t="s">
        <v>505</v>
      </c>
      <c r="E30" s="410" t="s">
        <v>690</v>
      </c>
      <c r="F30" s="410" t="s">
        <v>1619</v>
      </c>
      <c r="G30" s="410" t="s">
        <v>1620</v>
      </c>
      <c r="H30" s="410" t="s">
        <v>1621</v>
      </c>
      <c r="I30" s="410" t="s">
        <v>1622</v>
      </c>
      <c r="J30" s="402">
        <v>0</v>
      </c>
      <c r="K30" s="402">
        <v>0</v>
      </c>
      <c r="L30" s="411" t="s">
        <v>244</v>
      </c>
    </row>
    <row r="31" spans="1:12" ht="38.25" x14ac:dyDescent="0.2">
      <c r="A31" s="408">
        <v>29</v>
      </c>
      <c r="B31" s="409" t="s">
        <v>898</v>
      </c>
      <c r="C31" s="410" t="s">
        <v>707</v>
      </c>
      <c r="D31" s="411" t="s">
        <v>505</v>
      </c>
      <c r="E31" s="410" t="s">
        <v>690</v>
      </c>
      <c r="F31" s="410" t="s">
        <v>1623</v>
      </c>
      <c r="G31" s="410" t="s">
        <v>1624</v>
      </c>
      <c r="H31" s="410" t="s">
        <v>1625</v>
      </c>
      <c r="I31" s="410" t="s">
        <v>1037</v>
      </c>
      <c r="J31" s="402">
        <v>25859.200000000001</v>
      </c>
      <c r="K31" s="402">
        <v>0</v>
      </c>
      <c r="L31" s="411" t="s">
        <v>244</v>
      </c>
    </row>
    <row r="32" spans="1:12" ht="51" x14ac:dyDescent="0.2">
      <c r="A32" s="408">
        <v>30</v>
      </c>
      <c r="B32" s="409" t="s">
        <v>898</v>
      </c>
      <c r="C32" s="410" t="s">
        <v>1626</v>
      </c>
      <c r="D32" s="411" t="s">
        <v>505</v>
      </c>
      <c r="E32" s="410" t="s">
        <v>690</v>
      </c>
      <c r="F32" s="410" t="s">
        <v>1627</v>
      </c>
      <c r="G32" s="410" t="s">
        <v>903</v>
      </c>
      <c r="H32" s="410" t="s">
        <v>1628</v>
      </c>
      <c r="I32" s="410" t="s">
        <v>1629</v>
      </c>
      <c r="J32" s="402">
        <v>0</v>
      </c>
      <c r="K32" s="402">
        <v>0</v>
      </c>
      <c r="L32" s="411" t="s">
        <v>244</v>
      </c>
    </row>
    <row r="33" spans="1:12" ht="38.25" x14ac:dyDescent="0.2">
      <c r="A33" s="408">
        <v>31</v>
      </c>
      <c r="B33" s="409" t="s">
        <v>898</v>
      </c>
      <c r="C33" s="410" t="s">
        <v>1050</v>
      </c>
      <c r="D33" s="411" t="s">
        <v>505</v>
      </c>
      <c r="E33" s="410" t="s">
        <v>690</v>
      </c>
      <c r="F33" s="410" t="s">
        <v>1630</v>
      </c>
      <c r="G33" s="410" t="s">
        <v>1009</v>
      </c>
      <c r="H33" s="410" t="s">
        <v>1631</v>
      </c>
      <c r="I33" s="410" t="s">
        <v>1632</v>
      </c>
      <c r="J33" s="402">
        <v>10000</v>
      </c>
      <c r="K33" s="402">
        <v>0</v>
      </c>
      <c r="L33" s="411" t="s">
        <v>244</v>
      </c>
    </row>
    <row r="34" spans="1:12" ht="38.25" x14ac:dyDescent="0.2">
      <c r="A34" s="408">
        <v>32</v>
      </c>
      <c r="B34" s="409" t="s">
        <v>898</v>
      </c>
      <c r="C34" s="410" t="s">
        <v>1633</v>
      </c>
      <c r="D34" s="411" t="s">
        <v>505</v>
      </c>
      <c r="E34" s="410" t="s">
        <v>690</v>
      </c>
      <c r="F34" s="410" t="s">
        <v>1634</v>
      </c>
      <c r="G34" s="410" t="s">
        <v>1635</v>
      </c>
      <c r="H34" s="410" t="s">
        <v>1636</v>
      </c>
      <c r="I34" s="410" t="s">
        <v>1637</v>
      </c>
      <c r="J34" s="402">
        <v>26633.74</v>
      </c>
      <c r="K34" s="402">
        <v>3417</v>
      </c>
      <c r="L34" s="411" t="s">
        <v>244</v>
      </c>
    </row>
    <row r="35" spans="1:12" ht="51" x14ac:dyDescent="0.2">
      <c r="A35" s="408">
        <v>33</v>
      </c>
      <c r="B35" s="409" t="s">
        <v>898</v>
      </c>
      <c r="C35" s="410" t="s">
        <v>1638</v>
      </c>
      <c r="D35" s="411" t="s">
        <v>505</v>
      </c>
      <c r="E35" s="410" t="s">
        <v>506</v>
      </c>
      <c r="F35" s="410" t="s">
        <v>1639</v>
      </c>
      <c r="G35" s="410" t="s">
        <v>1620</v>
      </c>
      <c r="H35" s="410" t="s">
        <v>1639</v>
      </c>
      <c r="I35" s="410" t="s">
        <v>1640</v>
      </c>
      <c r="J35" s="402">
        <v>30000</v>
      </c>
      <c r="K35" s="402">
        <v>0</v>
      </c>
      <c r="L35" s="411" t="s">
        <v>244</v>
      </c>
    </row>
    <row r="36" spans="1:12" ht="102" x14ac:dyDescent="0.2">
      <c r="A36" s="408">
        <v>34</v>
      </c>
      <c r="B36" s="409" t="s">
        <v>1316</v>
      </c>
      <c r="C36" s="410" t="s">
        <v>868</v>
      </c>
      <c r="D36" s="411" t="s">
        <v>611</v>
      </c>
      <c r="E36" s="410" t="s">
        <v>506</v>
      </c>
      <c r="F36" s="410" t="s">
        <v>1641</v>
      </c>
      <c r="G36" s="410" t="s">
        <v>1642</v>
      </c>
      <c r="H36" s="410" t="s">
        <v>1643</v>
      </c>
      <c r="I36" s="410" t="s">
        <v>1644</v>
      </c>
      <c r="J36" s="402">
        <v>1200</v>
      </c>
      <c r="K36" s="402">
        <v>0</v>
      </c>
      <c r="L36" s="411" t="s">
        <v>244</v>
      </c>
    </row>
    <row r="37" spans="1:12" ht="38.25" x14ac:dyDescent="0.2">
      <c r="A37" s="408">
        <v>35</v>
      </c>
      <c r="B37" s="409" t="s">
        <v>625</v>
      </c>
      <c r="C37" s="410" t="s">
        <v>707</v>
      </c>
      <c r="D37" s="411" t="s">
        <v>505</v>
      </c>
      <c r="E37" s="410" t="s">
        <v>690</v>
      </c>
      <c r="F37" s="410" t="s">
        <v>1645</v>
      </c>
      <c r="G37" s="410" t="s">
        <v>1646</v>
      </c>
      <c r="H37" s="410" t="s">
        <v>1647</v>
      </c>
      <c r="I37" s="410" t="s">
        <v>1648</v>
      </c>
      <c r="J37" s="402">
        <v>0</v>
      </c>
      <c r="K37" s="402">
        <v>0</v>
      </c>
      <c r="L37" s="411" t="s">
        <v>244</v>
      </c>
    </row>
    <row r="38" spans="1:12" ht="38.25" x14ac:dyDescent="0.2">
      <c r="A38" s="408">
        <v>36</v>
      </c>
      <c r="B38" s="409" t="s">
        <v>625</v>
      </c>
      <c r="C38" s="410" t="s">
        <v>1605</v>
      </c>
      <c r="D38" s="411" t="s">
        <v>505</v>
      </c>
      <c r="E38" s="410" t="s">
        <v>690</v>
      </c>
      <c r="F38" s="410" t="s">
        <v>1649</v>
      </c>
      <c r="G38" s="410" t="s">
        <v>1650</v>
      </c>
      <c r="H38" s="410" t="s">
        <v>1651</v>
      </c>
      <c r="I38" s="410" t="s">
        <v>1652</v>
      </c>
      <c r="J38" s="402">
        <v>4283.93</v>
      </c>
      <c r="K38" s="402">
        <v>0</v>
      </c>
      <c r="L38" s="411" t="s">
        <v>244</v>
      </c>
    </row>
    <row r="39" spans="1:12" ht="76.5" x14ac:dyDescent="0.2">
      <c r="A39" s="408">
        <v>37</v>
      </c>
      <c r="B39" s="409" t="s">
        <v>503</v>
      </c>
      <c r="C39" s="410" t="s">
        <v>1653</v>
      </c>
      <c r="D39" s="411" t="s">
        <v>611</v>
      </c>
      <c r="E39" s="410" t="s">
        <v>690</v>
      </c>
      <c r="F39" s="410" t="s">
        <v>1654</v>
      </c>
      <c r="G39" s="410" t="s">
        <v>508</v>
      </c>
      <c r="H39" s="410" t="s">
        <v>1655</v>
      </c>
      <c r="I39" s="410" t="s">
        <v>1656</v>
      </c>
      <c r="J39" s="402">
        <v>6500</v>
      </c>
      <c r="K39" s="402">
        <v>0</v>
      </c>
      <c r="L39" s="411" t="s">
        <v>244</v>
      </c>
    </row>
    <row r="40" spans="1:12" ht="38.25" x14ac:dyDescent="0.2">
      <c r="A40" s="408">
        <v>38</v>
      </c>
      <c r="B40" s="409" t="s">
        <v>503</v>
      </c>
      <c r="C40" s="410" t="s">
        <v>1657</v>
      </c>
      <c r="D40" s="411" t="s">
        <v>611</v>
      </c>
      <c r="E40" s="410" t="s">
        <v>690</v>
      </c>
      <c r="F40" s="410" t="s">
        <v>1658</v>
      </c>
      <c r="G40" s="410" t="s">
        <v>508</v>
      </c>
      <c r="H40" s="410" t="s">
        <v>1659</v>
      </c>
      <c r="I40" s="410" t="s">
        <v>1660</v>
      </c>
      <c r="J40" s="402">
        <v>1700</v>
      </c>
      <c r="K40" s="402">
        <v>0</v>
      </c>
      <c r="L40" s="411" t="s">
        <v>244</v>
      </c>
    </row>
    <row r="41" spans="1:12" ht="38.25" x14ac:dyDescent="0.2">
      <c r="A41" s="408">
        <v>39</v>
      </c>
      <c r="B41" s="409" t="s">
        <v>503</v>
      </c>
      <c r="C41" s="410" t="s">
        <v>1661</v>
      </c>
      <c r="D41" s="411" t="s">
        <v>505</v>
      </c>
      <c r="E41" s="410" t="s">
        <v>506</v>
      </c>
      <c r="F41" s="410" t="s">
        <v>1662</v>
      </c>
      <c r="G41" s="410" t="s">
        <v>576</v>
      </c>
      <c r="H41" s="410" t="s">
        <v>1663</v>
      </c>
      <c r="I41" s="410" t="s">
        <v>1664</v>
      </c>
      <c r="J41" s="402">
        <v>3000</v>
      </c>
      <c r="K41" s="402">
        <v>0</v>
      </c>
      <c r="L41" s="411" t="s">
        <v>244</v>
      </c>
    </row>
    <row r="42" spans="1:12" ht="63.75" x14ac:dyDescent="0.2">
      <c r="A42" s="408">
        <v>40</v>
      </c>
      <c r="B42" s="409" t="s">
        <v>503</v>
      </c>
      <c r="C42" s="410" t="s">
        <v>1557</v>
      </c>
      <c r="D42" s="411" t="s">
        <v>505</v>
      </c>
      <c r="E42" s="410" t="s">
        <v>506</v>
      </c>
      <c r="F42" s="410" t="s">
        <v>1665</v>
      </c>
      <c r="G42" s="410" t="s">
        <v>567</v>
      </c>
      <c r="H42" s="410" t="s">
        <v>1666</v>
      </c>
      <c r="I42" s="410" t="s">
        <v>1667</v>
      </c>
      <c r="J42" s="402">
        <v>19335</v>
      </c>
      <c r="K42" s="402">
        <v>0</v>
      </c>
      <c r="L42" s="411" t="s">
        <v>244</v>
      </c>
    </row>
    <row r="43" spans="1:12" ht="38.25" x14ac:dyDescent="0.2">
      <c r="A43" s="408">
        <v>41</v>
      </c>
      <c r="B43" s="409" t="s">
        <v>503</v>
      </c>
      <c r="C43" s="410" t="s">
        <v>1668</v>
      </c>
      <c r="D43" s="411" t="s">
        <v>611</v>
      </c>
      <c r="E43" s="410" t="s">
        <v>506</v>
      </c>
      <c r="F43" s="410" t="s">
        <v>1669</v>
      </c>
      <c r="G43" s="410" t="s">
        <v>1670</v>
      </c>
      <c r="H43" s="410" t="s">
        <v>1671</v>
      </c>
      <c r="I43" s="410" t="s">
        <v>1672</v>
      </c>
      <c r="J43" s="402">
        <v>3700</v>
      </c>
      <c r="K43" s="402">
        <v>0</v>
      </c>
      <c r="L43" s="411" t="s">
        <v>244</v>
      </c>
    </row>
    <row r="44" spans="1:12" ht="76.5" x14ac:dyDescent="0.2">
      <c r="A44" s="408">
        <v>42</v>
      </c>
      <c r="B44" s="409" t="s">
        <v>158</v>
      </c>
      <c r="C44" s="410" t="s">
        <v>1626</v>
      </c>
      <c r="D44" s="411" t="s">
        <v>505</v>
      </c>
      <c r="E44" s="410" t="s">
        <v>690</v>
      </c>
      <c r="F44" s="410" t="s">
        <v>1673</v>
      </c>
      <c r="G44" s="410" t="s">
        <v>1035</v>
      </c>
      <c r="H44" s="410" t="s">
        <v>1674</v>
      </c>
      <c r="I44" s="410" t="s">
        <v>1675</v>
      </c>
      <c r="J44" s="402">
        <v>59710.98</v>
      </c>
      <c r="K44" s="402">
        <v>0</v>
      </c>
      <c r="L44" s="410" t="s">
        <v>1676</v>
      </c>
    </row>
    <row r="45" spans="1:12" ht="51" x14ac:dyDescent="0.2">
      <c r="A45" s="408">
        <v>43</v>
      </c>
      <c r="B45" s="409" t="s">
        <v>1677</v>
      </c>
      <c r="C45" s="410" t="s">
        <v>1557</v>
      </c>
      <c r="D45" s="411" t="s">
        <v>505</v>
      </c>
      <c r="E45" s="410" t="s">
        <v>506</v>
      </c>
      <c r="F45" s="410" t="s">
        <v>1678</v>
      </c>
      <c r="G45" s="410" t="s">
        <v>637</v>
      </c>
      <c r="H45" s="410" t="s">
        <v>1679</v>
      </c>
      <c r="I45" s="410" t="s">
        <v>908</v>
      </c>
      <c r="J45" s="402">
        <v>0</v>
      </c>
      <c r="K45" s="402">
        <v>0</v>
      </c>
      <c r="L45" s="411" t="s">
        <v>244</v>
      </c>
    </row>
  </sheetData>
  <mergeCells count="1">
    <mergeCell ref="A1:L1"/>
  </mergeCells>
  <printOptions horizontalCentered="1"/>
  <pageMargins left="0.23622047244094491" right="0.23622047244094491" top="0.74803149606299213" bottom="0.35433070866141736" header="0.31496062992125984" footer="0.31496062992125984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E11"/>
  <sheetViews>
    <sheetView view="pageBreakPreview" zoomScaleNormal="100" zoomScaleSheetLayoutView="100" workbookViewId="0">
      <selection activeCell="H8" sqref="H8:I8"/>
    </sheetView>
  </sheetViews>
  <sheetFormatPr defaultRowHeight="15.75" x14ac:dyDescent="0.25"/>
  <cols>
    <col min="1" max="1" width="21.75" customWidth="1"/>
    <col min="2" max="2" width="30.375" customWidth="1"/>
    <col min="3" max="3" width="32.75" customWidth="1"/>
    <col min="4" max="4" width="22" customWidth="1"/>
    <col min="5" max="5" width="21.5" style="312" customWidth="1"/>
  </cols>
  <sheetData>
    <row r="1" spans="1:5" ht="21" thickBot="1" x14ac:dyDescent="0.35">
      <c r="A1" s="428" t="s">
        <v>1680</v>
      </c>
      <c r="B1" s="428"/>
      <c r="C1" s="428"/>
      <c r="D1" s="428"/>
      <c r="E1" s="428"/>
    </row>
    <row r="2" spans="1:5" s="1" customFormat="1" ht="16.5" thickBot="1" x14ac:dyDescent="0.3">
      <c r="A2" s="58" t="s">
        <v>1681</v>
      </c>
      <c r="B2" s="60" t="s">
        <v>1682</v>
      </c>
      <c r="C2" s="60" t="s">
        <v>1683</v>
      </c>
      <c r="D2" s="60" t="s">
        <v>1684</v>
      </c>
      <c r="E2" s="306" t="s">
        <v>1685</v>
      </c>
    </row>
    <row r="3" spans="1:5" s="1" customFormat="1" ht="47.25" x14ac:dyDescent="0.25">
      <c r="A3" s="301" t="s">
        <v>1686</v>
      </c>
      <c r="B3" s="302" t="s">
        <v>1687</v>
      </c>
      <c r="C3" s="302" t="s">
        <v>1688</v>
      </c>
      <c r="D3" s="302" t="s">
        <v>1689</v>
      </c>
      <c r="E3" s="307">
        <v>45298</v>
      </c>
    </row>
    <row r="4" spans="1:5" s="1" customFormat="1" ht="47.25" x14ac:dyDescent="0.25">
      <c r="A4" s="303" t="s">
        <v>1686</v>
      </c>
      <c r="B4" s="304" t="s">
        <v>1690</v>
      </c>
      <c r="C4" s="304" t="s">
        <v>1691</v>
      </c>
      <c r="D4" s="304" t="s">
        <v>1692</v>
      </c>
      <c r="E4" s="308">
        <v>45458</v>
      </c>
    </row>
    <row r="5" spans="1:5" s="1" customFormat="1" ht="47.25" x14ac:dyDescent="0.25">
      <c r="A5" s="303" t="s">
        <v>1686</v>
      </c>
      <c r="B5" s="304" t="s">
        <v>1693</v>
      </c>
      <c r="C5" s="304" t="s">
        <v>1694</v>
      </c>
      <c r="D5" s="304" t="s">
        <v>1695</v>
      </c>
      <c r="E5" s="308">
        <v>45297</v>
      </c>
    </row>
    <row r="6" spans="1:5" s="1" customFormat="1" ht="47.25" x14ac:dyDescent="0.25">
      <c r="A6" s="303" t="s">
        <v>1686</v>
      </c>
      <c r="B6" s="304" t="s">
        <v>1696</v>
      </c>
      <c r="C6" s="304" t="s">
        <v>1697</v>
      </c>
      <c r="D6" s="304" t="s">
        <v>1698</v>
      </c>
      <c r="E6" s="309">
        <v>45472</v>
      </c>
    </row>
    <row r="7" spans="1:5" s="1" customFormat="1" ht="47.25" x14ac:dyDescent="0.25">
      <c r="A7" s="303" t="s">
        <v>1686</v>
      </c>
      <c r="B7" s="304" t="s">
        <v>1699</v>
      </c>
      <c r="C7" s="304" t="s">
        <v>1700</v>
      </c>
      <c r="D7" s="304" t="s">
        <v>1701</v>
      </c>
      <c r="E7" s="309">
        <v>45549</v>
      </c>
    </row>
    <row r="8" spans="1:5" s="1" customFormat="1" ht="63" x14ac:dyDescent="0.25">
      <c r="A8" s="303" t="s">
        <v>1686</v>
      </c>
      <c r="B8" s="304" t="s">
        <v>1693</v>
      </c>
      <c r="C8" s="304" t="s">
        <v>1702</v>
      </c>
      <c r="D8" s="304" t="s">
        <v>1703</v>
      </c>
      <c r="E8" s="310" t="s">
        <v>1704</v>
      </c>
    </row>
    <row r="9" spans="1:5" ht="78.75" x14ac:dyDescent="0.25">
      <c r="A9" s="303" t="s">
        <v>1686</v>
      </c>
      <c r="B9" s="304" t="s">
        <v>1693</v>
      </c>
      <c r="C9" s="304" t="s">
        <v>1705</v>
      </c>
      <c r="D9" s="304" t="s">
        <v>1703</v>
      </c>
      <c r="E9" s="310" t="s">
        <v>1706</v>
      </c>
    </row>
    <row r="10" spans="1:5" ht="47.25" x14ac:dyDescent="0.25">
      <c r="A10" s="303" t="s">
        <v>1686</v>
      </c>
      <c r="B10" s="304" t="s">
        <v>1707</v>
      </c>
      <c r="C10" s="304" t="s">
        <v>1708</v>
      </c>
      <c r="D10" s="304" t="s">
        <v>1709</v>
      </c>
      <c r="E10" s="311">
        <v>45557</v>
      </c>
    </row>
    <row r="11" spans="1:5" ht="47.25" x14ac:dyDescent="0.25">
      <c r="A11" s="303" t="s">
        <v>1686</v>
      </c>
      <c r="B11" s="305" t="s">
        <v>1710</v>
      </c>
      <c r="C11" s="304" t="s">
        <v>1711</v>
      </c>
      <c r="D11" s="304" t="s">
        <v>1689</v>
      </c>
      <c r="E11" s="311">
        <v>45298</v>
      </c>
    </row>
  </sheetData>
  <mergeCells count="1">
    <mergeCell ref="A1:E1"/>
  </mergeCells>
  <pageMargins left="0.7" right="0.7" top="0.75" bottom="0.75" header="0.3" footer="0.3"/>
  <pageSetup paperSize="9" scale="96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X8"/>
  <sheetViews>
    <sheetView view="pageBreakPreview" zoomScale="85" zoomScaleNormal="80" zoomScaleSheetLayoutView="85" workbookViewId="0">
      <selection activeCell="S11" sqref="S11"/>
    </sheetView>
  </sheetViews>
  <sheetFormatPr defaultRowHeight="15.75" x14ac:dyDescent="0.25"/>
  <cols>
    <col min="1" max="1" width="9.375" customWidth="1"/>
    <col min="2" max="2" width="9.875" customWidth="1"/>
    <col min="3" max="3" width="8.625" customWidth="1"/>
    <col min="4" max="4" width="9.875" customWidth="1"/>
    <col min="5" max="5" width="10.875" customWidth="1"/>
    <col min="6" max="6" width="10.375" customWidth="1"/>
    <col min="7" max="7" width="8.5" customWidth="1"/>
    <col min="8" max="8" width="10.5" customWidth="1"/>
    <col min="9" max="9" width="8.625" customWidth="1"/>
    <col min="10" max="10" width="8.75" customWidth="1"/>
    <col min="11" max="11" width="9.5" customWidth="1"/>
    <col min="12" max="12" width="2.75" customWidth="1"/>
    <col min="13" max="13" width="10" customWidth="1"/>
    <col min="14" max="14" width="9.125" customWidth="1"/>
    <col min="15" max="15" width="2.75" customWidth="1"/>
    <col min="16" max="16" width="10.75" customWidth="1"/>
    <col min="17" max="17" width="9.25" customWidth="1"/>
    <col min="18" max="18" width="36" bestFit="1" customWidth="1"/>
  </cols>
  <sheetData>
    <row r="1" spans="1:24" ht="45" customHeight="1" x14ac:dyDescent="0.25">
      <c r="A1" s="540" t="s">
        <v>1712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2"/>
    </row>
    <row r="2" spans="1:24" ht="104.25" customHeight="1" thickBot="1" x14ac:dyDescent="0.3">
      <c r="A2" s="543" t="s">
        <v>1713</v>
      </c>
      <c r="B2" s="543"/>
      <c r="C2" s="543"/>
      <c r="D2" s="543" t="s">
        <v>1714</v>
      </c>
      <c r="E2" s="543"/>
      <c r="F2" s="543" t="s">
        <v>1715</v>
      </c>
      <c r="G2" s="543"/>
      <c r="H2" s="543" t="s">
        <v>1716</v>
      </c>
      <c r="I2" s="543"/>
      <c r="J2" s="538" t="s">
        <v>1717</v>
      </c>
      <c r="K2" s="539"/>
      <c r="L2" s="539"/>
      <c r="M2" s="539"/>
      <c r="N2" s="539"/>
      <c r="O2" s="539"/>
      <c r="P2" s="539"/>
      <c r="Q2" s="539"/>
    </row>
    <row r="3" spans="1:24" ht="55.5" customHeight="1" x14ac:dyDescent="0.25">
      <c r="A3" s="168" t="s">
        <v>312</v>
      </c>
      <c r="B3" s="273" t="s">
        <v>65</v>
      </c>
      <c r="C3" s="168" t="s">
        <v>1718</v>
      </c>
      <c r="D3" s="168" t="s">
        <v>1719</v>
      </c>
      <c r="E3" s="168" t="s">
        <v>1718</v>
      </c>
      <c r="F3" s="168" t="s">
        <v>165</v>
      </c>
      <c r="G3" s="168" t="s">
        <v>1718</v>
      </c>
      <c r="H3" s="168" t="s">
        <v>165</v>
      </c>
      <c r="I3" s="168" t="s">
        <v>1718</v>
      </c>
      <c r="J3" s="169" t="s">
        <v>165</v>
      </c>
      <c r="K3" s="170" t="s">
        <v>1720</v>
      </c>
      <c r="L3" s="535"/>
      <c r="M3" s="171" t="s">
        <v>1721</v>
      </c>
      <c r="N3" s="170" t="s">
        <v>1720</v>
      </c>
      <c r="O3" s="535"/>
      <c r="P3" s="171" t="s">
        <v>1722</v>
      </c>
      <c r="Q3" s="169" t="s">
        <v>1720</v>
      </c>
    </row>
    <row r="4" spans="1:24" ht="15.75" customHeight="1" x14ac:dyDescent="0.25">
      <c r="A4" s="169"/>
      <c r="B4" s="169"/>
      <c r="C4" s="169"/>
      <c r="D4" s="169"/>
      <c r="E4" s="169">
        <v>0</v>
      </c>
      <c r="F4" s="169"/>
      <c r="G4" s="169"/>
      <c r="H4" s="172"/>
      <c r="I4" s="172"/>
      <c r="J4" s="172"/>
      <c r="K4" s="173">
        <v>0</v>
      </c>
      <c r="L4" s="536"/>
      <c r="M4" s="274"/>
      <c r="N4" s="275"/>
      <c r="O4" s="536"/>
      <c r="P4" s="274">
        <v>0</v>
      </c>
      <c r="Q4" s="174"/>
      <c r="R4" s="493" t="s">
        <v>1723</v>
      </c>
      <c r="S4" s="494"/>
      <c r="T4" s="4"/>
      <c r="U4" s="4"/>
      <c r="V4" s="4"/>
    </row>
    <row r="5" spans="1:24" x14ac:dyDescent="0.25">
      <c r="A5" s="169"/>
      <c r="B5" s="169"/>
      <c r="C5" s="169"/>
      <c r="D5" s="169"/>
      <c r="E5" s="169"/>
      <c r="F5" s="169"/>
      <c r="G5" s="169"/>
      <c r="H5" s="172"/>
      <c r="I5" s="172"/>
      <c r="J5" s="172"/>
      <c r="K5" s="173"/>
      <c r="L5" s="536"/>
      <c r="M5" s="274"/>
      <c r="N5" s="275"/>
      <c r="O5" s="536"/>
      <c r="P5" s="274"/>
      <c r="Q5" s="174"/>
      <c r="R5" s="495" t="s">
        <v>1724</v>
      </c>
      <c r="S5" s="496"/>
      <c r="T5" s="496"/>
      <c r="U5" s="496"/>
      <c r="V5" s="496"/>
      <c r="W5" s="496"/>
      <c r="X5" s="496"/>
    </row>
    <row r="6" spans="1:24" x14ac:dyDescent="0.25">
      <c r="A6" s="169"/>
      <c r="B6" s="169"/>
      <c r="C6" s="169"/>
      <c r="D6" s="169"/>
      <c r="E6" s="169"/>
      <c r="F6" s="169"/>
      <c r="G6" s="169"/>
      <c r="H6" s="172"/>
      <c r="I6" s="172"/>
      <c r="J6" s="172"/>
      <c r="K6" s="173"/>
      <c r="L6" s="536"/>
      <c r="M6" s="274"/>
      <c r="N6" s="275"/>
      <c r="O6" s="536"/>
      <c r="P6" s="274"/>
      <c r="Q6" s="174"/>
    </row>
    <row r="7" spans="1:24" x14ac:dyDescent="0.25">
      <c r="A7" s="169"/>
      <c r="B7" s="169"/>
      <c r="C7" s="169"/>
      <c r="D7" s="169"/>
      <c r="E7" s="169"/>
      <c r="F7" s="169"/>
      <c r="G7" s="169"/>
      <c r="H7" s="172"/>
      <c r="I7" s="172"/>
      <c r="J7" s="172"/>
      <c r="K7" s="173"/>
      <c r="L7" s="536"/>
      <c r="M7" s="274"/>
      <c r="N7" s="275"/>
      <c r="O7" s="536"/>
      <c r="P7" s="274"/>
      <c r="Q7" s="174"/>
    </row>
    <row r="8" spans="1:24" x14ac:dyDescent="0.25">
      <c r="A8" s="174"/>
      <c r="B8" s="174"/>
      <c r="C8" s="174"/>
      <c r="D8" s="174"/>
      <c r="E8" s="174"/>
      <c r="F8" s="174"/>
      <c r="G8" s="174"/>
      <c r="H8" s="172"/>
      <c r="I8" s="172"/>
      <c r="J8" s="172"/>
      <c r="K8" s="173"/>
      <c r="L8" s="537"/>
      <c r="M8" s="274"/>
      <c r="N8" s="275"/>
      <c r="O8" s="537"/>
      <c r="P8" s="274"/>
      <c r="Q8" s="174"/>
    </row>
  </sheetData>
  <mergeCells count="10">
    <mergeCell ref="R5:X5"/>
    <mergeCell ref="L3:L8"/>
    <mergeCell ref="J2:Q2"/>
    <mergeCell ref="O3:O8"/>
    <mergeCell ref="A1:Q1"/>
    <mergeCell ref="F2:G2"/>
    <mergeCell ref="H2:I2"/>
    <mergeCell ref="D2:E2"/>
    <mergeCell ref="A2:C2"/>
    <mergeCell ref="R4:S4"/>
  </mergeCells>
  <pageMargins left="0.7" right="0.7" top="0.75" bottom="0.75" header="0.3" footer="0.3"/>
  <pageSetup paperSize="9" scale="82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1:C11"/>
  <sheetViews>
    <sheetView tabSelected="1" view="pageBreakPreview" zoomScale="60" zoomScaleNormal="100" workbookViewId="0">
      <selection activeCell="A3" sqref="A3"/>
    </sheetView>
  </sheetViews>
  <sheetFormatPr defaultRowHeight="15.75" x14ac:dyDescent="0.25"/>
  <sheetData>
    <row r="11" spans="1:3" x14ac:dyDescent="0.25">
      <c r="A11" s="156"/>
      <c r="B11" s="156"/>
      <c r="C11" s="15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B953D8AB43BC429B624F1206863A5F" ma:contentTypeVersion="5" ma:contentTypeDescription="Umožňuje vytvoriť nový dokument." ma:contentTypeScope="" ma:versionID="3d380359696bcf2804707cedf726ebe3">
  <xsd:schema xmlns:xsd="http://www.w3.org/2001/XMLSchema" xmlns:xs="http://www.w3.org/2001/XMLSchema" xmlns:p="http://schemas.microsoft.com/office/2006/metadata/properties" xmlns:ns3="f0264f72-a130-4ae7-b965-0cf746021efe" targetNamespace="http://schemas.microsoft.com/office/2006/metadata/properties" ma:root="true" ma:fieldsID="71757e91597292f74739cdd2091ed8ca" ns3:_="">
    <xsd:import namespace="f0264f72-a130-4ae7-b965-0cf746021efe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264f72-a130-4ae7-b965-0cf746021ef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C0DBA4-B391-46D9-9680-B425201055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264f72-a130-4ae7-b965-0cf746021e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0E4545-BAD6-469B-9218-C04FA07708F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0E5DD19-53CA-4759-8263-5958EF8713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28</vt:i4>
      </vt:variant>
      <vt:variant>
        <vt:lpstr>Pomenované rozsahy</vt:lpstr>
      </vt:variant>
      <vt:variant>
        <vt:i4>8</vt:i4>
      </vt:variant>
    </vt:vector>
  </HeadingPairs>
  <TitlesOfParts>
    <vt:vector size="36" baseType="lpstr">
      <vt:lpstr>titulná strana</vt:lpstr>
      <vt:lpstr>zoznam tabuliek</vt:lpstr>
      <vt:lpstr>T1 počet študentov</vt:lpstr>
      <vt:lpstr>T1a vývoj počtu študentov</vt:lpstr>
      <vt:lpstr>T2 počet absolventov</vt:lpstr>
      <vt:lpstr>T3a I. stupeň prijatia</vt:lpstr>
      <vt:lpstr>T3b II. stupeň prijatia</vt:lpstr>
      <vt:lpstr>T3c III. stupeň prijatia</vt:lpstr>
      <vt:lpstr>T4 štruktúra platiacich</vt:lpstr>
      <vt:lpstr>T5 úspešnosť štúdia</vt:lpstr>
      <vt:lpstr>T6 mobility študenti</vt:lpstr>
      <vt:lpstr>T7 profesori</vt:lpstr>
      <vt:lpstr>T8 docenti</vt:lpstr>
      <vt:lpstr>T9 výberové konania</vt:lpstr>
      <vt:lpstr>T10 kvalif. štruktúra učiteľov</vt:lpstr>
      <vt:lpstr>T11 mobility zam</vt:lpstr>
      <vt:lpstr>T12 záverečné práce</vt:lpstr>
      <vt:lpstr>T13 publ činnosť</vt:lpstr>
      <vt:lpstr>T14 umel.cinnosť</vt:lpstr>
      <vt:lpstr>T15 štud.program - ŠP</vt:lpstr>
      <vt:lpstr>T16 odňaté ŠP</vt:lpstr>
      <vt:lpstr>17 HI konania</vt:lpstr>
      <vt:lpstr>18 HI odňatie </vt:lpstr>
      <vt:lpstr>T19 Výskumné projekty</vt:lpstr>
      <vt:lpstr>T20 Ostatné (nevýsk.) projekty</vt:lpstr>
      <vt:lpstr>T21 umelecká činnosť</vt:lpstr>
      <vt:lpstr>T22 odoberanie titulov</vt:lpstr>
      <vt:lpstr>skratky</vt:lpstr>
      <vt:lpstr>'17 HI konania'!Oblasť_tlače</vt:lpstr>
      <vt:lpstr>'18 HI odňatie '!Oblasť_tlače</vt:lpstr>
      <vt:lpstr>'T12 záverečné práce'!Oblasť_tlače</vt:lpstr>
      <vt:lpstr>'T20 Ostatné (nevýsk.) projekty'!Oblasť_tlače</vt:lpstr>
      <vt:lpstr>'T22 odoberanie titulov'!Oblasť_tlače</vt:lpstr>
      <vt:lpstr>'T3a I. stupeň prijatia'!Oblasť_tlače</vt:lpstr>
      <vt:lpstr>'T3c III. stupeň prijatia'!Oblasť_tlače</vt:lpstr>
      <vt:lpstr>'T9 výberové konania'!Oblasť_tlače</vt:lpstr>
    </vt:vector>
  </TitlesOfParts>
  <Manager/>
  <Company>MŠSR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Jozef Jurkovič</dc:creator>
  <cp:keywords/>
  <dc:description/>
  <cp:lastModifiedBy>Mgr. Lucia Huličová</cp:lastModifiedBy>
  <cp:revision/>
  <cp:lastPrinted>2025-05-27T11:00:58Z</cp:lastPrinted>
  <dcterms:created xsi:type="dcterms:W3CDTF">2010-01-11T10:19:31Z</dcterms:created>
  <dcterms:modified xsi:type="dcterms:W3CDTF">2025-05-27T11:01:03Z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0x010100DFB953D8AB43BC429B624F1206863A5F</vt:lpwstr>
  </property>
</Properties>
</file>