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kancelarka\Správa o činnosti UPJS\za rok 2025 - Huličová\"/>
    </mc:Choice>
  </mc:AlternateContent>
  <xr:revisionPtr revIDLastSave="0" documentId="13_ncr:1_{55437E5C-D289-4C28-98CA-CA6032902186}" xr6:coauthVersionLast="47" xr6:coauthVersionMax="47" xr10:uidLastSave="{00000000-0000-0000-0000-000000000000}"/>
  <bookViews>
    <workbookView xWindow="-28920" yWindow="1725" windowWidth="29040" windowHeight="15720" tabRatio="1000" firstSheet="11" activeTab="20" xr2:uid="{00000000-000D-0000-FFFF-FFFF00000000}"/>
  </bookViews>
  <sheets>
    <sheet name="titulná strana" sheetId="37" r:id="rId1"/>
    <sheet name="zoznam tabuliek" sheetId="38" r:id="rId2"/>
    <sheet name="T1 počet študentov" sheetId="41" r:id="rId3"/>
    <sheet name="T1a vývoj počtu študentov" sheetId="7" r:id="rId4"/>
    <sheet name="T2 počet absolventov" sheetId="2" r:id="rId5"/>
    <sheet name="T3A - I. stupeň prijatia" sheetId="4" r:id="rId6"/>
    <sheet name="T3B - II. stupeň prijatia" sheetId="5" r:id="rId7"/>
    <sheet name="T3C - III. stupeň prijatia" sheetId="6" r:id="rId8"/>
    <sheet name="T4 štruktúra platiacich" sheetId="3" r:id="rId9"/>
    <sheet name="T5 - úspešnosť štúdia" sheetId="36" r:id="rId10"/>
    <sheet name="T6 mobility študenti" sheetId="15" r:id="rId11"/>
    <sheet name="T7 profesori" sheetId="21" r:id="rId12"/>
    <sheet name="T8 docenti" sheetId="20" r:id="rId13"/>
    <sheet name="T9 výberové konania" sheetId="19" r:id="rId14"/>
    <sheet name="T10 kvalif. štruktúra učiteľov" sheetId="13" r:id="rId15"/>
    <sheet name="T11 mobility zam" sheetId="16" r:id="rId16"/>
    <sheet name="T12 záverečné práce" sheetId="18" r:id="rId17"/>
    <sheet name="T13 publ činnosť" sheetId="40" r:id="rId18"/>
    <sheet name="T14 umel.cinnosť" sheetId="39" r:id="rId19"/>
    <sheet name="T15 zrušené ŠP" sheetId="27" r:id="rId20"/>
    <sheet name="16 HI konania" sheetId="30" r:id="rId21"/>
    <sheet name="17 HI odňatie " sheetId="31" r:id="rId22"/>
    <sheet name="T18 Výskumné projekty" sheetId="34" r:id="rId23"/>
    <sheet name="T19 Ostatné (nevýsk.) projekty" sheetId="35" r:id="rId24"/>
    <sheet name="T20 umelecká činnosť" sheetId="28" r:id="rId25"/>
    <sheet name="T21 odoberanie titulov" sheetId="42" r:id="rId26"/>
    <sheet name="skratky" sheetId="29" r:id="rId27"/>
  </sheets>
  <definedNames>
    <definedName name="_xlnm._FilterDatabase" localSheetId="22" hidden="1">'T18 Výskumné projekty'!$A$2:$L$348</definedName>
    <definedName name="_xlnm._FilterDatabase" localSheetId="23" hidden="1">'T19 Ostatné (nevýsk.) projekty'!$A$2:$L$61</definedName>
    <definedName name="_xlnm.Print_Area" localSheetId="20">'16 HI konania'!$A$1:$B$22</definedName>
    <definedName name="_xlnm.Print_Area" localSheetId="21">'17 HI odňatie '!$A$1:$C$8</definedName>
    <definedName name="_xlnm.Print_Area" localSheetId="16">'T12 záverečné práce'!$A$1:$K$8</definedName>
    <definedName name="_xlnm.Print_Area" localSheetId="23">'T19 Ostatné (nevýsk.) projekty'!$A$1:$L$13</definedName>
    <definedName name="_xlnm.Print_Area" localSheetId="25">'T21 odoberanie titulov'!$A$1:$R$11</definedName>
    <definedName name="_xlnm.Print_Area" localSheetId="5">'T3A - I. stupeň prijatia'!$A$1:$J$94</definedName>
    <definedName name="_xlnm.Print_Area" localSheetId="7">'T3C - III. stupeň prijatia'!$A$1:$J$126</definedName>
    <definedName name="_xlnm.Print_Area" localSheetId="13">'T9 výberové konania'!$A$1:$I$21</definedName>
  </definedNames>
  <calcPr calcId="191028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35" l="1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17" i="35"/>
  <c r="A18" i="35"/>
  <c r="A19" i="35"/>
  <c r="A5" i="34"/>
  <c r="A6" i="34"/>
  <c r="A7" i="34"/>
  <c r="A8" i="34"/>
  <c r="A9" i="34"/>
  <c r="A10" i="34"/>
  <c r="A11" i="34"/>
  <c r="A12" i="34"/>
  <c r="A13" i="34"/>
  <c r="A14" i="34"/>
  <c r="A15" i="34"/>
  <c r="A16" i="34"/>
  <c r="A17" i="34"/>
  <c r="A18" i="34"/>
  <c r="A19" i="34"/>
  <c r="A20" i="34"/>
  <c r="A21" i="34"/>
  <c r="A22" i="34"/>
  <c r="A23" i="34"/>
  <c r="A24" i="34"/>
  <c r="A25" i="34"/>
  <c r="A26" i="34"/>
  <c r="A27" i="34"/>
  <c r="A28" i="34"/>
  <c r="A29" i="34"/>
  <c r="A30" i="34"/>
  <c r="A31" i="34"/>
  <c r="A32" i="34"/>
  <c r="A33" i="34"/>
  <c r="A34" i="34"/>
  <c r="A35" i="34"/>
  <c r="A36" i="34"/>
  <c r="A37" i="34"/>
  <c r="A38" i="34"/>
  <c r="A39" i="34"/>
  <c r="A40" i="34"/>
  <c r="A41" i="34"/>
  <c r="A42" i="34"/>
  <c r="A43" i="34"/>
  <c r="A44" i="34"/>
  <c r="A45" i="34"/>
  <c r="A46" i="34"/>
  <c r="A47" i="34"/>
  <c r="A48" i="34"/>
  <c r="A49" i="34"/>
  <c r="A50" i="34"/>
  <c r="A51" i="34"/>
  <c r="A52" i="34"/>
  <c r="A53" i="34"/>
  <c r="A54" i="34"/>
  <c r="A55" i="34"/>
  <c r="A56" i="34"/>
  <c r="A57" i="34"/>
  <c r="A58" i="34"/>
  <c r="A59" i="34"/>
  <c r="A60" i="34"/>
  <c r="A61" i="34"/>
  <c r="A62" i="34"/>
  <c r="A63" i="34"/>
  <c r="A64" i="34"/>
  <c r="A65" i="34"/>
  <c r="A66" i="34"/>
  <c r="A67" i="34"/>
  <c r="A68" i="34"/>
  <c r="A69" i="34"/>
  <c r="A70" i="34"/>
  <c r="A71" i="34"/>
  <c r="A72" i="34"/>
  <c r="A73" i="34"/>
  <c r="A74" i="34"/>
  <c r="A75" i="34"/>
  <c r="A76" i="34"/>
  <c r="A77" i="34"/>
  <c r="A78" i="34"/>
  <c r="A79" i="34"/>
  <c r="A80" i="34"/>
  <c r="A81" i="34"/>
  <c r="A82" i="34"/>
  <c r="A83" i="34"/>
  <c r="A84" i="34"/>
  <c r="A85" i="34"/>
  <c r="A86" i="34"/>
  <c r="A87" i="34"/>
  <c r="A88" i="34"/>
  <c r="A89" i="34"/>
  <c r="A90" i="34"/>
  <c r="A91" i="34"/>
  <c r="A92" i="34"/>
  <c r="A93" i="34"/>
  <c r="A94" i="34"/>
  <c r="A95" i="34"/>
  <c r="A96" i="34"/>
  <c r="A97" i="34"/>
  <c r="A98" i="34"/>
  <c r="A99" i="34"/>
  <c r="A100" i="34"/>
  <c r="A101" i="34"/>
  <c r="A102" i="34"/>
  <c r="A103" i="34"/>
  <c r="A104" i="34"/>
  <c r="A105" i="34"/>
  <c r="A106" i="34"/>
  <c r="A107" i="34"/>
  <c r="A108" i="34"/>
  <c r="A109" i="34"/>
  <c r="A110" i="34"/>
  <c r="A111" i="34"/>
  <c r="A112" i="34"/>
  <c r="A113" i="34"/>
  <c r="A114" i="34"/>
  <c r="A115" i="34"/>
  <c r="A116" i="34"/>
  <c r="A117" i="34"/>
  <c r="A118" i="34"/>
  <c r="A119" i="34"/>
  <c r="A120" i="34"/>
  <c r="A121" i="34"/>
  <c r="A122" i="34"/>
  <c r="A123" i="34"/>
  <c r="A124" i="34"/>
  <c r="A125" i="34"/>
  <c r="A126" i="34"/>
  <c r="A127" i="34"/>
  <c r="A128" i="34"/>
  <c r="A129" i="34"/>
  <c r="A130" i="34"/>
  <c r="A131" i="34"/>
  <c r="A132" i="34"/>
  <c r="A133" i="34"/>
  <c r="A134" i="34"/>
  <c r="A135" i="34"/>
  <c r="A136" i="34"/>
  <c r="A137" i="34"/>
  <c r="A138" i="34"/>
  <c r="A139" i="34"/>
  <c r="A140" i="34"/>
  <c r="A141" i="34"/>
  <c r="A142" i="34"/>
  <c r="A143" i="34"/>
  <c r="A144" i="34"/>
  <c r="A145" i="34"/>
  <c r="A146" i="34"/>
  <c r="A147" i="34"/>
  <c r="A148" i="34"/>
  <c r="A149" i="34"/>
  <c r="A150" i="34"/>
  <c r="A151" i="34"/>
  <c r="A152" i="34"/>
  <c r="A153" i="34"/>
  <c r="A154" i="34"/>
  <c r="A155" i="34"/>
  <c r="A156" i="34"/>
  <c r="A157" i="34"/>
  <c r="A158" i="34"/>
  <c r="A159" i="34"/>
  <c r="A160" i="34"/>
  <c r="A161" i="34"/>
  <c r="A162" i="34"/>
  <c r="A163" i="34"/>
  <c r="A164" i="34"/>
  <c r="A165" i="34"/>
  <c r="A166" i="34"/>
  <c r="A167" i="34"/>
  <c r="A168" i="34"/>
  <c r="A169" i="34"/>
  <c r="A170" i="34"/>
  <c r="A171" i="34"/>
  <c r="A172" i="34"/>
  <c r="A173" i="34"/>
  <c r="A174" i="34"/>
  <c r="A175" i="34"/>
  <c r="A176" i="34"/>
  <c r="A177" i="34"/>
  <c r="A178" i="34"/>
  <c r="A179" i="34"/>
  <c r="A180" i="34"/>
  <c r="A181" i="34"/>
  <c r="A182" i="34"/>
  <c r="A183" i="34"/>
  <c r="A184" i="34"/>
  <c r="A185" i="34"/>
  <c r="A186" i="34"/>
  <c r="A187" i="34"/>
  <c r="A188" i="34"/>
  <c r="A189" i="34"/>
  <c r="A190" i="34"/>
  <c r="A191" i="34"/>
  <c r="A192" i="34"/>
  <c r="A193" i="34"/>
  <c r="A194" i="34"/>
  <c r="A195" i="34"/>
  <c r="A196" i="34"/>
  <c r="A197" i="34"/>
  <c r="A198" i="34"/>
  <c r="A199" i="34"/>
  <c r="A200" i="34"/>
  <c r="A201" i="34"/>
  <c r="A202" i="34"/>
  <c r="A203" i="34"/>
  <c r="A204" i="34"/>
  <c r="A205" i="34"/>
  <c r="A206" i="34"/>
  <c r="A207" i="34"/>
  <c r="A208" i="34"/>
  <c r="A209" i="34"/>
  <c r="A210" i="34"/>
  <c r="A211" i="34"/>
  <c r="A212" i="34"/>
  <c r="A213" i="34"/>
  <c r="A214" i="34"/>
  <c r="A215" i="34"/>
  <c r="A216" i="34"/>
  <c r="A217" i="34"/>
  <c r="A218" i="34"/>
  <c r="A219" i="34"/>
  <c r="A220" i="34"/>
  <c r="A221" i="34"/>
  <c r="A222" i="34"/>
  <c r="A223" i="34"/>
  <c r="A224" i="34"/>
  <c r="A225" i="34"/>
  <c r="A226" i="34"/>
  <c r="A227" i="34"/>
  <c r="A228" i="34"/>
  <c r="A229" i="34"/>
  <c r="A230" i="34"/>
  <c r="A231" i="34"/>
  <c r="A232" i="34"/>
  <c r="A233" i="34"/>
  <c r="A234" i="34"/>
  <c r="A235" i="34"/>
  <c r="A236" i="34"/>
  <c r="A237" i="34"/>
  <c r="A238" i="34"/>
  <c r="A239" i="34"/>
  <c r="A240" i="34"/>
  <c r="A241" i="34"/>
  <c r="A242" i="34"/>
  <c r="A243" i="34"/>
  <c r="A244" i="34"/>
  <c r="A245" i="34"/>
  <c r="A246" i="34"/>
  <c r="A247" i="34"/>
  <c r="A248" i="34"/>
  <c r="A249" i="34"/>
  <c r="A250" i="34"/>
  <c r="A251" i="34"/>
  <c r="A252" i="34"/>
  <c r="A253" i="34"/>
  <c r="A254" i="34"/>
  <c r="A255" i="34"/>
  <c r="A256" i="34"/>
  <c r="A257" i="34"/>
  <c r="A258" i="34"/>
  <c r="A259" i="34"/>
  <c r="A260" i="34"/>
  <c r="A261" i="34"/>
  <c r="A262" i="34"/>
  <c r="A263" i="34"/>
  <c r="A264" i="34"/>
  <c r="A265" i="34"/>
  <c r="A266" i="34"/>
  <c r="A267" i="34"/>
  <c r="A268" i="34"/>
  <c r="A269" i="34"/>
  <c r="A270" i="34"/>
  <c r="A271" i="34"/>
  <c r="A272" i="34"/>
  <c r="A273" i="34"/>
  <c r="A274" i="34"/>
  <c r="A275" i="34"/>
  <c r="A276" i="34"/>
  <c r="A277" i="34"/>
  <c r="A278" i="34"/>
  <c r="A279" i="34"/>
  <c r="A280" i="34"/>
  <c r="A281" i="34"/>
  <c r="A282" i="34"/>
  <c r="A283" i="34"/>
  <c r="A284" i="34"/>
  <c r="A285" i="34"/>
  <c r="A286" i="34"/>
  <c r="A287" i="34"/>
  <c r="A288" i="34"/>
  <c r="A289" i="34"/>
  <c r="A290" i="34"/>
  <c r="A291" i="34"/>
  <c r="A292" i="34"/>
  <c r="A293" i="34"/>
  <c r="A294" i="34"/>
  <c r="A295" i="34"/>
  <c r="A296" i="34"/>
  <c r="A297" i="34"/>
  <c r="A298" i="34"/>
  <c r="A299" i="34"/>
  <c r="A300" i="34"/>
  <c r="A301" i="34"/>
  <c r="A302" i="34"/>
  <c r="A303" i="34"/>
  <c r="A304" i="34"/>
  <c r="A305" i="34"/>
  <c r="A306" i="34"/>
  <c r="A307" i="34"/>
  <c r="A308" i="34"/>
  <c r="A309" i="34"/>
  <c r="A310" i="34"/>
  <c r="A311" i="34"/>
  <c r="A312" i="34"/>
  <c r="A313" i="34"/>
  <c r="A314" i="34"/>
  <c r="A315" i="34"/>
  <c r="A316" i="34"/>
  <c r="A317" i="34"/>
  <c r="A318" i="34"/>
  <c r="A319" i="34"/>
  <c r="A320" i="34"/>
  <c r="A321" i="34"/>
  <c r="A322" i="34"/>
  <c r="A323" i="34"/>
  <c r="A324" i="34"/>
  <c r="A325" i="34"/>
  <c r="A326" i="34"/>
  <c r="A327" i="34"/>
  <c r="A328" i="34"/>
  <c r="A329" i="34"/>
  <c r="A330" i="34"/>
  <c r="A331" i="34"/>
  <c r="A332" i="34"/>
  <c r="A333" i="34"/>
  <c r="A334" i="34"/>
  <c r="A335" i="34"/>
  <c r="A336" i="34"/>
  <c r="A337" i="34"/>
  <c r="A338" i="34"/>
  <c r="A339" i="34"/>
  <c r="A340" i="34"/>
  <c r="A341" i="34"/>
  <c r="A342" i="34"/>
  <c r="A343" i="34"/>
  <c r="A344" i="34"/>
  <c r="A345" i="34"/>
  <c r="J10" i="35"/>
  <c r="J8" i="34"/>
  <c r="J325" i="34"/>
  <c r="J347" i="34"/>
  <c r="K3" i="34"/>
  <c r="K347" i="34"/>
  <c r="K348" i="34"/>
  <c r="A4" i="34"/>
  <c r="A3" i="34"/>
  <c r="J63" i="35"/>
  <c r="K63" i="35"/>
  <c r="K65" i="35"/>
  <c r="A14" i="35"/>
  <c r="A15" i="35"/>
  <c r="A16" i="35"/>
  <c r="A7" i="35"/>
  <c r="A8" i="35"/>
  <c r="A9" i="35"/>
  <c r="A10" i="35"/>
  <c r="A11" i="35"/>
  <c r="A12" i="35"/>
  <c r="A13" i="35"/>
  <c r="A6" i="35"/>
  <c r="A5" i="35"/>
  <c r="A4" i="35"/>
  <c r="A3" i="35"/>
  <c r="A3" i="31"/>
  <c r="J7" i="18"/>
  <c r="I7" i="18"/>
  <c r="G7" i="18"/>
  <c r="C67" i="4"/>
  <c r="D67" i="4"/>
  <c r="E67" i="4"/>
  <c r="C68" i="4"/>
  <c r="D68" i="4"/>
  <c r="E68" i="4"/>
  <c r="C69" i="4"/>
  <c r="D69" i="4"/>
  <c r="E69" i="4"/>
  <c r="C70" i="4"/>
  <c r="D70" i="4"/>
  <c r="E70" i="4"/>
  <c r="C71" i="4"/>
  <c r="D71" i="4"/>
  <c r="E71" i="4"/>
  <c r="C72" i="4"/>
  <c r="D72" i="4"/>
  <c r="E72" i="4"/>
  <c r="C73" i="4"/>
  <c r="D73" i="4"/>
  <c r="E73" i="4"/>
  <c r="C74" i="4"/>
  <c r="D74" i="4"/>
  <c r="E74" i="4"/>
  <c r="C75" i="4"/>
  <c r="D75" i="4"/>
  <c r="E75" i="4"/>
  <c r="C76" i="4"/>
  <c r="D76" i="4"/>
  <c r="E76" i="4"/>
  <c r="C77" i="4"/>
  <c r="D77" i="4"/>
  <c r="E77" i="4"/>
  <c r="C78" i="4"/>
  <c r="D78" i="4"/>
  <c r="E78" i="4"/>
  <c r="C79" i="4"/>
  <c r="D79" i="4"/>
  <c r="E79" i="4"/>
  <c r="C80" i="4"/>
  <c r="D80" i="4"/>
  <c r="E80" i="4"/>
  <c r="C81" i="4"/>
  <c r="D81" i="4"/>
  <c r="E81" i="4"/>
  <c r="C82" i="4"/>
  <c r="D82" i="4"/>
  <c r="E82" i="4"/>
  <c r="C83" i="4"/>
  <c r="D83" i="4"/>
  <c r="E83" i="4"/>
  <c r="C84" i="4"/>
  <c r="D84" i="4"/>
  <c r="E84" i="4"/>
  <c r="C66" i="4"/>
  <c r="D66" i="4"/>
  <c r="E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66" i="4"/>
  <c r="D24" i="41"/>
  <c r="C24" i="41"/>
  <c r="O21" i="40"/>
  <c r="N21" i="40"/>
  <c r="L21" i="40"/>
  <c r="K21" i="40"/>
  <c r="J21" i="40"/>
  <c r="I21" i="40"/>
  <c r="H21" i="40"/>
  <c r="E21" i="40"/>
  <c r="B21" i="40"/>
  <c r="E21" i="39"/>
  <c r="C21" i="39"/>
  <c r="B21" i="39"/>
  <c r="K4" i="41"/>
  <c r="L4" i="41"/>
  <c r="K5" i="41"/>
  <c r="L5" i="41"/>
  <c r="K6" i="41"/>
  <c r="L6" i="41"/>
  <c r="K7" i="41"/>
  <c r="L7" i="41"/>
  <c r="C8" i="41"/>
  <c r="D8" i="41"/>
  <c r="E8" i="41"/>
  <c r="F8" i="41"/>
  <c r="G8" i="41"/>
  <c r="H8" i="41"/>
  <c r="I8" i="41"/>
  <c r="J8" i="41"/>
  <c r="K9" i="41"/>
  <c r="L9" i="41"/>
  <c r="K10" i="41"/>
  <c r="L10" i="41"/>
  <c r="K11" i="41"/>
  <c r="L11" i="41"/>
  <c r="K12" i="41"/>
  <c r="L12" i="41"/>
  <c r="C13" i="41"/>
  <c r="D13" i="41"/>
  <c r="E13" i="41"/>
  <c r="F13" i="41"/>
  <c r="G13" i="41"/>
  <c r="H13" i="41"/>
  <c r="I13" i="41"/>
  <c r="J13" i="41"/>
  <c r="K14" i="41"/>
  <c r="L14" i="41"/>
  <c r="K15" i="41"/>
  <c r="L15" i="41"/>
  <c r="K16" i="41"/>
  <c r="L16" i="41"/>
  <c r="K17" i="41"/>
  <c r="L17" i="41"/>
  <c r="C18" i="41"/>
  <c r="D18" i="41"/>
  <c r="E18" i="41"/>
  <c r="F18" i="41"/>
  <c r="G18" i="41"/>
  <c r="H18" i="41"/>
  <c r="I18" i="41"/>
  <c r="J18" i="41"/>
  <c r="K19" i="41"/>
  <c r="L19" i="41"/>
  <c r="K20" i="41"/>
  <c r="L20" i="41"/>
  <c r="K21" i="41"/>
  <c r="L21" i="41"/>
  <c r="K22" i="41"/>
  <c r="L22" i="41"/>
  <c r="C23" i="41"/>
  <c r="D23" i="41"/>
  <c r="E23" i="41"/>
  <c r="F23" i="41"/>
  <c r="G23" i="41"/>
  <c r="H23" i="41"/>
  <c r="I23" i="41"/>
  <c r="J23" i="41"/>
  <c r="K24" i="41"/>
  <c r="L24" i="41"/>
  <c r="K25" i="41"/>
  <c r="L25" i="41"/>
  <c r="K26" i="41"/>
  <c r="L26" i="41"/>
  <c r="K27" i="41"/>
  <c r="L27" i="41"/>
  <c r="C28" i="41"/>
  <c r="D28" i="41"/>
  <c r="E28" i="41"/>
  <c r="F28" i="41"/>
  <c r="G28" i="41"/>
  <c r="H28" i="41"/>
  <c r="I28" i="41"/>
  <c r="J28" i="41"/>
  <c r="K29" i="41"/>
  <c r="L29" i="41"/>
  <c r="K30" i="41"/>
  <c r="L30" i="41"/>
  <c r="K31" i="41"/>
  <c r="L31" i="41"/>
  <c r="K32" i="41"/>
  <c r="L32" i="41"/>
  <c r="C33" i="41"/>
  <c r="D33" i="41"/>
  <c r="E33" i="41"/>
  <c r="F33" i="41"/>
  <c r="G33" i="41"/>
  <c r="H33" i="41"/>
  <c r="I33" i="41"/>
  <c r="J33" i="41"/>
  <c r="C34" i="41"/>
  <c r="D34" i="41"/>
  <c r="E34" i="41"/>
  <c r="F34" i="41"/>
  <c r="G34" i="41"/>
  <c r="H34" i="41"/>
  <c r="I34" i="41"/>
  <c r="J34" i="41"/>
  <c r="C35" i="41"/>
  <c r="D35" i="41"/>
  <c r="E35" i="41"/>
  <c r="F35" i="41"/>
  <c r="G35" i="41"/>
  <c r="H35" i="41"/>
  <c r="I35" i="41"/>
  <c r="J35" i="41"/>
  <c r="C36" i="41"/>
  <c r="D36" i="41"/>
  <c r="E36" i="41"/>
  <c r="F36" i="41"/>
  <c r="G36" i="41"/>
  <c r="H36" i="41"/>
  <c r="I36" i="41"/>
  <c r="J36" i="41"/>
  <c r="C37" i="41"/>
  <c r="C38" i="41"/>
  <c r="D37" i="41"/>
  <c r="E37" i="41"/>
  <c r="F37" i="41"/>
  <c r="G37" i="41"/>
  <c r="H37" i="41"/>
  <c r="I37" i="41"/>
  <c r="J37" i="41"/>
  <c r="J38" i="41"/>
  <c r="K28" i="41"/>
  <c r="L33" i="41"/>
  <c r="L23" i="41"/>
  <c r="K34" i="41"/>
  <c r="F38" i="41"/>
  <c r="L8" i="41"/>
  <c r="K18" i="41"/>
  <c r="L37" i="41"/>
  <c r="D38" i="41"/>
  <c r="K8" i="41"/>
  <c r="H38" i="41"/>
  <c r="L36" i="41"/>
  <c r="L28" i="41"/>
  <c r="L18" i="41"/>
  <c r="K36" i="41"/>
  <c r="K13" i="41"/>
  <c r="G38" i="41"/>
  <c r="L34" i="41"/>
  <c r="L13" i="41"/>
  <c r="K37" i="41"/>
  <c r="K35" i="41"/>
  <c r="K33" i="41"/>
  <c r="K23" i="41"/>
  <c r="I38" i="41"/>
  <c r="E38" i="41"/>
  <c r="L35" i="41"/>
  <c r="L38" i="41"/>
  <c r="K38" i="41"/>
  <c r="F18" i="3"/>
  <c r="F17" i="3"/>
  <c r="F16" i="3"/>
  <c r="F15" i="3"/>
  <c r="F19" i="3"/>
  <c r="F14" i="3"/>
  <c r="F9" i="3"/>
  <c r="B21" i="19"/>
  <c r="B6" i="13"/>
  <c r="H6" i="13"/>
  <c r="B7" i="13"/>
  <c r="H7" i="13"/>
  <c r="B8" i="13"/>
  <c r="H8" i="13"/>
  <c r="B9" i="13"/>
  <c r="H9" i="13"/>
  <c r="B10" i="13"/>
  <c r="H10" i="13"/>
  <c r="B11" i="13"/>
  <c r="H11" i="13"/>
  <c r="B12" i="13"/>
  <c r="H12" i="13"/>
  <c r="B13" i="13"/>
  <c r="H13" i="13"/>
  <c r="B14" i="13"/>
  <c r="H14" i="13"/>
  <c r="H5" i="13"/>
  <c r="B5" i="13"/>
  <c r="H4" i="13"/>
  <c r="B4" i="13"/>
  <c r="B20" i="13"/>
  <c r="D15" i="13"/>
  <c r="D19" i="13"/>
  <c r="E15" i="13"/>
  <c r="E19" i="13"/>
  <c r="F15" i="13"/>
  <c r="F19" i="13"/>
  <c r="G15" i="13"/>
  <c r="I15" i="13"/>
  <c r="J15" i="13"/>
  <c r="K15" i="13"/>
  <c r="L15" i="13"/>
  <c r="M15" i="13"/>
  <c r="C7" i="18"/>
  <c r="D7" i="18"/>
  <c r="E7" i="18"/>
  <c r="G19" i="13"/>
  <c r="L19" i="13"/>
  <c r="J19" i="13"/>
  <c r="M19" i="13"/>
  <c r="K19" i="13"/>
  <c r="H15" i="13"/>
  <c r="I19" i="13"/>
  <c r="C34" i="2"/>
  <c r="J34" i="2"/>
  <c r="J33" i="2"/>
  <c r="G28" i="2"/>
  <c r="H28" i="2"/>
  <c r="I28" i="2"/>
  <c r="J28" i="2"/>
  <c r="G23" i="2"/>
  <c r="H23" i="2"/>
  <c r="I23" i="2"/>
  <c r="J23" i="2"/>
  <c r="J18" i="2"/>
  <c r="G18" i="2"/>
  <c r="H18" i="2"/>
  <c r="I18" i="2"/>
  <c r="G13" i="2"/>
  <c r="H13" i="2"/>
  <c r="I13" i="2"/>
  <c r="J13" i="2"/>
  <c r="G33" i="2"/>
  <c r="H33" i="2"/>
  <c r="I33" i="2"/>
  <c r="G34" i="2"/>
  <c r="H34" i="2"/>
  <c r="I34" i="2"/>
  <c r="G35" i="2"/>
  <c r="H35" i="2"/>
  <c r="I35" i="2"/>
  <c r="J35" i="2"/>
  <c r="G36" i="2"/>
  <c r="H36" i="2"/>
  <c r="I36" i="2"/>
  <c r="J36" i="2"/>
  <c r="G37" i="2"/>
  <c r="H37" i="2"/>
  <c r="I37" i="2"/>
  <c r="J37" i="2"/>
  <c r="F28" i="2"/>
  <c r="F37" i="2"/>
  <c r="K5" i="2"/>
  <c r="L5" i="2"/>
  <c r="K6" i="2"/>
  <c r="L6" i="2"/>
  <c r="K7" i="2"/>
  <c r="L7" i="2"/>
  <c r="K9" i="2"/>
  <c r="L9" i="2"/>
  <c r="K10" i="2"/>
  <c r="L10" i="2"/>
  <c r="K11" i="2"/>
  <c r="L11" i="2"/>
  <c r="K12" i="2"/>
  <c r="L12" i="2"/>
  <c r="K14" i="2"/>
  <c r="L14" i="2"/>
  <c r="K15" i="2"/>
  <c r="L15" i="2"/>
  <c r="K16" i="2"/>
  <c r="L16" i="2"/>
  <c r="K17" i="2"/>
  <c r="L17" i="2"/>
  <c r="K19" i="2"/>
  <c r="L19" i="2"/>
  <c r="K20" i="2"/>
  <c r="L20" i="2"/>
  <c r="K21" i="2"/>
  <c r="L21" i="2"/>
  <c r="K22" i="2"/>
  <c r="L22" i="2"/>
  <c r="K24" i="2"/>
  <c r="L24" i="2"/>
  <c r="K25" i="2"/>
  <c r="L25" i="2"/>
  <c r="K26" i="2"/>
  <c r="L26" i="2"/>
  <c r="K27" i="2"/>
  <c r="L27" i="2"/>
  <c r="K29" i="2"/>
  <c r="L29" i="2"/>
  <c r="K30" i="2"/>
  <c r="L30" i="2"/>
  <c r="K31" i="2"/>
  <c r="L31" i="2"/>
  <c r="K32" i="2"/>
  <c r="L32" i="2"/>
  <c r="G8" i="2"/>
  <c r="H8" i="2"/>
  <c r="I8" i="2"/>
  <c r="J8" i="2"/>
  <c r="J38" i="2"/>
  <c r="L4" i="2"/>
  <c r="K4" i="2"/>
  <c r="I38" i="2"/>
  <c r="H38" i="2"/>
  <c r="G38" i="2"/>
  <c r="J16" i="13"/>
  <c r="L16" i="13"/>
  <c r="K16" i="13"/>
  <c r="M16" i="13"/>
  <c r="I16" i="13"/>
  <c r="H19" i="13"/>
  <c r="G22" i="16"/>
  <c r="G11" i="16"/>
  <c r="B22" i="16"/>
  <c r="B11" i="16"/>
  <c r="G22" i="15"/>
  <c r="G11" i="15"/>
  <c r="B22" i="15"/>
  <c r="B11" i="15"/>
  <c r="B24" i="15"/>
  <c r="B25" i="15"/>
  <c r="G24" i="15"/>
  <c r="G25" i="15"/>
  <c r="B24" i="16"/>
  <c r="B25" i="16"/>
  <c r="G24" i="16"/>
  <c r="G25" i="16"/>
  <c r="I6" i="19"/>
  <c r="H6" i="19"/>
  <c r="G6" i="19"/>
  <c r="F6" i="19"/>
  <c r="I66" i="5"/>
  <c r="I66" i="4"/>
  <c r="H66" i="4"/>
  <c r="G66" i="4"/>
  <c r="F66" i="4"/>
  <c r="B8" i="7"/>
  <c r="B15" i="7"/>
  <c r="G21" i="7"/>
  <c r="F21" i="7"/>
  <c r="E21" i="7"/>
  <c r="D21" i="7"/>
  <c r="C21" i="7"/>
  <c r="B21" i="7"/>
  <c r="G20" i="7"/>
  <c r="F20" i="7"/>
  <c r="E20" i="7"/>
  <c r="D20" i="7"/>
  <c r="C20" i="7"/>
  <c r="B20" i="7"/>
  <c r="G19" i="7"/>
  <c r="F19" i="7"/>
  <c r="E19" i="7"/>
  <c r="D19" i="7"/>
  <c r="C19" i="7"/>
  <c r="B19" i="7"/>
  <c r="B18" i="7"/>
  <c r="C18" i="7"/>
  <c r="D18" i="7"/>
  <c r="E18" i="7"/>
  <c r="F18" i="7"/>
  <c r="G18" i="7"/>
  <c r="G15" i="7"/>
  <c r="G8" i="7"/>
  <c r="D8" i="7"/>
  <c r="B22" i="7"/>
  <c r="G22" i="7"/>
  <c r="D11" i="16"/>
  <c r="C11" i="16"/>
  <c r="D22" i="16"/>
  <c r="E22" i="16"/>
  <c r="F22" i="16"/>
  <c r="H22" i="16"/>
  <c r="I22" i="16"/>
  <c r="J22" i="16"/>
  <c r="K22" i="16"/>
  <c r="C22" i="16"/>
  <c r="C35" i="2"/>
  <c r="D35" i="2"/>
  <c r="E35" i="2"/>
  <c r="F35" i="2"/>
  <c r="C36" i="2"/>
  <c r="D36" i="2"/>
  <c r="E36" i="2"/>
  <c r="F36" i="2"/>
  <c r="C37" i="2"/>
  <c r="D37" i="2"/>
  <c r="L37" i="2"/>
  <c r="E37" i="2"/>
  <c r="D34" i="2"/>
  <c r="E34" i="2"/>
  <c r="K34" i="2"/>
  <c r="F34" i="2"/>
  <c r="F33" i="2"/>
  <c r="E33" i="2"/>
  <c r="D33" i="2"/>
  <c r="C33" i="2"/>
  <c r="E28" i="2"/>
  <c r="D28" i="2"/>
  <c r="L28" i="2"/>
  <c r="C28" i="2"/>
  <c r="K28" i="2"/>
  <c r="F23" i="2"/>
  <c r="E23" i="2"/>
  <c r="D23" i="2"/>
  <c r="L23" i="2"/>
  <c r="C23" i="2"/>
  <c r="F18" i="2"/>
  <c r="E18" i="2"/>
  <c r="D18" i="2"/>
  <c r="C18" i="2"/>
  <c r="K18" i="2"/>
  <c r="F13" i="2"/>
  <c r="E13" i="2"/>
  <c r="D13" i="2"/>
  <c r="C13" i="2"/>
  <c r="D8" i="2"/>
  <c r="E8" i="2"/>
  <c r="F8" i="2"/>
  <c r="C8" i="2"/>
  <c r="C12" i="19"/>
  <c r="B12" i="19"/>
  <c r="B6" i="19"/>
  <c r="E6" i="19"/>
  <c r="F7" i="18"/>
  <c r="H7" i="18"/>
  <c r="K7" i="18"/>
  <c r="B7" i="18"/>
  <c r="D24" i="16"/>
  <c r="D25" i="16"/>
  <c r="E11" i="16"/>
  <c r="E24" i="16"/>
  <c r="E25" i="16"/>
  <c r="F11" i="16"/>
  <c r="F24" i="16"/>
  <c r="F25" i="16"/>
  <c r="H11" i="16"/>
  <c r="H24" i="16"/>
  <c r="H25" i="16"/>
  <c r="I11" i="16"/>
  <c r="I24" i="16"/>
  <c r="I25" i="16"/>
  <c r="J11" i="16"/>
  <c r="J24" i="16"/>
  <c r="J25" i="16"/>
  <c r="K11" i="16"/>
  <c r="K24" i="16"/>
  <c r="K25" i="16"/>
  <c r="C24" i="16"/>
  <c r="C25" i="16"/>
  <c r="C15" i="13"/>
  <c r="D22" i="15"/>
  <c r="E22" i="15"/>
  <c r="F22" i="15"/>
  <c r="H22" i="15"/>
  <c r="I22" i="15"/>
  <c r="J22" i="15"/>
  <c r="K22" i="15"/>
  <c r="C22" i="15"/>
  <c r="D11" i="15"/>
  <c r="E11" i="15"/>
  <c r="F11" i="15"/>
  <c r="H11" i="15"/>
  <c r="I11" i="15"/>
  <c r="J11" i="15"/>
  <c r="K11" i="15"/>
  <c r="C11" i="15"/>
  <c r="F111" i="6"/>
  <c r="G111" i="6"/>
  <c r="H111" i="6"/>
  <c r="I111" i="6"/>
  <c r="F112" i="6"/>
  <c r="G112" i="6"/>
  <c r="H112" i="6"/>
  <c r="I112" i="6"/>
  <c r="F113" i="6"/>
  <c r="G113" i="6"/>
  <c r="H113" i="6"/>
  <c r="I113" i="6"/>
  <c r="F114" i="6"/>
  <c r="G114" i="6"/>
  <c r="H114" i="6"/>
  <c r="I114" i="6"/>
  <c r="F115" i="6"/>
  <c r="G115" i="6"/>
  <c r="H115" i="6"/>
  <c r="I115" i="6"/>
  <c r="F116" i="6"/>
  <c r="G116" i="6"/>
  <c r="H116" i="6"/>
  <c r="I116" i="6"/>
  <c r="F117" i="6"/>
  <c r="G117" i="6"/>
  <c r="H117" i="6"/>
  <c r="I117" i="6"/>
  <c r="F118" i="6"/>
  <c r="G118" i="6"/>
  <c r="H118" i="6"/>
  <c r="I118" i="6"/>
  <c r="F119" i="6"/>
  <c r="G119" i="6"/>
  <c r="H119" i="6"/>
  <c r="I119" i="6"/>
  <c r="F120" i="6"/>
  <c r="G120" i="6"/>
  <c r="H120" i="6"/>
  <c r="I120" i="6"/>
  <c r="F121" i="6"/>
  <c r="G121" i="6"/>
  <c r="H121" i="6"/>
  <c r="I121" i="6"/>
  <c r="F122" i="6"/>
  <c r="G122" i="6"/>
  <c r="H122" i="6"/>
  <c r="I122" i="6"/>
  <c r="F123" i="6"/>
  <c r="G123" i="6"/>
  <c r="H123" i="6"/>
  <c r="I123" i="6"/>
  <c r="F124" i="6"/>
  <c r="G124" i="6"/>
  <c r="H124" i="6"/>
  <c r="I124" i="6"/>
  <c r="F99" i="6"/>
  <c r="G99" i="6"/>
  <c r="H99" i="6"/>
  <c r="I99" i="6"/>
  <c r="F100" i="6"/>
  <c r="G100" i="6"/>
  <c r="H100" i="6"/>
  <c r="I100" i="6"/>
  <c r="F101" i="6"/>
  <c r="G101" i="6"/>
  <c r="H101" i="6"/>
  <c r="I101" i="6"/>
  <c r="F102" i="6"/>
  <c r="G102" i="6"/>
  <c r="H102" i="6"/>
  <c r="I102" i="6"/>
  <c r="F103" i="6"/>
  <c r="G103" i="6"/>
  <c r="H103" i="6"/>
  <c r="I103" i="6"/>
  <c r="F104" i="6"/>
  <c r="G104" i="6"/>
  <c r="H104" i="6"/>
  <c r="I104" i="6"/>
  <c r="F105" i="6"/>
  <c r="G105" i="6"/>
  <c r="H105" i="6"/>
  <c r="I105" i="6"/>
  <c r="F106" i="6"/>
  <c r="G106" i="6"/>
  <c r="H106" i="6"/>
  <c r="I106" i="6"/>
  <c r="F107" i="6"/>
  <c r="G107" i="6"/>
  <c r="H107" i="6"/>
  <c r="I107" i="6"/>
  <c r="F108" i="6"/>
  <c r="G108" i="6"/>
  <c r="H108" i="6"/>
  <c r="I108" i="6"/>
  <c r="F109" i="6"/>
  <c r="G109" i="6"/>
  <c r="H109" i="6"/>
  <c r="I109" i="6"/>
  <c r="F110" i="6"/>
  <c r="G110" i="6"/>
  <c r="H110" i="6"/>
  <c r="I110" i="6"/>
  <c r="I98" i="6"/>
  <c r="H98" i="6"/>
  <c r="G98" i="6"/>
  <c r="F98" i="6"/>
  <c r="F92" i="6"/>
  <c r="F78" i="6"/>
  <c r="G78" i="6"/>
  <c r="H78" i="6"/>
  <c r="I78" i="6"/>
  <c r="F79" i="6"/>
  <c r="G79" i="6"/>
  <c r="H79" i="6"/>
  <c r="I79" i="6"/>
  <c r="F80" i="6"/>
  <c r="G80" i="6"/>
  <c r="H80" i="6"/>
  <c r="I80" i="6"/>
  <c r="F81" i="6"/>
  <c r="G81" i="6"/>
  <c r="H81" i="6"/>
  <c r="I81" i="6"/>
  <c r="F82" i="6"/>
  <c r="G82" i="6"/>
  <c r="H82" i="6"/>
  <c r="I82" i="6"/>
  <c r="F83" i="6"/>
  <c r="G83" i="6"/>
  <c r="H83" i="6"/>
  <c r="I83" i="6"/>
  <c r="F84" i="6"/>
  <c r="G84" i="6"/>
  <c r="H84" i="6"/>
  <c r="I84" i="6"/>
  <c r="F85" i="6"/>
  <c r="G85" i="6"/>
  <c r="H85" i="6"/>
  <c r="I85" i="6"/>
  <c r="F86" i="6"/>
  <c r="G86" i="6"/>
  <c r="H86" i="6"/>
  <c r="I86" i="6"/>
  <c r="F87" i="6"/>
  <c r="G87" i="6"/>
  <c r="H87" i="6"/>
  <c r="I87" i="6"/>
  <c r="F88" i="6"/>
  <c r="G88" i="6"/>
  <c r="H88" i="6"/>
  <c r="I88" i="6"/>
  <c r="F89" i="6"/>
  <c r="G89" i="6"/>
  <c r="H89" i="6"/>
  <c r="I89" i="6"/>
  <c r="F90" i="6"/>
  <c r="G90" i="6"/>
  <c r="H90" i="6"/>
  <c r="I90" i="6"/>
  <c r="F91" i="6"/>
  <c r="G91" i="6"/>
  <c r="H91" i="6"/>
  <c r="I91" i="6"/>
  <c r="G92" i="6"/>
  <c r="H92" i="6"/>
  <c r="I92" i="6"/>
  <c r="F67" i="6"/>
  <c r="G67" i="6"/>
  <c r="H67" i="6"/>
  <c r="I67" i="6"/>
  <c r="F68" i="6"/>
  <c r="G68" i="6"/>
  <c r="H68" i="6"/>
  <c r="I68" i="6"/>
  <c r="F69" i="6"/>
  <c r="G69" i="6"/>
  <c r="H69" i="6"/>
  <c r="I69" i="6"/>
  <c r="F70" i="6"/>
  <c r="G70" i="6"/>
  <c r="H70" i="6"/>
  <c r="I70" i="6"/>
  <c r="F71" i="6"/>
  <c r="G71" i="6"/>
  <c r="H71" i="6"/>
  <c r="I71" i="6"/>
  <c r="F72" i="6"/>
  <c r="G72" i="6"/>
  <c r="H72" i="6"/>
  <c r="I72" i="6"/>
  <c r="F73" i="6"/>
  <c r="G73" i="6"/>
  <c r="H73" i="6"/>
  <c r="I73" i="6"/>
  <c r="F74" i="6"/>
  <c r="G74" i="6"/>
  <c r="H74" i="6"/>
  <c r="I74" i="6"/>
  <c r="F75" i="6"/>
  <c r="G75" i="6"/>
  <c r="H75" i="6"/>
  <c r="I75" i="6"/>
  <c r="F76" i="6"/>
  <c r="G76" i="6"/>
  <c r="H76" i="6"/>
  <c r="I76" i="6"/>
  <c r="F77" i="6"/>
  <c r="G77" i="6"/>
  <c r="H77" i="6"/>
  <c r="I77" i="6"/>
  <c r="F66" i="6"/>
  <c r="B125" i="6"/>
  <c r="C125" i="6"/>
  <c r="D125" i="6"/>
  <c r="E125" i="6"/>
  <c r="C93" i="6"/>
  <c r="D93" i="6"/>
  <c r="E93" i="6"/>
  <c r="B93" i="6"/>
  <c r="C62" i="6"/>
  <c r="D62" i="6"/>
  <c r="E62" i="6"/>
  <c r="F62" i="6"/>
  <c r="B62" i="6"/>
  <c r="G62" i="6"/>
  <c r="C31" i="6"/>
  <c r="D31" i="6"/>
  <c r="E31" i="6"/>
  <c r="H31" i="6"/>
  <c r="F31" i="6"/>
  <c r="B31" i="6"/>
  <c r="J31" i="6"/>
  <c r="G46" i="6"/>
  <c r="H46" i="6"/>
  <c r="I46" i="6"/>
  <c r="J46" i="6"/>
  <c r="G47" i="6"/>
  <c r="H47" i="6"/>
  <c r="I47" i="6"/>
  <c r="J47" i="6"/>
  <c r="G48" i="6"/>
  <c r="H48" i="6"/>
  <c r="I48" i="6"/>
  <c r="J48" i="6"/>
  <c r="G49" i="6"/>
  <c r="H49" i="6"/>
  <c r="I49" i="6"/>
  <c r="J49" i="6"/>
  <c r="G50" i="6"/>
  <c r="H50" i="6"/>
  <c r="I50" i="6"/>
  <c r="J50" i="6"/>
  <c r="G51" i="6"/>
  <c r="H51" i="6"/>
  <c r="I51" i="6"/>
  <c r="J51" i="6"/>
  <c r="G52" i="6"/>
  <c r="H52" i="6"/>
  <c r="I52" i="6"/>
  <c r="J52" i="6"/>
  <c r="G53" i="6"/>
  <c r="H53" i="6"/>
  <c r="I53" i="6"/>
  <c r="J53" i="6"/>
  <c r="G54" i="6"/>
  <c r="H54" i="6"/>
  <c r="I54" i="6"/>
  <c r="J54" i="6"/>
  <c r="G55" i="6"/>
  <c r="H55" i="6"/>
  <c r="I55" i="6"/>
  <c r="J55" i="6"/>
  <c r="G56" i="6"/>
  <c r="H56" i="6"/>
  <c r="I56" i="6"/>
  <c r="J56" i="6"/>
  <c r="G57" i="6"/>
  <c r="H57" i="6"/>
  <c r="I57" i="6"/>
  <c r="J57" i="6"/>
  <c r="G58" i="6"/>
  <c r="H58" i="6"/>
  <c r="I58" i="6"/>
  <c r="J58" i="6"/>
  <c r="G59" i="6"/>
  <c r="H59" i="6"/>
  <c r="I59" i="6"/>
  <c r="J59" i="6"/>
  <c r="G60" i="6"/>
  <c r="H60" i="6"/>
  <c r="I60" i="6"/>
  <c r="J60" i="6"/>
  <c r="G61" i="6"/>
  <c r="H61" i="6"/>
  <c r="I61" i="6"/>
  <c r="J61" i="6"/>
  <c r="H62" i="6"/>
  <c r="G36" i="6"/>
  <c r="H36" i="6"/>
  <c r="I36" i="6"/>
  <c r="J36" i="6"/>
  <c r="G37" i="6"/>
  <c r="H37" i="6"/>
  <c r="I37" i="6"/>
  <c r="J37" i="6"/>
  <c r="G38" i="6"/>
  <c r="H38" i="6"/>
  <c r="I38" i="6"/>
  <c r="J38" i="6"/>
  <c r="G39" i="6"/>
  <c r="H39" i="6"/>
  <c r="I39" i="6"/>
  <c r="J39" i="6"/>
  <c r="G40" i="6"/>
  <c r="H40" i="6"/>
  <c r="I40" i="6"/>
  <c r="J40" i="6"/>
  <c r="G41" i="6"/>
  <c r="H41" i="6"/>
  <c r="I41" i="6"/>
  <c r="J41" i="6"/>
  <c r="G42" i="6"/>
  <c r="H42" i="6"/>
  <c r="I42" i="6"/>
  <c r="J42" i="6"/>
  <c r="G43" i="6"/>
  <c r="H43" i="6"/>
  <c r="I43" i="6"/>
  <c r="J43" i="6"/>
  <c r="G44" i="6"/>
  <c r="H44" i="6"/>
  <c r="I44" i="6"/>
  <c r="J44" i="6"/>
  <c r="G45" i="6"/>
  <c r="H45" i="6"/>
  <c r="I45" i="6"/>
  <c r="J45" i="6"/>
  <c r="G23" i="6"/>
  <c r="H23" i="6"/>
  <c r="I23" i="6"/>
  <c r="J23" i="6"/>
  <c r="G24" i="6"/>
  <c r="H24" i="6"/>
  <c r="I24" i="6"/>
  <c r="J24" i="6"/>
  <c r="G25" i="6"/>
  <c r="H25" i="6"/>
  <c r="I25" i="6"/>
  <c r="J25" i="6"/>
  <c r="G26" i="6"/>
  <c r="H26" i="6"/>
  <c r="I26" i="6"/>
  <c r="J26" i="6"/>
  <c r="G27" i="6"/>
  <c r="H27" i="6"/>
  <c r="I27" i="6"/>
  <c r="J27" i="6"/>
  <c r="G28" i="6"/>
  <c r="H28" i="6"/>
  <c r="I28" i="6"/>
  <c r="J28" i="6"/>
  <c r="G29" i="6"/>
  <c r="H29" i="6"/>
  <c r="I29" i="6"/>
  <c r="J29" i="6"/>
  <c r="G30" i="6"/>
  <c r="H30" i="6"/>
  <c r="I30" i="6"/>
  <c r="J30" i="6"/>
  <c r="I31" i="6"/>
  <c r="G5" i="6"/>
  <c r="H5" i="6"/>
  <c r="I5" i="6"/>
  <c r="J5" i="6"/>
  <c r="G6" i="6"/>
  <c r="H6" i="6"/>
  <c r="I6" i="6"/>
  <c r="J6" i="6"/>
  <c r="G7" i="6"/>
  <c r="H7" i="6"/>
  <c r="I7" i="6"/>
  <c r="J7" i="6"/>
  <c r="G8" i="6"/>
  <c r="H8" i="6"/>
  <c r="I8" i="6"/>
  <c r="J8" i="6"/>
  <c r="G9" i="6"/>
  <c r="H9" i="6"/>
  <c r="I9" i="6"/>
  <c r="J9" i="6"/>
  <c r="G10" i="6"/>
  <c r="H10" i="6"/>
  <c r="I10" i="6"/>
  <c r="J10" i="6"/>
  <c r="G11" i="6"/>
  <c r="H11" i="6"/>
  <c r="I11" i="6"/>
  <c r="J11" i="6"/>
  <c r="G12" i="6"/>
  <c r="H12" i="6"/>
  <c r="I12" i="6"/>
  <c r="J12" i="6"/>
  <c r="G13" i="6"/>
  <c r="H13" i="6"/>
  <c r="I13" i="6"/>
  <c r="J13" i="6"/>
  <c r="G14" i="6"/>
  <c r="H14" i="6"/>
  <c r="I14" i="6"/>
  <c r="J14" i="6"/>
  <c r="G15" i="6"/>
  <c r="H15" i="6"/>
  <c r="I15" i="6"/>
  <c r="J15" i="6"/>
  <c r="G16" i="6"/>
  <c r="H16" i="6"/>
  <c r="I16" i="6"/>
  <c r="J16" i="6"/>
  <c r="G17" i="6"/>
  <c r="H17" i="6"/>
  <c r="I17" i="6"/>
  <c r="J17" i="6"/>
  <c r="G18" i="6"/>
  <c r="H18" i="6"/>
  <c r="I18" i="6"/>
  <c r="J18" i="6"/>
  <c r="G19" i="6"/>
  <c r="H19" i="6"/>
  <c r="I19" i="6"/>
  <c r="J19" i="6"/>
  <c r="G20" i="6"/>
  <c r="H20" i="6"/>
  <c r="I20" i="6"/>
  <c r="J20" i="6"/>
  <c r="G21" i="6"/>
  <c r="H21" i="6"/>
  <c r="I21" i="6"/>
  <c r="J21" i="6"/>
  <c r="G22" i="6"/>
  <c r="H22" i="6"/>
  <c r="I22" i="6"/>
  <c r="J22" i="6"/>
  <c r="I66" i="6"/>
  <c r="H66" i="6"/>
  <c r="G66" i="6"/>
  <c r="J35" i="6"/>
  <c r="I35" i="6"/>
  <c r="H35" i="6"/>
  <c r="G35" i="6"/>
  <c r="J4" i="6"/>
  <c r="I4" i="6"/>
  <c r="H4" i="6"/>
  <c r="G4" i="6"/>
  <c r="F111" i="5"/>
  <c r="G111" i="5"/>
  <c r="H111" i="5"/>
  <c r="I111" i="5"/>
  <c r="F112" i="5"/>
  <c r="G112" i="5"/>
  <c r="H112" i="5"/>
  <c r="I112" i="5"/>
  <c r="F113" i="5"/>
  <c r="G113" i="5"/>
  <c r="H113" i="5"/>
  <c r="I113" i="5"/>
  <c r="F114" i="5"/>
  <c r="G114" i="5"/>
  <c r="H114" i="5"/>
  <c r="I114" i="5"/>
  <c r="F115" i="5"/>
  <c r="G115" i="5"/>
  <c r="H115" i="5"/>
  <c r="I115" i="5"/>
  <c r="F116" i="5"/>
  <c r="G116" i="5"/>
  <c r="H116" i="5"/>
  <c r="I116" i="5"/>
  <c r="F117" i="5"/>
  <c r="G117" i="5"/>
  <c r="H117" i="5"/>
  <c r="I117" i="5"/>
  <c r="F118" i="5"/>
  <c r="G118" i="5"/>
  <c r="H118" i="5"/>
  <c r="I118" i="5"/>
  <c r="F119" i="5"/>
  <c r="G119" i="5"/>
  <c r="H119" i="5"/>
  <c r="I119" i="5"/>
  <c r="F120" i="5"/>
  <c r="G120" i="5"/>
  <c r="H120" i="5"/>
  <c r="I120" i="5"/>
  <c r="F121" i="5"/>
  <c r="G121" i="5"/>
  <c r="H121" i="5"/>
  <c r="I121" i="5"/>
  <c r="F122" i="5"/>
  <c r="G122" i="5"/>
  <c r="H122" i="5"/>
  <c r="I122" i="5"/>
  <c r="F123" i="5"/>
  <c r="G123" i="5"/>
  <c r="H123" i="5"/>
  <c r="I123" i="5"/>
  <c r="F98" i="5"/>
  <c r="G98" i="5"/>
  <c r="H98" i="5"/>
  <c r="I98" i="5"/>
  <c r="F99" i="5"/>
  <c r="G99" i="5"/>
  <c r="H99" i="5"/>
  <c r="I99" i="5"/>
  <c r="F100" i="5"/>
  <c r="G100" i="5"/>
  <c r="H100" i="5"/>
  <c r="I100" i="5"/>
  <c r="F101" i="5"/>
  <c r="G101" i="5"/>
  <c r="H101" i="5"/>
  <c r="I101" i="5"/>
  <c r="F102" i="5"/>
  <c r="G102" i="5"/>
  <c r="H102" i="5"/>
  <c r="I102" i="5"/>
  <c r="F103" i="5"/>
  <c r="G103" i="5"/>
  <c r="H103" i="5"/>
  <c r="I103" i="5"/>
  <c r="F104" i="5"/>
  <c r="G104" i="5"/>
  <c r="H104" i="5"/>
  <c r="I104" i="5"/>
  <c r="F105" i="5"/>
  <c r="G105" i="5"/>
  <c r="H105" i="5"/>
  <c r="I105" i="5"/>
  <c r="F106" i="5"/>
  <c r="G106" i="5"/>
  <c r="H106" i="5"/>
  <c r="I106" i="5"/>
  <c r="F107" i="5"/>
  <c r="G107" i="5"/>
  <c r="H107" i="5"/>
  <c r="I107" i="5"/>
  <c r="F108" i="5"/>
  <c r="G108" i="5"/>
  <c r="H108" i="5"/>
  <c r="I108" i="5"/>
  <c r="F109" i="5"/>
  <c r="G109" i="5"/>
  <c r="H109" i="5"/>
  <c r="I109" i="5"/>
  <c r="F110" i="5"/>
  <c r="G110" i="5"/>
  <c r="H110" i="5"/>
  <c r="I110" i="5"/>
  <c r="G97" i="5"/>
  <c r="H97" i="5"/>
  <c r="I97" i="5"/>
  <c r="F97" i="5"/>
  <c r="F77" i="5"/>
  <c r="G77" i="5"/>
  <c r="H77" i="5"/>
  <c r="I77" i="5"/>
  <c r="F78" i="5"/>
  <c r="G78" i="5"/>
  <c r="H78" i="5"/>
  <c r="I78" i="5"/>
  <c r="F79" i="5"/>
  <c r="G79" i="5"/>
  <c r="H79" i="5"/>
  <c r="I79" i="5"/>
  <c r="F80" i="5"/>
  <c r="G80" i="5"/>
  <c r="H80" i="5"/>
  <c r="I80" i="5"/>
  <c r="F81" i="5"/>
  <c r="G81" i="5"/>
  <c r="H81" i="5"/>
  <c r="I81" i="5"/>
  <c r="F82" i="5"/>
  <c r="G82" i="5"/>
  <c r="H82" i="5"/>
  <c r="I82" i="5"/>
  <c r="F83" i="5"/>
  <c r="G83" i="5"/>
  <c r="H83" i="5"/>
  <c r="I83" i="5"/>
  <c r="F84" i="5"/>
  <c r="G84" i="5"/>
  <c r="H84" i="5"/>
  <c r="I84" i="5"/>
  <c r="F85" i="5"/>
  <c r="G85" i="5"/>
  <c r="H85" i="5"/>
  <c r="I85" i="5"/>
  <c r="F86" i="5"/>
  <c r="G86" i="5"/>
  <c r="H86" i="5"/>
  <c r="I86" i="5"/>
  <c r="F87" i="5"/>
  <c r="G87" i="5"/>
  <c r="H87" i="5"/>
  <c r="I87" i="5"/>
  <c r="F88" i="5"/>
  <c r="G88" i="5"/>
  <c r="H88" i="5"/>
  <c r="I88" i="5"/>
  <c r="F89" i="5"/>
  <c r="G89" i="5"/>
  <c r="H89" i="5"/>
  <c r="I89" i="5"/>
  <c r="F90" i="5"/>
  <c r="G90" i="5"/>
  <c r="H90" i="5"/>
  <c r="I90" i="5"/>
  <c r="F91" i="5"/>
  <c r="G91" i="5"/>
  <c r="H91" i="5"/>
  <c r="I91" i="5"/>
  <c r="F92" i="5"/>
  <c r="G92" i="5"/>
  <c r="H92" i="5"/>
  <c r="I92" i="5"/>
  <c r="F67" i="5"/>
  <c r="G67" i="5"/>
  <c r="H67" i="5"/>
  <c r="I67" i="5"/>
  <c r="F68" i="5"/>
  <c r="G68" i="5"/>
  <c r="H68" i="5"/>
  <c r="I68" i="5"/>
  <c r="F69" i="5"/>
  <c r="G69" i="5"/>
  <c r="H69" i="5"/>
  <c r="I69" i="5"/>
  <c r="F70" i="5"/>
  <c r="G70" i="5"/>
  <c r="H70" i="5"/>
  <c r="I70" i="5"/>
  <c r="F71" i="5"/>
  <c r="G71" i="5"/>
  <c r="H71" i="5"/>
  <c r="I71" i="5"/>
  <c r="F72" i="5"/>
  <c r="G72" i="5"/>
  <c r="H72" i="5"/>
  <c r="I72" i="5"/>
  <c r="F73" i="5"/>
  <c r="G73" i="5"/>
  <c r="H73" i="5"/>
  <c r="I73" i="5"/>
  <c r="F74" i="5"/>
  <c r="G74" i="5"/>
  <c r="H74" i="5"/>
  <c r="I74" i="5"/>
  <c r="F75" i="5"/>
  <c r="G75" i="5"/>
  <c r="H75" i="5"/>
  <c r="I75" i="5"/>
  <c r="F76" i="5"/>
  <c r="G76" i="5"/>
  <c r="H76" i="5"/>
  <c r="I76" i="5"/>
  <c r="H66" i="5"/>
  <c r="G66" i="5"/>
  <c r="F66" i="5"/>
  <c r="C124" i="5"/>
  <c r="D124" i="5"/>
  <c r="E124" i="5"/>
  <c r="C93" i="5"/>
  <c r="D93" i="5"/>
  <c r="E93" i="5"/>
  <c r="C62" i="5"/>
  <c r="D62" i="5"/>
  <c r="E62" i="5"/>
  <c r="F62" i="5"/>
  <c r="B124" i="5"/>
  <c r="B93" i="5"/>
  <c r="B62" i="5"/>
  <c r="G61" i="5"/>
  <c r="H61" i="5"/>
  <c r="I61" i="5"/>
  <c r="J61" i="5"/>
  <c r="G47" i="5"/>
  <c r="H47" i="5"/>
  <c r="I47" i="5"/>
  <c r="J47" i="5"/>
  <c r="G48" i="5"/>
  <c r="H48" i="5"/>
  <c r="I48" i="5"/>
  <c r="J48" i="5"/>
  <c r="G49" i="5"/>
  <c r="H49" i="5"/>
  <c r="I49" i="5"/>
  <c r="J49" i="5"/>
  <c r="G50" i="5"/>
  <c r="H50" i="5"/>
  <c r="I50" i="5"/>
  <c r="J50" i="5"/>
  <c r="G51" i="5"/>
  <c r="H51" i="5"/>
  <c r="I51" i="5"/>
  <c r="J51" i="5"/>
  <c r="G52" i="5"/>
  <c r="H52" i="5"/>
  <c r="I52" i="5"/>
  <c r="J52" i="5"/>
  <c r="G53" i="5"/>
  <c r="H53" i="5"/>
  <c r="I53" i="5"/>
  <c r="J53" i="5"/>
  <c r="G54" i="5"/>
  <c r="H54" i="5"/>
  <c r="I54" i="5"/>
  <c r="J54" i="5"/>
  <c r="G55" i="5"/>
  <c r="H55" i="5"/>
  <c r="I55" i="5"/>
  <c r="J55" i="5"/>
  <c r="G56" i="5"/>
  <c r="H56" i="5"/>
  <c r="I56" i="5"/>
  <c r="J56" i="5"/>
  <c r="G57" i="5"/>
  <c r="H57" i="5"/>
  <c r="I57" i="5"/>
  <c r="J57" i="5"/>
  <c r="G58" i="5"/>
  <c r="H58" i="5"/>
  <c r="I58" i="5"/>
  <c r="J58" i="5"/>
  <c r="G59" i="5"/>
  <c r="H59" i="5"/>
  <c r="I59" i="5"/>
  <c r="J59" i="5"/>
  <c r="G60" i="5"/>
  <c r="H60" i="5"/>
  <c r="I60" i="5"/>
  <c r="J60" i="5"/>
  <c r="G36" i="5"/>
  <c r="H36" i="5"/>
  <c r="I36" i="5"/>
  <c r="J36" i="5"/>
  <c r="G37" i="5"/>
  <c r="H37" i="5"/>
  <c r="I37" i="5"/>
  <c r="J37" i="5"/>
  <c r="G38" i="5"/>
  <c r="H38" i="5"/>
  <c r="I38" i="5"/>
  <c r="J38" i="5"/>
  <c r="G39" i="5"/>
  <c r="H39" i="5"/>
  <c r="I39" i="5"/>
  <c r="J39" i="5"/>
  <c r="G40" i="5"/>
  <c r="H40" i="5"/>
  <c r="I40" i="5"/>
  <c r="J40" i="5"/>
  <c r="G41" i="5"/>
  <c r="H41" i="5"/>
  <c r="I41" i="5"/>
  <c r="J41" i="5"/>
  <c r="G42" i="5"/>
  <c r="H42" i="5"/>
  <c r="I42" i="5"/>
  <c r="J42" i="5"/>
  <c r="G43" i="5"/>
  <c r="H43" i="5"/>
  <c r="I43" i="5"/>
  <c r="J43" i="5"/>
  <c r="G44" i="5"/>
  <c r="H44" i="5"/>
  <c r="I44" i="5"/>
  <c r="J44" i="5"/>
  <c r="G45" i="5"/>
  <c r="H45" i="5"/>
  <c r="I45" i="5"/>
  <c r="J45" i="5"/>
  <c r="G46" i="5"/>
  <c r="H46" i="5"/>
  <c r="I46" i="5"/>
  <c r="J46" i="5"/>
  <c r="J35" i="5"/>
  <c r="I35" i="5"/>
  <c r="H35" i="5"/>
  <c r="G35" i="5"/>
  <c r="C31" i="5"/>
  <c r="D31" i="5"/>
  <c r="E31" i="5"/>
  <c r="F31" i="5"/>
  <c r="B31" i="5"/>
  <c r="G28" i="5"/>
  <c r="H28" i="5"/>
  <c r="I28" i="5"/>
  <c r="J28" i="5"/>
  <c r="G29" i="5"/>
  <c r="H29" i="5"/>
  <c r="I29" i="5"/>
  <c r="J29" i="5"/>
  <c r="G30" i="5"/>
  <c r="H30" i="5"/>
  <c r="I30" i="5"/>
  <c r="J30" i="5"/>
  <c r="G5" i="5"/>
  <c r="H5" i="5"/>
  <c r="I5" i="5"/>
  <c r="J5" i="5"/>
  <c r="G6" i="5"/>
  <c r="H6" i="5"/>
  <c r="I6" i="5"/>
  <c r="J6" i="5"/>
  <c r="G7" i="5"/>
  <c r="H7" i="5"/>
  <c r="I7" i="5"/>
  <c r="J7" i="5"/>
  <c r="G8" i="5"/>
  <c r="H8" i="5"/>
  <c r="I8" i="5"/>
  <c r="J8" i="5"/>
  <c r="G9" i="5"/>
  <c r="H9" i="5"/>
  <c r="I9" i="5"/>
  <c r="J9" i="5"/>
  <c r="G10" i="5"/>
  <c r="H10" i="5"/>
  <c r="I10" i="5"/>
  <c r="J10" i="5"/>
  <c r="G11" i="5"/>
  <c r="H11" i="5"/>
  <c r="I11" i="5"/>
  <c r="J11" i="5"/>
  <c r="G12" i="5"/>
  <c r="H12" i="5"/>
  <c r="I12" i="5"/>
  <c r="J12" i="5"/>
  <c r="G13" i="5"/>
  <c r="H13" i="5"/>
  <c r="I13" i="5"/>
  <c r="J13" i="5"/>
  <c r="G14" i="5"/>
  <c r="H14" i="5"/>
  <c r="I14" i="5"/>
  <c r="J14" i="5"/>
  <c r="G15" i="5"/>
  <c r="H15" i="5"/>
  <c r="I15" i="5"/>
  <c r="J15" i="5"/>
  <c r="G16" i="5"/>
  <c r="H16" i="5"/>
  <c r="I16" i="5"/>
  <c r="J16" i="5"/>
  <c r="G17" i="5"/>
  <c r="H17" i="5"/>
  <c r="I17" i="5"/>
  <c r="J17" i="5"/>
  <c r="G18" i="5"/>
  <c r="H18" i="5"/>
  <c r="I18" i="5"/>
  <c r="J18" i="5"/>
  <c r="G19" i="5"/>
  <c r="H19" i="5"/>
  <c r="I19" i="5"/>
  <c r="J19" i="5"/>
  <c r="G20" i="5"/>
  <c r="H20" i="5"/>
  <c r="I20" i="5"/>
  <c r="J20" i="5"/>
  <c r="G21" i="5"/>
  <c r="H21" i="5"/>
  <c r="I21" i="5"/>
  <c r="J21" i="5"/>
  <c r="G22" i="5"/>
  <c r="H22" i="5"/>
  <c r="I22" i="5"/>
  <c r="J22" i="5"/>
  <c r="G23" i="5"/>
  <c r="H23" i="5"/>
  <c r="I23" i="5"/>
  <c r="J23" i="5"/>
  <c r="G24" i="5"/>
  <c r="H24" i="5"/>
  <c r="I24" i="5"/>
  <c r="J24" i="5"/>
  <c r="G25" i="5"/>
  <c r="H25" i="5"/>
  <c r="I25" i="5"/>
  <c r="J25" i="5"/>
  <c r="G26" i="5"/>
  <c r="H26" i="5"/>
  <c r="I26" i="5"/>
  <c r="J26" i="5"/>
  <c r="G27" i="5"/>
  <c r="H27" i="5"/>
  <c r="I27" i="5"/>
  <c r="J27" i="5"/>
  <c r="J4" i="5"/>
  <c r="I4" i="5"/>
  <c r="H4" i="5"/>
  <c r="G4" i="5"/>
  <c r="F77" i="4"/>
  <c r="G77" i="4"/>
  <c r="H77" i="4"/>
  <c r="I77" i="4"/>
  <c r="F78" i="4"/>
  <c r="G78" i="4"/>
  <c r="H78" i="4"/>
  <c r="I78" i="4"/>
  <c r="F79" i="4"/>
  <c r="G79" i="4"/>
  <c r="H79" i="4"/>
  <c r="I79" i="4"/>
  <c r="F80" i="4"/>
  <c r="G80" i="4"/>
  <c r="H80" i="4"/>
  <c r="I80" i="4"/>
  <c r="F81" i="4"/>
  <c r="G81" i="4"/>
  <c r="H81" i="4"/>
  <c r="I81" i="4"/>
  <c r="F82" i="4"/>
  <c r="G82" i="4"/>
  <c r="H82" i="4"/>
  <c r="I82" i="4"/>
  <c r="F83" i="4"/>
  <c r="G83" i="4"/>
  <c r="H83" i="4"/>
  <c r="I83" i="4"/>
  <c r="F84" i="4"/>
  <c r="G84" i="4"/>
  <c r="H84" i="4"/>
  <c r="I84" i="4"/>
  <c r="F85" i="4"/>
  <c r="G85" i="4"/>
  <c r="H85" i="4"/>
  <c r="I85" i="4"/>
  <c r="F86" i="4"/>
  <c r="G86" i="4"/>
  <c r="H86" i="4"/>
  <c r="I86" i="4"/>
  <c r="F87" i="4"/>
  <c r="G87" i="4"/>
  <c r="H87" i="4"/>
  <c r="I87" i="4"/>
  <c r="F88" i="4"/>
  <c r="G88" i="4"/>
  <c r="H88" i="4"/>
  <c r="I88" i="4"/>
  <c r="F89" i="4"/>
  <c r="G89" i="4"/>
  <c r="H89" i="4"/>
  <c r="I89" i="4"/>
  <c r="F90" i="4"/>
  <c r="G90" i="4"/>
  <c r="H90" i="4"/>
  <c r="I90" i="4"/>
  <c r="F91" i="4"/>
  <c r="G91" i="4"/>
  <c r="H91" i="4"/>
  <c r="I91" i="4"/>
  <c r="F92" i="4"/>
  <c r="G92" i="4"/>
  <c r="H92" i="4"/>
  <c r="I92" i="4"/>
  <c r="F67" i="4"/>
  <c r="G67" i="4"/>
  <c r="H67" i="4"/>
  <c r="I67" i="4"/>
  <c r="F68" i="4"/>
  <c r="G68" i="4"/>
  <c r="H68" i="4"/>
  <c r="I68" i="4"/>
  <c r="F69" i="4"/>
  <c r="G69" i="4"/>
  <c r="H69" i="4"/>
  <c r="I69" i="4"/>
  <c r="F70" i="4"/>
  <c r="G70" i="4"/>
  <c r="H70" i="4"/>
  <c r="I70" i="4"/>
  <c r="F71" i="4"/>
  <c r="G71" i="4"/>
  <c r="H71" i="4"/>
  <c r="I71" i="4"/>
  <c r="F72" i="4"/>
  <c r="G72" i="4"/>
  <c r="H72" i="4"/>
  <c r="I72" i="4"/>
  <c r="F73" i="4"/>
  <c r="G73" i="4"/>
  <c r="H73" i="4"/>
  <c r="I73" i="4"/>
  <c r="F74" i="4"/>
  <c r="G74" i="4"/>
  <c r="H74" i="4"/>
  <c r="I74" i="4"/>
  <c r="F75" i="4"/>
  <c r="G75" i="4"/>
  <c r="H75" i="4"/>
  <c r="I75" i="4"/>
  <c r="F76" i="4"/>
  <c r="G76" i="4"/>
  <c r="H76" i="4"/>
  <c r="I76" i="4"/>
  <c r="C93" i="4"/>
  <c r="D93" i="4"/>
  <c r="E93" i="4"/>
  <c r="B93" i="4"/>
  <c r="C62" i="4"/>
  <c r="D62" i="4"/>
  <c r="E62" i="4"/>
  <c r="F62" i="4"/>
  <c r="I62" i="4"/>
  <c r="B62" i="4"/>
  <c r="G51" i="4"/>
  <c r="H51" i="4"/>
  <c r="I51" i="4"/>
  <c r="J51" i="4"/>
  <c r="G52" i="4"/>
  <c r="H52" i="4"/>
  <c r="I52" i="4"/>
  <c r="J52" i="4"/>
  <c r="G53" i="4"/>
  <c r="H53" i="4"/>
  <c r="I53" i="4"/>
  <c r="J53" i="4"/>
  <c r="G54" i="4"/>
  <c r="H54" i="4"/>
  <c r="I54" i="4"/>
  <c r="J54" i="4"/>
  <c r="G55" i="4"/>
  <c r="H55" i="4"/>
  <c r="I55" i="4"/>
  <c r="J55" i="4"/>
  <c r="G56" i="4"/>
  <c r="H56" i="4"/>
  <c r="I56" i="4"/>
  <c r="J56" i="4"/>
  <c r="G57" i="4"/>
  <c r="H57" i="4"/>
  <c r="I57" i="4"/>
  <c r="J57" i="4"/>
  <c r="G58" i="4"/>
  <c r="H58" i="4"/>
  <c r="I58" i="4"/>
  <c r="J58" i="4"/>
  <c r="G59" i="4"/>
  <c r="H59" i="4"/>
  <c r="I59" i="4"/>
  <c r="J59" i="4"/>
  <c r="G60" i="4"/>
  <c r="H60" i="4"/>
  <c r="I60" i="4"/>
  <c r="J60" i="4"/>
  <c r="G61" i="4"/>
  <c r="H61" i="4"/>
  <c r="I61" i="4"/>
  <c r="J61" i="4"/>
  <c r="H62" i="4"/>
  <c r="J62" i="4"/>
  <c r="G36" i="4"/>
  <c r="H36" i="4"/>
  <c r="I36" i="4"/>
  <c r="J36" i="4"/>
  <c r="G37" i="4"/>
  <c r="H37" i="4"/>
  <c r="I37" i="4"/>
  <c r="J37" i="4"/>
  <c r="G38" i="4"/>
  <c r="H38" i="4"/>
  <c r="I38" i="4"/>
  <c r="J38" i="4"/>
  <c r="G39" i="4"/>
  <c r="H39" i="4"/>
  <c r="I39" i="4"/>
  <c r="J39" i="4"/>
  <c r="G40" i="4"/>
  <c r="H40" i="4"/>
  <c r="I40" i="4"/>
  <c r="J40" i="4"/>
  <c r="G41" i="4"/>
  <c r="H41" i="4"/>
  <c r="I41" i="4"/>
  <c r="J41" i="4"/>
  <c r="G42" i="4"/>
  <c r="H42" i="4"/>
  <c r="I42" i="4"/>
  <c r="J42" i="4"/>
  <c r="G43" i="4"/>
  <c r="H43" i="4"/>
  <c r="I43" i="4"/>
  <c r="J43" i="4"/>
  <c r="G44" i="4"/>
  <c r="H44" i="4"/>
  <c r="I44" i="4"/>
  <c r="J44" i="4"/>
  <c r="G45" i="4"/>
  <c r="H45" i="4"/>
  <c r="I45" i="4"/>
  <c r="J45" i="4"/>
  <c r="G46" i="4"/>
  <c r="H46" i="4"/>
  <c r="I46" i="4"/>
  <c r="J46" i="4"/>
  <c r="G47" i="4"/>
  <c r="H47" i="4"/>
  <c r="I47" i="4"/>
  <c r="J47" i="4"/>
  <c r="G48" i="4"/>
  <c r="H48" i="4"/>
  <c r="I48" i="4"/>
  <c r="J48" i="4"/>
  <c r="G49" i="4"/>
  <c r="H49" i="4"/>
  <c r="I49" i="4"/>
  <c r="J49" i="4"/>
  <c r="G50" i="4"/>
  <c r="H50" i="4"/>
  <c r="I50" i="4"/>
  <c r="J50" i="4"/>
  <c r="H35" i="4"/>
  <c r="G35" i="4"/>
  <c r="J35" i="4"/>
  <c r="I35" i="4"/>
  <c r="C31" i="4"/>
  <c r="D31" i="4"/>
  <c r="E31" i="4"/>
  <c r="F31" i="4"/>
  <c r="H28" i="4"/>
  <c r="I28" i="4"/>
  <c r="J28" i="4"/>
  <c r="H29" i="4"/>
  <c r="I29" i="4"/>
  <c r="J29" i="4"/>
  <c r="H30" i="4"/>
  <c r="I30" i="4"/>
  <c r="J30" i="4"/>
  <c r="H5" i="4"/>
  <c r="I5" i="4"/>
  <c r="J5" i="4"/>
  <c r="H6" i="4"/>
  <c r="I6" i="4"/>
  <c r="J6" i="4"/>
  <c r="H7" i="4"/>
  <c r="I7" i="4"/>
  <c r="J7" i="4"/>
  <c r="H8" i="4"/>
  <c r="I8" i="4"/>
  <c r="J8" i="4"/>
  <c r="H9" i="4"/>
  <c r="I9" i="4"/>
  <c r="J9" i="4"/>
  <c r="H10" i="4"/>
  <c r="I10" i="4"/>
  <c r="J10" i="4"/>
  <c r="H11" i="4"/>
  <c r="I11" i="4"/>
  <c r="J11" i="4"/>
  <c r="H12" i="4"/>
  <c r="I12" i="4"/>
  <c r="J12" i="4"/>
  <c r="H13" i="4"/>
  <c r="I13" i="4"/>
  <c r="J13" i="4"/>
  <c r="H14" i="4"/>
  <c r="I14" i="4"/>
  <c r="J14" i="4"/>
  <c r="H15" i="4"/>
  <c r="I15" i="4"/>
  <c r="J15" i="4"/>
  <c r="H16" i="4"/>
  <c r="I16" i="4"/>
  <c r="J16" i="4"/>
  <c r="H17" i="4"/>
  <c r="I17" i="4"/>
  <c r="J17" i="4"/>
  <c r="H18" i="4"/>
  <c r="I18" i="4"/>
  <c r="J18" i="4"/>
  <c r="H19" i="4"/>
  <c r="I19" i="4"/>
  <c r="J19" i="4"/>
  <c r="H20" i="4"/>
  <c r="I20" i="4"/>
  <c r="J20" i="4"/>
  <c r="H21" i="4"/>
  <c r="I21" i="4"/>
  <c r="J21" i="4"/>
  <c r="H22" i="4"/>
  <c r="I22" i="4"/>
  <c r="J22" i="4"/>
  <c r="H23" i="4"/>
  <c r="I23" i="4"/>
  <c r="J23" i="4"/>
  <c r="H24" i="4"/>
  <c r="I24" i="4"/>
  <c r="J24" i="4"/>
  <c r="H25" i="4"/>
  <c r="I25" i="4"/>
  <c r="J25" i="4"/>
  <c r="H26" i="4"/>
  <c r="I26" i="4"/>
  <c r="J26" i="4"/>
  <c r="H27" i="4"/>
  <c r="I27" i="4"/>
  <c r="J27" i="4"/>
  <c r="J4" i="4"/>
  <c r="I4" i="4"/>
  <c r="H4" i="4"/>
  <c r="G4" i="4"/>
  <c r="C22" i="7"/>
  <c r="D22" i="7"/>
  <c r="E22" i="7"/>
  <c r="F22" i="7"/>
  <c r="C15" i="7"/>
  <c r="D15" i="7"/>
  <c r="E15" i="7"/>
  <c r="F15" i="7"/>
  <c r="C8" i="7"/>
  <c r="E8" i="7"/>
  <c r="F8" i="7"/>
  <c r="G31" i="5"/>
  <c r="H31" i="4"/>
  <c r="G31" i="6"/>
  <c r="L13" i="2"/>
  <c r="I62" i="6"/>
  <c r="G62" i="5"/>
  <c r="G62" i="4"/>
  <c r="F38" i="2"/>
  <c r="L18" i="2"/>
  <c r="H62" i="5"/>
  <c r="E38" i="2"/>
  <c r="K33" i="2"/>
  <c r="K13" i="2"/>
  <c r="K23" i="2"/>
  <c r="L33" i="2"/>
  <c r="I31" i="5"/>
  <c r="C38" i="2"/>
  <c r="K8" i="2"/>
  <c r="D38" i="2"/>
  <c r="L8" i="2"/>
  <c r="L34" i="2"/>
  <c r="K37" i="2"/>
  <c r="L36" i="2"/>
  <c r="K36" i="2"/>
  <c r="L35" i="2"/>
  <c r="K35" i="2"/>
  <c r="B15" i="13"/>
  <c r="G16" i="13"/>
  <c r="C19" i="13"/>
  <c r="D6" i="19"/>
  <c r="C6" i="19"/>
  <c r="I62" i="5"/>
  <c r="I93" i="4"/>
  <c r="G93" i="4"/>
  <c r="I31" i="4"/>
  <c r="F93" i="4"/>
  <c r="H93" i="4"/>
  <c r="F124" i="5"/>
  <c r="H93" i="5"/>
  <c r="I124" i="5"/>
  <c r="G124" i="5"/>
  <c r="H31" i="5"/>
  <c r="F93" i="5"/>
  <c r="I93" i="5"/>
  <c r="G93" i="5"/>
  <c r="H124" i="5"/>
  <c r="F93" i="6"/>
  <c r="H93" i="6"/>
  <c r="I125" i="6"/>
  <c r="G125" i="6"/>
  <c r="I93" i="6"/>
  <c r="G93" i="6"/>
  <c r="H125" i="6"/>
  <c r="F125" i="6"/>
  <c r="J31" i="5"/>
  <c r="J62" i="6"/>
  <c r="J62" i="5"/>
  <c r="K24" i="15"/>
  <c r="K25" i="15"/>
  <c r="J24" i="15"/>
  <c r="J25" i="15"/>
  <c r="I24" i="15"/>
  <c r="I25" i="15"/>
  <c r="H24" i="15"/>
  <c r="H25" i="15"/>
  <c r="F24" i="15"/>
  <c r="F25" i="15"/>
  <c r="E24" i="15"/>
  <c r="E25" i="15"/>
  <c r="D24" i="15"/>
  <c r="D25" i="15"/>
  <c r="C24" i="15"/>
  <c r="C25" i="15"/>
  <c r="K18" i="3"/>
  <c r="J18" i="3"/>
  <c r="I18" i="3"/>
  <c r="H18" i="3"/>
  <c r="G18" i="3"/>
  <c r="E18" i="3"/>
  <c r="D18" i="3"/>
  <c r="C18" i="3"/>
  <c r="K17" i="3"/>
  <c r="J17" i="3"/>
  <c r="I17" i="3"/>
  <c r="H17" i="3"/>
  <c r="G17" i="3"/>
  <c r="E17" i="3"/>
  <c r="D17" i="3"/>
  <c r="C17" i="3"/>
  <c r="K16" i="3"/>
  <c r="J16" i="3"/>
  <c r="I16" i="3"/>
  <c r="H16" i="3"/>
  <c r="G16" i="3"/>
  <c r="E16" i="3"/>
  <c r="D16" i="3"/>
  <c r="C16" i="3"/>
  <c r="K15" i="3"/>
  <c r="J15" i="3"/>
  <c r="I15" i="3"/>
  <c r="H15" i="3"/>
  <c r="H19" i="3"/>
  <c r="G15" i="3"/>
  <c r="G19" i="3"/>
  <c r="E15" i="3"/>
  <c r="E19" i="3"/>
  <c r="D15" i="3"/>
  <c r="D19" i="3"/>
  <c r="C15" i="3"/>
  <c r="C19" i="3"/>
  <c r="K14" i="3"/>
  <c r="J14" i="3"/>
  <c r="I14" i="3"/>
  <c r="H14" i="3"/>
  <c r="G14" i="3"/>
  <c r="E14" i="3"/>
  <c r="D14" i="3"/>
  <c r="C14" i="3"/>
  <c r="K9" i="3"/>
  <c r="J9" i="3"/>
  <c r="I9" i="3"/>
  <c r="H9" i="3"/>
  <c r="G9" i="3"/>
  <c r="E9" i="3"/>
  <c r="D9" i="3"/>
  <c r="C9" i="3"/>
  <c r="K19" i="3"/>
  <c r="I19" i="3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B31" i="4"/>
  <c r="G5" i="4"/>
  <c r="J19" i="3"/>
  <c r="H16" i="13"/>
  <c r="H20" i="13"/>
  <c r="L38" i="2"/>
  <c r="K38" i="2"/>
  <c r="C16" i="13"/>
  <c r="C20" i="13"/>
  <c r="I20" i="13"/>
  <c r="L20" i="13"/>
  <c r="J20" i="13"/>
  <c r="M20" i="13"/>
  <c r="K20" i="13"/>
  <c r="E16" i="13"/>
  <c r="E20" i="13"/>
  <c r="F16" i="13"/>
  <c r="F20" i="13"/>
  <c r="G20" i="13"/>
  <c r="D16" i="13"/>
  <c r="D20" i="13"/>
  <c r="B19" i="13"/>
  <c r="G31" i="4"/>
  <c r="J3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Jozef Jurkovič</author>
  </authors>
  <commentList>
    <comment ref="C34" authorId="0" shapeId="0" xr:uid="{00000000-0006-0000-0200-000001000000}">
      <text>
        <r>
          <rPr>
            <sz val="8"/>
            <color indexed="81"/>
            <rFont val="Tahoma"/>
            <family val="2"/>
            <charset val="238"/>
          </rPr>
          <t>Použité vzorce je potrebné upraviť po doplnení/odstánení riadkov fakúlt, to platí aj pre ostatné tabuľky.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Jozef Jurkovič</author>
  </authors>
  <commentList>
    <comment ref="E6" authorId="0" shapeId="0" xr:uid="{00000000-0006-0000-0D00-000001000000}">
      <text>
        <r>
          <rPr>
            <b/>
            <sz val="8"/>
            <color indexed="81"/>
            <rFont val="Tahoma"/>
            <family val="2"/>
            <charset val="238"/>
          </rPr>
          <t>Výberové konania, v ktorých sa uzatvoríl pracovný pomer na dobu neurčitú (resp. do 70 rokov veku) sa pri výpočte priemeru nezohľadnia.</t>
        </r>
      </text>
    </comment>
  </commentList>
</comments>
</file>

<file path=xl/sharedStrings.xml><?xml version="1.0" encoding="utf-8"?>
<sst xmlns="http://schemas.openxmlformats.org/spreadsheetml/2006/main" count="4502" uniqueCount="1731">
  <si>
    <t>Zoznam tabuliek</t>
  </si>
  <si>
    <t>Tabuľka č. 1:</t>
  </si>
  <si>
    <t>Počet študentov vysokej školy k 31. 10. 2025</t>
  </si>
  <si>
    <t>Tabuľka č. 1a:</t>
  </si>
  <si>
    <t>Vývoj počtu študentov (stav k 31. 10. 2025)</t>
  </si>
  <si>
    <t>Tabuľka č. 2:</t>
  </si>
  <si>
    <t>Počet študentov, ktorí riadne skončili štúdium v akademickom roku 2024/2025</t>
  </si>
  <si>
    <t>Tabuľka č. 3a:</t>
  </si>
  <si>
    <t>Prijímacie konanie na študijné programy v prvom stupni a v spojenom prvom a druhom stupni v roku 2025</t>
  </si>
  <si>
    <t>Tabuľka č. 3b:</t>
  </si>
  <si>
    <t>Prijímacie konanie na študijné programy v druhom stupni v roku 2025</t>
  </si>
  <si>
    <t>Tabuľka č. 3c:</t>
  </si>
  <si>
    <t>Prijímacie konanie na študijné programy v treťom stupni v roku 2025</t>
  </si>
  <si>
    <t>Tabuľka č. 4:</t>
  </si>
  <si>
    <t>Počet študentov uhrádzajúcich školné (ak. rok 2024/2025)</t>
  </si>
  <si>
    <t>Tabuľka č. 5:</t>
  </si>
  <si>
    <t>Podiel riadne skončených štúdií na celkovom počte začatých štúdií v danom akademickom roku k 31. 12. 2025</t>
  </si>
  <si>
    <t>Tabuľka č. 6:</t>
  </si>
  <si>
    <t>Prehľad akademických mobilít - študenti v akademickom roku 2024/2025 a porovnanie s akademickým rokom 2023/2024</t>
  </si>
  <si>
    <t>Tabuľka č. 7:</t>
  </si>
  <si>
    <t>Zoznam predložených návrhov na vymenovanie za profesora v roku 2025</t>
  </si>
  <si>
    <t>Tabuľka č. 8:</t>
  </si>
  <si>
    <t>Zoznam vymenovaných docentov za rok 2025</t>
  </si>
  <si>
    <t>Tabuľka č. 9:</t>
  </si>
  <si>
    <t>Výberové konania na miesta vysokoškolských učiteľov uskutočnené v roku 2025</t>
  </si>
  <si>
    <t>Tabuľka č. 10:</t>
  </si>
  <si>
    <t>Kvalifikačná štruktúra vysokoškolských učiteľov</t>
  </si>
  <si>
    <t>Tabuľka č. 11:</t>
  </si>
  <si>
    <t>Prehľad akademických mobilít - zamestnanci v akademickom roku 2024/2025 a porovnanie s akademickým rokom 2023/2024</t>
  </si>
  <si>
    <t>Tabuľka č. 12:</t>
  </si>
  <si>
    <t>Informácie o záverečných prácach a rigoróznych prácach predložených na obhajobu v roku 2025</t>
  </si>
  <si>
    <t>Tabuľka č. 13:</t>
  </si>
  <si>
    <t>Publikačná činnosť vysokej školy za rok 2025 a porovnanie s rokom 2025</t>
  </si>
  <si>
    <t>Tabuľka č. 14:</t>
  </si>
  <si>
    <t>Umelecká činnosť vysokej školy za rok 2025 a porovnanie s rokom 2024</t>
  </si>
  <si>
    <t>Tabuľka č. 15:</t>
  </si>
  <si>
    <t>Zoznam študijných programov -  skončenie platnosti priznaného práva alebo zrušenie študijného programu v roku 2025</t>
  </si>
  <si>
    <t>Tabuľka č. 16:</t>
  </si>
  <si>
    <t>Zoznam udelených akreditácií  habilitačného konania a inauguračného konania  k 31. 12. 2025</t>
  </si>
  <si>
    <t>Tabuľka č. 17:</t>
  </si>
  <si>
    <t>Zoznam odňatých akreditácií habilitačného konania a inauguračného konania v roku 2025</t>
  </si>
  <si>
    <t>Tabuľka č. 18:</t>
  </si>
  <si>
    <t>Finančné prostriedky na výskumné projekty získané v roku 2025</t>
  </si>
  <si>
    <t>Tabuľka č. 19:</t>
  </si>
  <si>
    <t>Finančné prostriedky na ostatné (nevýskumné) projekty získané v roku 2025</t>
  </si>
  <si>
    <t>Tabuľka č. 20:</t>
  </si>
  <si>
    <t>Prehľad umeleckej činnosti vysokej školy za rok 2025</t>
  </si>
  <si>
    <t>Tabuľka č. 21:</t>
  </si>
  <si>
    <t>Prehľad odoberania vysokoškolských titulov, návrhov na odvolanie profesora, zneplatnenia štátnej alebo rigoróznej skúšky a vzdaní sa akademického titulu za rok 2025</t>
  </si>
  <si>
    <t>Tabuľka č. 1: Počet študentov vysokej školy k 31. 10. 2025</t>
  </si>
  <si>
    <t>Vysoká škola</t>
  </si>
  <si>
    <t>Stupeň                        štúdia</t>
  </si>
  <si>
    <t>Denná forma</t>
  </si>
  <si>
    <t>Externá forma</t>
  </si>
  <si>
    <t>Spolu</t>
  </si>
  <si>
    <t>občania SR</t>
  </si>
  <si>
    <t>z toho ženy</t>
  </si>
  <si>
    <t>cudzinci</t>
  </si>
  <si>
    <t>spolu</t>
  </si>
  <si>
    <t>LF</t>
  </si>
  <si>
    <t>1+2</t>
  </si>
  <si>
    <t>spolu LF</t>
  </si>
  <si>
    <t>PF</t>
  </si>
  <si>
    <t>spolu PF</t>
  </si>
  <si>
    <t>PrF</t>
  </si>
  <si>
    <t>spolu PrF</t>
  </si>
  <si>
    <t>FVS</t>
  </si>
  <si>
    <t>spolu FVS</t>
  </si>
  <si>
    <t>FF</t>
  </si>
  <si>
    <t>spolu FF</t>
  </si>
  <si>
    <t>UPJŠ</t>
  </si>
  <si>
    <t>spolu UPJŠ</t>
  </si>
  <si>
    <t>spolu podľa stupňov</t>
  </si>
  <si>
    <t xml:space="preserve">spolu vysoká škola </t>
  </si>
  <si>
    <t>1+2 - študijné programy podľa § 53 ods. 3 zákona</t>
  </si>
  <si>
    <t>Tabuľka č. 1a: Vývoj počtu študentov (stav k 31.10. 2025)</t>
  </si>
  <si>
    <t>Stupeň</t>
  </si>
  <si>
    <t>V dennej aj v externej forme spolu</t>
  </si>
  <si>
    <t>Rok</t>
  </si>
  <si>
    <t>Stupeň štúdia</t>
  </si>
  <si>
    <t>Spolu podľa stupňov</t>
  </si>
  <si>
    <t xml:space="preserve">Spolu vysoká škola </t>
  </si>
  <si>
    <t>Študijný odbor</t>
  </si>
  <si>
    <t>Plánovaný počet</t>
  </si>
  <si>
    <t>Počet prihlášok</t>
  </si>
  <si>
    <t>Účasť</t>
  </si>
  <si>
    <t>Prijatie</t>
  </si>
  <si>
    <t>Zápis</t>
  </si>
  <si>
    <t>Prihlášky/ plán</t>
  </si>
  <si>
    <t>Prijatie/                účasť</t>
  </si>
  <si>
    <t>Zápis/            prijatie</t>
  </si>
  <si>
    <t xml:space="preserve">Zápis/                  plán           </t>
  </si>
  <si>
    <t>biológia</t>
  </si>
  <si>
    <t>chémia</t>
  </si>
  <si>
    <t>filológia</t>
  </si>
  <si>
    <t>filozofia</t>
  </si>
  <si>
    <t>fyzika</t>
  </si>
  <si>
    <t>historické vedy</t>
  </si>
  <si>
    <t>informatika</t>
  </si>
  <si>
    <t>matematika</t>
  </si>
  <si>
    <t>ošetrovateľstvo</t>
  </si>
  <si>
    <t>politické vedy</t>
  </si>
  <si>
    <t>právo</t>
  </si>
  <si>
    <t>psychológia</t>
  </si>
  <si>
    <t>sociálna práca</t>
  </si>
  <si>
    <t>vedy o zemi</t>
  </si>
  <si>
    <t>vedy o športe</t>
  </si>
  <si>
    <t>verejné zdravotníctvo</t>
  </si>
  <si>
    <t>všeobecné lekárstvo</t>
  </si>
  <si>
    <t>zdravotnícke vedy</t>
  </si>
  <si>
    <t>zubné lekárstvo</t>
  </si>
  <si>
    <t>Z toho počet uchádzačov, ktorí získali stredoškolské vzdelanie v zahraničí</t>
  </si>
  <si>
    <t>% z celkového počtu prihlášok</t>
  </si>
  <si>
    <t>% z celkového počtu účasti</t>
  </si>
  <si>
    <t>% z celkového počtu prijatia</t>
  </si>
  <si>
    <t>% z celkového počtu zápisov</t>
  </si>
  <si>
    <t>Tabuľla č. 3b: Prijímacie konanie na študijné programy v druhom stupni v roku 2025</t>
  </si>
  <si>
    <t>učiteľstvo a pedagogické vedy</t>
  </si>
  <si>
    <t>Z toho počet absolventov svojej vysokej školy</t>
  </si>
  <si>
    <t>Z toho počet uchádzačov, ktorí získali vzdelanie nižšieho stupňa v zahraničí</t>
  </si>
  <si>
    <t>Tabuľka č. 3c: Prijímacie konanie na študijné programy v treťom stupni v roku 2025</t>
  </si>
  <si>
    <t>farmácia</t>
  </si>
  <si>
    <t>Tabuľka č. 4: Počet študentov uhrádzajúcich školné (ak. rok 2024/2025)</t>
  </si>
  <si>
    <t>Forma štúdia</t>
  </si>
  <si>
    <t>Počet študentov</t>
  </si>
  <si>
    <t>Počet cudzincov, ktorí uhrádzajú školné</t>
  </si>
  <si>
    <t>Počty študentov</t>
  </si>
  <si>
    <t>Počet žiadostí o zníženie školného</t>
  </si>
  <si>
    <t>Počet žiadostí o odpustenie školného</t>
  </si>
  <si>
    <t>z toho počet študentov,</t>
  </si>
  <si>
    <t>stupeň</t>
  </si>
  <si>
    <t>ktorým vznikla v ak. roku 2024/2025 povinnosť uhradiť školné</t>
  </si>
  <si>
    <t>ktorým vznikla povinnosť uhradiť školné v externej forme</t>
  </si>
  <si>
    <t>ktorým vznikla povinnosť uhradiť školné za prekročenie štandardnej dĺžky štúdia</t>
  </si>
  <si>
    <t>ktorým vznikla povinnosť uhradiť školné za štúdium v študijnom programe uskutočňovanom výlučne v inom ako štátnom jazyku</t>
  </si>
  <si>
    <t>ktorým bolo školné znížené</t>
  </si>
  <si>
    <t>ktorým bolo školné odpustené</t>
  </si>
  <si>
    <t>Spolu denná forma</t>
  </si>
  <si>
    <t>Spolu externá forma</t>
  </si>
  <si>
    <t>obe formy spolu</t>
  </si>
  <si>
    <t>Akademický rok začatia štúdia</t>
  </si>
  <si>
    <t>Stupeň dosiahnutého vzdelania</t>
  </si>
  <si>
    <t>2024 / 2025</t>
  </si>
  <si>
    <t>2023 / 2024</t>
  </si>
  <si>
    <t>2022 / 2023</t>
  </si>
  <si>
    <t>2021 / 2022</t>
  </si>
  <si>
    <t>2020 / 2021</t>
  </si>
  <si>
    <t>2019 / 2020</t>
  </si>
  <si>
    <t>denná</t>
  </si>
  <si>
    <t>externá</t>
  </si>
  <si>
    <t>mediálne a komunikačné štúdiá</t>
  </si>
  <si>
    <t>vedy o Zemi</t>
  </si>
  <si>
    <t>V roku 2024/2025</t>
  </si>
  <si>
    <t>Fakulta</t>
  </si>
  <si>
    <t>Fyzický počet vyslaných študentov</t>
  </si>
  <si>
    <t>Počet osobomesiacov vyslaných študentov</t>
  </si>
  <si>
    <t>Fyzický počet prijatých študentov</t>
  </si>
  <si>
    <t>Počet osobomesiacov, prijatých študentov</t>
  </si>
  <si>
    <t>programy ES</t>
  </si>
  <si>
    <t>NŠP</t>
  </si>
  <si>
    <t>iné (CEEPUS, NIL, ..)</t>
  </si>
  <si>
    <t>Lekárska</t>
  </si>
  <si>
    <t>Prírodovedecká</t>
  </si>
  <si>
    <t>Právnická</t>
  </si>
  <si>
    <t>Verejná správa</t>
  </si>
  <si>
    <t>Filozofická</t>
  </si>
  <si>
    <t>Rektorát</t>
  </si>
  <si>
    <t>V roku 2023/2024</t>
  </si>
  <si>
    <t>Rozdiel</t>
  </si>
  <si>
    <t xml:space="preserve">Rozdiel v % </t>
  </si>
  <si>
    <t>Tabuľka č. 7: Zoznam predložených návrhov na vymenovanie za profesora v roku 2025</t>
  </si>
  <si>
    <t>P.č.</t>
  </si>
  <si>
    <t>Meno a priezvisko</t>
  </si>
  <si>
    <t>Odbor habilitačného konania a inauguračného konania</t>
  </si>
  <si>
    <t>študijný odobor</t>
  </si>
  <si>
    <t>Dátum začiatku konania</t>
  </si>
  <si>
    <t>Dátum predloženia ministrovi</t>
  </si>
  <si>
    <t>Zamestnanec vysokej školy (áno/nie)</t>
  </si>
  <si>
    <t>prof. MVDr. Martina Bago Pilátová, PhD.</t>
  </si>
  <si>
    <t>farmakológia</t>
  </si>
  <si>
    <t>áno</t>
  </si>
  <si>
    <t>prof. Ing. Mgr. Jozef Bavoľár, PhD.</t>
  </si>
  <si>
    <t>sociálna psychológia a psychológia práce</t>
  </si>
  <si>
    <t xml:space="preserve">doc. JUDr. Kristián Csach, PhD., LL.M.  </t>
  </si>
  <si>
    <t>obchodné a finančné právo</t>
  </si>
  <si>
    <t>nie</t>
  </si>
  <si>
    <t>doc. MUDr. Vladimír Kaťuch, PhD., MBA</t>
  </si>
  <si>
    <t xml:space="preserve">	chirurgia</t>
  </si>
  <si>
    <t>doc. MUDr. Martina Zavacká, PhD., MPH</t>
  </si>
  <si>
    <t>doc. MUDr. Marek Šoltés, PhD.</t>
  </si>
  <si>
    <t>doc. MUDr. Erik Dosedla, Ph.D., MBA</t>
  </si>
  <si>
    <t xml:space="preserve">	gynekológia a pôrodníctvo</t>
  </si>
  <si>
    <t xml:space="preserve">	doc. MUDr. Silvia Toporcerová, PhD., EMBA</t>
  </si>
  <si>
    <t>doc. RNDr. Adriana Zeleňáková, DrSc.</t>
  </si>
  <si>
    <t>Inauguračné konanie</t>
  </si>
  <si>
    <t>V tom počet žiadostí mimo vysokej školy</t>
  </si>
  <si>
    <t>Počet neskončených konaní: stav k 1.1.2025</t>
  </si>
  <si>
    <t>Počet neskončených konaní: stav k 31.12.2025</t>
  </si>
  <si>
    <t>Počet riadne skončených konaní k 31.12.2025</t>
  </si>
  <si>
    <t>Počet inak skončených konaní</t>
  </si>
  <si>
    <t xml:space="preserve"> - zamietnutie</t>
  </si>
  <si>
    <t xml:space="preserve"> - stiahnutie</t>
  </si>
  <si>
    <t xml:space="preserve"> - iné (smrť, odňatie práva a pod.)</t>
  </si>
  <si>
    <t>Celkový počet predložených návrhov</t>
  </si>
  <si>
    <t>Priemerný vek uchádzačov</t>
  </si>
  <si>
    <t>Tabuľka č. 8: Zoznam vymenovaných docentov za rok 2025</t>
  </si>
  <si>
    <t>študijný odbor</t>
  </si>
  <si>
    <t>Dátum udelenia titulu</t>
  </si>
  <si>
    <t>Mgr. Mikuláš Jančura, PhD.</t>
  </si>
  <si>
    <t>slovenské dejiny</t>
  </si>
  <si>
    <t>Mgr. Drahoslav Magdoško, PhD.</t>
  </si>
  <si>
    <t>MUDr. Tomáš Vasilenko, PhD.</t>
  </si>
  <si>
    <t>chirurgia</t>
  </si>
  <si>
    <t>MUDr. Róbert Čellár, PhD., MPH</t>
  </si>
  <si>
    <t>Mgr. Daniela Fiľakovská, PhD.</t>
  </si>
  <si>
    <t>epidemiológia</t>
  </si>
  <si>
    <t>Mgr. Juraj Dvorský, PhD.</t>
  </si>
  <si>
    <t>literárna veda</t>
  </si>
  <si>
    <t xml:space="preserve"> filológia</t>
  </si>
  <si>
    <t>Mgr. René Šebeňa, PhD.</t>
  </si>
  <si>
    <t>MUDr. Štefan Porubčin, PhD.</t>
  </si>
  <si>
    <t>vnútorné choroby</t>
  </si>
  <si>
    <t>MUDr. Ľuboš Tomčovčík, PhD.</t>
  </si>
  <si>
    <t>Habilitačné konanie</t>
  </si>
  <si>
    <t>Celkový počet vymenovaných docentov</t>
  </si>
  <si>
    <t>Priemerný vek</t>
  </si>
  <si>
    <t>Tabuľka č. 9: Výberové konania na miesta vysokoškolských učiteľov uskutočnené v roku 2025</t>
  </si>
  <si>
    <t>Funkcia</t>
  </si>
  <si>
    <t>Počet výberových konaní</t>
  </si>
  <si>
    <t>Priemerný počet uchádzačov na obsadenie pozície</t>
  </si>
  <si>
    <t>Priemerný počet uchádzačov, ktorí v čase výberového konania neboli v pracovnom pomere s vysokou školou</t>
  </si>
  <si>
    <t>Priemerná dĺžka uzatvorenia pracovnej zmluvy na dobu určitú</t>
  </si>
  <si>
    <t>Počet zmlúv uzatvorených na dobu neurčitú</t>
  </si>
  <si>
    <t>Počet konaní bez uzatvorenia zmluvy</t>
  </si>
  <si>
    <t>Počet konaní, do ktorých sa neprihlásil žiaden uchádzač</t>
  </si>
  <si>
    <t>Počet konaní, kde bol prihlásený vš učiteľ, ktorý opätovne obsadil to isté miesto</t>
  </si>
  <si>
    <t>Profesora</t>
  </si>
  <si>
    <t>Docenta</t>
  </si>
  <si>
    <t>Ostatné</t>
  </si>
  <si>
    <t>Počet miest obsadených bez výberového konania</t>
  </si>
  <si>
    <t>Zamestnanec</t>
  </si>
  <si>
    <t>Fyzický počet</t>
  </si>
  <si>
    <t>Prepočítaný počet</t>
  </si>
  <si>
    <t>VŠ učiteľ nad 70 rokov</t>
  </si>
  <si>
    <t>Ostatní</t>
  </si>
  <si>
    <t>Počet obsadených funkčných miest docenta a profesora osobami bez príslušného vedecko-pedagogického titulu alebo bez umelecko-pedagogického titulu podľa § 77 ods. 2 zákona</t>
  </si>
  <si>
    <t>Funkčné miesto</t>
  </si>
  <si>
    <t>Počet</t>
  </si>
  <si>
    <t>Docent</t>
  </si>
  <si>
    <t>Profesor</t>
  </si>
  <si>
    <t>Tabuľka č. 10: Kvalifikačná štruktúra vysokoškolských učiteľov</t>
  </si>
  <si>
    <t>Evidenčný prepočítaný počet vysokoškolských učiteľov k 31. 10. 2025</t>
  </si>
  <si>
    <t>Profesori, docenti s DrSc.</t>
  </si>
  <si>
    <t>Docenti, bez DrSc.</t>
  </si>
  <si>
    <t>Ostatní učitelia s DrSc.</t>
  </si>
  <si>
    <t>Ostatní učitelia s PhD, CSc.</t>
  </si>
  <si>
    <t>Ostatní učitelia bez vedeckej hodnosti</t>
  </si>
  <si>
    <t>Verejnej správy</t>
  </si>
  <si>
    <t>RaUP</t>
  </si>
  <si>
    <t>Podiel v %</t>
  </si>
  <si>
    <t>Spolu v roku 2024</t>
  </si>
  <si>
    <t>Podiel v % 2024</t>
  </si>
  <si>
    <t>Rozdiel 2025 - 2024</t>
  </si>
  <si>
    <t>Rozdiel v % 2025 - 2024</t>
  </si>
  <si>
    <t>Pozn.: Percentuálny podiel  v jednotlivých kategóriách žien je z celkového počtu žien</t>
  </si>
  <si>
    <t>Tabuľka č. 11: Prehľad akademických mobilít - zamestnanci v akademickom roku 2024/2025 a porovnanie s akademickým rokom 2023/2024</t>
  </si>
  <si>
    <t>Fyzický počet vyslaných zamestnancov</t>
  </si>
  <si>
    <t>Počet osobodní vyslaných zamestnancov</t>
  </si>
  <si>
    <t>Fyzický počet prijatých zamestnancov</t>
  </si>
  <si>
    <t>Počet osobodní, prijatých zamestnancov</t>
  </si>
  <si>
    <t>rozdiel</t>
  </si>
  <si>
    <t xml:space="preserve">rozdiel v % </t>
  </si>
  <si>
    <t>Záverečná práca</t>
  </si>
  <si>
    <t>Počet predložených záverečných prác</t>
  </si>
  <si>
    <t>z toho počet prác predložených ženami</t>
  </si>
  <si>
    <t>Počet obhájených prác</t>
  </si>
  <si>
    <t>Fyzický počet vedúcich záverečných prác</t>
  </si>
  <si>
    <t>Fyzický počet vedúcich záverečných prác bez PhD.</t>
  </si>
  <si>
    <t>Fyzický počet vedúcich záverečných prác (odborníci z praxe)</t>
  </si>
  <si>
    <t>Bakalárska</t>
  </si>
  <si>
    <t>Diplomová</t>
  </si>
  <si>
    <t xml:space="preserve">Dizertačná </t>
  </si>
  <si>
    <t>Rigorózna</t>
  </si>
  <si>
    <t>Tabuľka č. 13: Publikačná činnosť vysokej školy za rok 2025 a za rok 2024</t>
  </si>
  <si>
    <t>Rok vykazovania 2025 (1.2.2024-31.1.2025)</t>
  </si>
  <si>
    <t>Kategória
fakulta</t>
  </si>
  <si>
    <t>V1</t>
  </si>
  <si>
    <t>V2</t>
  </si>
  <si>
    <t>V3</t>
  </si>
  <si>
    <t>O1</t>
  </si>
  <si>
    <t>O2</t>
  </si>
  <si>
    <t>O3</t>
  </si>
  <si>
    <t>P1</t>
  </si>
  <si>
    <t>P2</t>
  </si>
  <si>
    <t>U1</t>
  </si>
  <si>
    <t>U2</t>
  </si>
  <si>
    <t>U3</t>
  </si>
  <si>
    <t>D1</t>
  </si>
  <si>
    <t>I1</t>
  </si>
  <si>
    <t>I2</t>
  </si>
  <si>
    <t>I3</t>
  </si>
  <si>
    <t>Fakulta verejnej správy</t>
  </si>
  <si>
    <t>Filozofická fakulta</t>
  </si>
  <si>
    <t>Lekárska fakulta</t>
  </si>
  <si>
    <t>Právnická fakulta</t>
  </si>
  <si>
    <t>Prírodovedecká fakulta</t>
  </si>
  <si>
    <t>Celouniverzitné pracoviská</t>
  </si>
  <si>
    <t>Spolu UPJŠ *</t>
  </si>
  <si>
    <t>* bez duplicitných záznamov</t>
  </si>
  <si>
    <t>Rok vykazovania 2024 (1.2.2024-31.1.2025)</t>
  </si>
  <si>
    <t>Rok vykazovania 2025 (1.2.2025-31.1.2025)</t>
  </si>
  <si>
    <t>Kategória fakulta</t>
  </si>
  <si>
    <t>E**</t>
  </si>
  <si>
    <t>Z**</t>
  </si>
  <si>
    <t>SN1</t>
  </si>
  <si>
    <t>I**</t>
  </si>
  <si>
    <t> </t>
  </si>
  <si>
    <t>SN2</t>
  </si>
  <si>
    <t>SN3</t>
  </si>
  <si>
    <t>SR1</t>
  </si>
  <si>
    <t>Tabuľka č. 15: Zoznam študijných programov -  skončenie platnosti priznaného práva alebo zrušenie študijného programu v roku 2025</t>
  </si>
  <si>
    <t>Študijný program</t>
  </si>
  <si>
    <t>Forma</t>
  </si>
  <si>
    <t>Jazyky</t>
  </si>
  <si>
    <t>Skratka titulu</t>
  </si>
  <si>
    <t>Dátum skončenia platnosti práva alebo zrušenia študijného programu</t>
  </si>
  <si>
    <t>Tabuľka č. 16: Zoznam udelených akreditácií  habilitačného konania a inauguračného konania k 31.12.2025</t>
  </si>
  <si>
    <t xml:space="preserve">Odbor habilitačného konania a inauguračného konania </t>
  </si>
  <si>
    <t>anatómia, histológia a embryológia</t>
  </si>
  <si>
    <t>gynekológia a pôrodníctvo</t>
  </si>
  <si>
    <t>klinická biochémia</t>
  </si>
  <si>
    <t>neurológia</t>
  </si>
  <si>
    <t>normálna a patologická fyziológia</t>
  </si>
  <si>
    <t>biochémia</t>
  </si>
  <si>
    <t>teória vyučovania matematiky</t>
  </si>
  <si>
    <t>teória a dejiny štátu a práva</t>
  </si>
  <si>
    <t>dejiny filozofie</t>
  </si>
  <si>
    <t>neslovanské jazyky a literatúra</t>
  </si>
  <si>
    <t>politológia</t>
  </si>
  <si>
    <t xml:space="preserve">Dátum odňatia </t>
  </si>
  <si>
    <t>Tabuľka č. 18: Finančné prostriedky na výskumné projekty získané v roku 2025</t>
  </si>
  <si>
    <t>P. č.</t>
  </si>
  <si>
    <t>Poskytovateľ finančých prostriedkov (grantová agentúra, objednávateľ)</t>
  </si>
  <si>
    <t>Grant (G)/objednávka (O)</t>
  </si>
  <si>
    <t>Domáce (D)/zahraničné (Z)</t>
  </si>
  <si>
    <t>Číslo/
identifikácia projektu</t>
  </si>
  <si>
    <t xml:space="preserve">Priezvisko, meno 
a tituly zodpovedného riešiteľa projektu </t>
  </si>
  <si>
    <t xml:space="preserve">Názov projektu </t>
  </si>
  <si>
    <t>Obdobie riešenia projektu (od - do)</t>
  </si>
  <si>
    <t>Objem dotácie/finančných prostriedkov prijatých VŠ 
na jej účet 
v období od 1.1. do 31.12.
v eur
v kategórii BV</t>
  </si>
  <si>
    <t>Objem dotácie/finančných prostriedkov prijatých VŠ 
na jej účet 
v období od 1.1. do 31.12.
v eur
v kategórii KV</t>
  </si>
  <si>
    <t>Poznámky
a doplňujúce informácie</t>
  </si>
  <si>
    <t>Tabuľka č. 19: Finančné prostriedky na ostatné (nevýskumné) projekty získané v roku 2025</t>
  </si>
  <si>
    <t>Tabuľka č. 20: Prehľad umeleckej činnosti vysokej školy za rok 2025</t>
  </si>
  <si>
    <t>Kategória výkonu</t>
  </si>
  <si>
    <t>Autor</t>
  </si>
  <si>
    <t>Názov projektu/umeleckého výkonu</t>
  </si>
  <si>
    <t>Miesto realizácie</t>
  </si>
  <si>
    <t>Termín realizácie</t>
  </si>
  <si>
    <t>Vojtek, Daniel [Autor dialógov, UPS15010, 100%] ; Cicmanová, Anna [Režisér]</t>
  </si>
  <si>
    <t>Hod kockou [hrané dielo ; film (dabing)] = Un coup de dés</t>
  </si>
  <si>
    <t>Slovenská televízia a rozhlas. Jednotka</t>
  </si>
  <si>
    <t>Vojtek, Daniel [Autor
dialógov, UPS15010, 100%] ; Cicmanová, Anna [Režisér].</t>
  </si>
  <si>
    <t>Jednoduché veci [hrané dielo ; film (dabing)] = Les Choses simples</t>
  </si>
  <si>
    <t>Slovenská televízia a rozhlas.
Jednotka</t>
  </si>
  <si>
    <t>Vojtek, Daniel [Prekladateľ, UPS15010, 100%].</t>
  </si>
  <si>
    <t>Le Mans 1955: Francúzska tragédia [dokumentárne dielo ; film (dabing)] = Le Mans 1955, une tragédie française</t>
  </si>
  <si>
    <t>Slovenská televízia a rozhlas. Dvojka,</t>
  </si>
  <si>
    <t>Nikdy sa nepriznaj [hrané dielo ; film (dabing)] = N'avoue jamais</t>
  </si>
  <si>
    <t>Slovenská televízia a rozhlas. Jednotka,</t>
  </si>
  <si>
    <t>Oči pevne zavreté [hrané dielo ; film (dabing)] = Les Yeux grands fermé</t>
  </si>
  <si>
    <t>Pod krásnou hviezdou [hrané dielo ; film (dabing)] = À la belle étoile</t>
  </si>
  <si>
    <t>Prípad Goldman [hrané dielo ; film (dabing)] = Le Procès Goldman</t>
  </si>
  <si>
    <t xml:space="preserve">Svet naruby [hrané dielo ; film (dabing)] = C'est le monde à l'envers ! </t>
  </si>
  <si>
    <t>V jeho rukách [hrané dielo ; film (dabing)] = Entre Ses Mains</t>
  </si>
  <si>
    <t>Zvíťaziť alebo zomrieť [hrané dielo ; film (dabing)] = Vaincre ou mourir</t>
  </si>
  <si>
    <t>Slovenská televízia a rozhlas. Dvojka</t>
  </si>
  <si>
    <t>Spišák, Emil [Režisér] ; Vojtek, Daniel [Prekladateľ, UPS15010, 100%].</t>
  </si>
  <si>
    <t>Domorodci (S03E03) [hrané dielo ; seriál (dabing)] = Natifs (S03E03)</t>
  </si>
  <si>
    <t>Dračie oko (S04E01) [hrané dielo ; seriál (dabing)] = L’OEil du dragon (S04E01</t>
  </si>
  <si>
    <t>Vojtek, Daniel [Autor dialógov, UPS15010, 100%] ; Spišák, Emil [Režisér].</t>
  </si>
  <si>
    <t>Francúzska ruleta [hrané dielo ; seriál (dabing)] : epizóda 1 = Tout pour Agnès</t>
  </si>
  <si>
    <t>Vojtek, Daniel [Autor dialógov, UPS15010, 100%] ; Spišák,Emil [Režisér]</t>
  </si>
  <si>
    <t>Francúzska ruleta [hrané dielo ; seriál (dabing)] : epizóda 2 = Tout pour Agnès</t>
  </si>
  <si>
    <t>Francúzska ruleta [hrané dielo ; seriál (dabing)] : epizóda 3 = Tout pour Agnès</t>
  </si>
  <si>
    <t>Francúzska ruleta [hrané dielo ; seriál (dabing)] : epizóda 4 = Tout pour Agnès</t>
  </si>
  <si>
    <t>Spišák, Emil [Režisér,100%] ; Vojtek, Daniel [Prekladateľ, UPS15010, 100%].</t>
  </si>
  <si>
    <t>Fulcanelli (S01E05) [hrané dielo ; seriál (dabing)] = Fulcanelli (S01E05)</t>
  </si>
  <si>
    <t>Globálny plán (S03E01) [hrané dielo ; seriál (dabing)] = Plan global (S03E01)</t>
  </si>
  <si>
    <t>Irezumi (S02E02) [hrané dielo ; seriál (dabing)] = Irezumi (S02E02)</t>
  </si>
  <si>
    <t>Kniha (S02E07) [hrané dielo ; seriál (dabing)] = Le Livre (S02E07)</t>
  </si>
  <si>
    <t>Spišák, Emil [Režisér] ; Vojtek, Daniel [Prekladateľ, UPS15010, 100%]</t>
  </si>
  <si>
    <t>Memento Mori (S03E02) [hrané dielo ; seriál (dabing)] = Memento mori (S03E02)</t>
  </si>
  <si>
    <t xml:space="preserve"> Spišák, Emil [Režisér] Vojtek, Daniel [Prekladateľ, UPS15010, 100%].</t>
  </si>
  <si>
    <t>Svedok (S03E05) [hrané dielo ; seriál (dabing)] = Témoin (S03E05)</t>
  </si>
  <si>
    <t>Tisíc a jedna noc (S04E02) [hrané dielo ; seriál (dabing)] = Les 1001 Nuits (S04E02)</t>
  </si>
  <si>
    <t>Zelená izba (S03E04) [hrané dielo ; seriál (dabing)] = La Chambre ouverte (S03E04)</t>
  </si>
  <si>
    <t>Čekovský, Marián [Autor námetu, 25%] ; Puchala, Jozef [Autor námetu, UPS15040, 25%] ; Dezijn, Ingrid [Autor námetu, 25%] ; Balko, Vladimír [Autor námetu, 25%] ; Kleis, Marián [Režisér] ; Puchala, Jozef [Dramaturg, UPS15040, 100%] ; Balko, Vladimír [Režisér].</t>
  </si>
  <si>
    <t>Čekyho hudobný labák [hrané dielo - relácia] : ročník 2025</t>
  </si>
  <si>
    <t>Šebo, Šimon [Režisér] ; Šebová, Jana [Autor námetu] ; Puchala, Jozef [Dramaturg, UPS15040, 100%] ; Šebo, Tomáš [Autor námetu] ; Šebo, Šimon [Autor námetu] ; Šebová, Jana [Autor scenára].</t>
  </si>
  <si>
    <t>Čo budeme robiť? [dokumentárne dielo - relácia] : ročník 2025</t>
  </si>
  <si>
    <t>Sabol, Ján [Režisér, UPS15040, 34%] ; Sabol, Ján [Producent, UPS15040, 50%] ; Herrgott, Viktor [Producent, 50%] ; Sabol, Ján [Autor námetu, UPS15040, 100%] ; Puchala, Jozef [Dramaturg, UPS15040, 100%] ; Sabol, Ján [Autor scenára, UPS15040, 34%] ; Kerner, Jaro [Režisér, 33%] ; Kerner, Jaro [Autor scenára, 33%] ; Štelbaský, Martin [Autor scenára, 33%] ; Štelbaský, Martin [Režisér, 33%].</t>
  </si>
  <si>
    <t>Gastromap [dokumentárne dielo - relácia]</t>
  </si>
  <si>
    <t>Jednotka (Slovensko) Rozhlas a televízia Slovenska</t>
  </si>
  <si>
    <t xml:space="preserve">Dezijn, Ingrid [Autor námetu, 33.334%] ; Puchala, Jozef [Autor námetu, UPS15040, 33.333%] ; Pitoňák, Pavol [Autor námetu, 33.333%] ; Puchala, Jozef [Dramaturg, UPS15040, 100%] ; Pitoňák, Pavol [Režisér]. </t>
  </si>
  <si>
    <t>Komu sa nelení, tomu sa zelení [dokumentárne dielo - relácia] : ročník 2025</t>
  </si>
  <si>
    <t>Košťová, Silvia [Režisér, 100%] ; Košťová, Silvia [Autor námetu, 100%] ; Košťová, Silvia [Autor scenára, 100%] ; Puchala, Jozef [Dramaturg, UPS15040, 100%].</t>
  </si>
  <si>
    <t>Kto tu býval [dokumentárne dielo - relácia] : ročník 2025</t>
  </si>
  <si>
    <t xml:space="preserve">Šebová, Jana [Autor námetu] ; Šebo, Tomáš [Autor námetu] ; Šebová, Jana [Autor scenára] ; Puchala, Jozef [Dramaturg, UPS15040, 100%] ; Fedor, Miroslav [Producent] ; Šebo, Šimon [Režisér, 57.5%] ; Sabol, Ján [Režisér, UPS15040, 25%] ; Novotná, Diana [Režisér, 17.5%]. </t>
  </si>
  <si>
    <t>Zázračný ateliér [hrané dielo - relácia] : ročník 2025</t>
  </si>
  <si>
    <t>Urytskyi, Mykhailo [Režisér] ; Kupková, Ivana [Prekladateľ, UPS15085, 100%].</t>
  </si>
  <si>
    <t xml:space="preserve">Snehová kráľovná [bábkové divadlo] </t>
  </si>
  <si>
    <t>Alžbetina 38, Košice (Slovensko) : Bábkové divadlo Košického kraja</t>
  </si>
  <si>
    <t>Tabuľka č. 21: Prehľad odoberania vysokoškolských titulov, návrhov na odvolanie profesora, zneplatnenia štátnej alebo rigoróznej skúšky a vzdaní sa akademického titulu za rok 2025</t>
  </si>
  <si>
    <t>Rozhodnutia o neplatnosti štátnej skúšky alebo jej časti</t>
  </si>
  <si>
    <t>Rozhodnutia o neplatnosti rigoróznej skúšky alebo jej časti</t>
  </si>
  <si>
    <t>Rozhodnutia o odňatí vedecko-pedagogického alebo umelecko-pedagogického titulu docent</t>
  </si>
  <si>
    <t>Rozhodnutia o podaní návrhu na odvolanie profesora</t>
  </si>
  <si>
    <t>Počet fyzických osôb, ktoré sa vzdali akademického titulu</t>
  </si>
  <si>
    <t>Počet rozhodnutí</t>
  </si>
  <si>
    <t xml:space="preserve">Študijný odbor </t>
  </si>
  <si>
    <t>Počet fyzických osôb</t>
  </si>
  <si>
    <t>Študijný program štátnej skúšky</t>
  </si>
  <si>
    <t>Študijný odbor rigoróznej skúšky</t>
  </si>
  <si>
    <t>PF UPJŠ</t>
  </si>
  <si>
    <t>Bc.</t>
  </si>
  <si>
    <t xml:space="preserve">ekonomická a finančná matematika </t>
  </si>
  <si>
    <t>I.</t>
  </si>
  <si>
    <t>III.</t>
  </si>
  <si>
    <t>diskrétna matematika</t>
  </si>
  <si>
    <t>PhD.</t>
  </si>
  <si>
    <t>aplikovaná matematika</t>
  </si>
  <si>
    <t>manažérska matematika</t>
  </si>
  <si>
    <t>II.</t>
  </si>
  <si>
    <t>denná/externá</t>
  </si>
  <si>
    <t>LF UPJŠ</t>
  </si>
  <si>
    <t>FF UPJŠ</t>
  </si>
  <si>
    <t>PrávF UPJŠ</t>
  </si>
  <si>
    <t>FVS UPJŠ</t>
  </si>
  <si>
    <t>TIP UPJŠ</t>
  </si>
  <si>
    <t>ÚTVŠ</t>
  </si>
  <si>
    <t>CIaKT</t>
  </si>
  <si>
    <t>UNIPOC</t>
  </si>
  <si>
    <t>APVV-21-0069</t>
  </si>
  <si>
    <t>APVV-21-0079</t>
  </si>
  <si>
    <t>APVV-22-0006</t>
  </si>
  <si>
    <t>APVV-22-0078</t>
  </si>
  <si>
    <t>APVV-22-0101</t>
  </si>
  <si>
    <t>APVV-22-0279</t>
  </si>
  <si>
    <t>APVV-22-0357</t>
  </si>
  <si>
    <t>APVV-22-0587</t>
  </si>
  <si>
    <t>APVV-23-0031</t>
  </si>
  <si>
    <t>APVV-23-0354</t>
  </si>
  <si>
    <t>APVV-23-0488</t>
  </si>
  <si>
    <t>APVV-23-0594</t>
  </si>
  <si>
    <t>APVV-24-0522</t>
  </si>
  <si>
    <t>SK-AT-23-0005</t>
  </si>
  <si>
    <t>VV-MVP-24-0135</t>
  </si>
  <si>
    <t>09I01-03-V04-00101, IMMERSE+</t>
  </si>
  <si>
    <t>09I03-03-V03-00007, PURE-MD</t>
  </si>
  <si>
    <t>09I03-03-V04-00074, FIPDAC</t>
  </si>
  <si>
    <t>09I03-03-V04-00075, LIWI</t>
  </si>
  <si>
    <t>09I03-03-V04-00398, 3D FABFI</t>
  </si>
  <si>
    <t>09I03-03-V06-00014, Kap. booster ku APVV-22-0279</t>
  </si>
  <si>
    <t>09I03-03-V06-00015, Kap. booster ku APVV-22-0357</t>
  </si>
  <si>
    <t xml:space="preserve">09I03-03-V06-00017, Kap. booster ku APVV-22-0587 </t>
  </si>
  <si>
    <t>09I03-03-V06-00018, Kap. booster ku APVV-22-0078</t>
  </si>
  <si>
    <t>09I05-03-V02-00044, ABIGAIL</t>
  </si>
  <si>
    <t>09I05-03-V02-00078, eBiomLab</t>
  </si>
  <si>
    <t>10I02-03-V01-00014, Diaspóra v pneumológii</t>
  </si>
  <si>
    <t>09I05-03-V03-00012, AI Tutor</t>
  </si>
  <si>
    <t>001UPJŠ-4/2024</t>
  </si>
  <si>
    <t>002UPJŠ-4/2023</t>
  </si>
  <si>
    <t>003UPJŠ-4/2023</t>
  </si>
  <si>
    <t>003UPJŠ-4/2024</t>
  </si>
  <si>
    <t>006UPJŠ-4/2024</t>
  </si>
  <si>
    <t>008UPJŠ-4/2024</t>
  </si>
  <si>
    <t>009UPJŠ-4/2024</t>
  </si>
  <si>
    <t>010UVLF-4/2025</t>
  </si>
  <si>
    <t>011UPJŠ-4/2023</t>
  </si>
  <si>
    <t>012UPJŠ-4/2023</t>
  </si>
  <si>
    <t>014UPJŠ-4/2023</t>
  </si>
  <si>
    <t>014UPJŠ-4/2024</t>
  </si>
  <si>
    <t>017UPJŠ-4/2023</t>
  </si>
  <si>
    <t>019UPJŠ-4/2025</t>
  </si>
  <si>
    <t>024SPU-4/2023</t>
  </si>
  <si>
    <t>024UPJŠ-4/2024</t>
  </si>
  <si>
    <t>1/0050/24</t>
  </si>
  <si>
    <t>1/0097/24</t>
  </si>
  <si>
    <t>1/0103/25</t>
  </si>
  <si>
    <t>1/0146/24</t>
  </si>
  <si>
    <t>1/0186/25</t>
  </si>
  <si>
    <t>1/0232/25</t>
  </si>
  <si>
    <t>1/0247/25</t>
  </si>
  <si>
    <t>1/0253/25</t>
  </si>
  <si>
    <t>1/0262/24</t>
  </si>
  <si>
    <t>1/0393/22</t>
  </si>
  <si>
    <t>1/0419/24</t>
  </si>
  <si>
    <t>1/0435/23</t>
  </si>
  <si>
    <t>1/0436/24</t>
  </si>
  <si>
    <t>1/0439/24</t>
  </si>
  <si>
    <t>1/0446/22</t>
  </si>
  <si>
    <t>1/0455/22</t>
  </si>
  <si>
    <t>1/0481/23</t>
  </si>
  <si>
    <t>1/0498/23</t>
  </si>
  <si>
    <t>1/0499/25</t>
  </si>
  <si>
    <t>1/0500/23</t>
  </si>
  <si>
    <t>1/0529/25</t>
  </si>
  <si>
    <t>1/0534/23</t>
  </si>
  <si>
    <t>1/0582/25</t>
  </si>
  <si>
    <t>1/0607/25</t>
  </si>
  <si>
    <t>1/0608/23</t>
  </si>
  <si>
    <t>1/0609/24</t>
  </si>
  <si>
    <t>1/0617/22</t>
  </si>
  <si>
    <t>1/0648/25</t>
  </si>
  <si>
    <t>1/0686/24</t>
  </si>
  <si>
    <t>1/0700/23</t>
  </si>
  <si>
    <t>1/0702/25</t>
  </si>
  <si>
    <t>1/0747/24</t>
  </si>
  <si>
    <t>1/0826/25</t>
  </si>
  <si>
    <t>2/0067/25</t>
  </si>
  <si>
    <t>LeakyPark (JPND)</t>
  </si>
  <si>
    <t>401101C030, PERBIOKARDIO</t>
  </si>
  <si>
    <t>57/2023/UVLF</t>
  </si>
  <si>
    <t>101015736, EU RESPONSE</t>
  </si>
  <si>
    <t>101046133, ISIDORe</t>
  </si>
  <si>
    <t>101057726, eCREAM</t>
  </si>
  <si>
    <t>101095426, ERA4Health</t>
  </si>
  <si>
    <t>945263, IMMERSE</t>
  </si>
  <si>
    <t>964353, RIVER-EU</t>
  </si>
  <si>
    <t>CA21123, COST, CUPID</t>
  </si>
  <si>
    <t>CA22119, COST, HELIOS</t>
  </si>
  <si>
    <t>IDUB.A400.24.031</t>
  </si>
  <si>
    <t>APVV-20-0045</t>
  </si>
  <si>
    <t>APVV-20-0072</t>
  </si>
  <si>
    <t>APVV-20-0111</t>
  </si>
  <si>
    <t>APVV-20-0148</t>
  </si>
  <si>
    <t>APVV-20-0150</t>
  </si>
  <si>
    <t>APVV-20-0299</t>
  </si>
  <si>
    <t>APVV-20-0324</t>
  </si>
  <si>
    <t>APVV-20-0512</t>
  </si>
  <si>
    <t>APVV-21-0216</t>
  </si>
  <si>
    <t>APVV-21-0333</t>
  </si>
  <si>
    <t>APVV-21-0369</t>
  </si>
  <si>
    <t>APVV-21-0379</t>
  </si>
  <si>
    <t>APVV-21-0418</t>
  </si>
  <si>
    <t>APVV-21-0468</t>
  </si>
  <si>
    <t>APVV-22-0024</t>
  </si>
  <si>
    <t>APVV-22-0172</t>
  </si>
  <si>
    <t>APVV-22-0515</t>
  </si>
  <si>
    <t>APVV-23-0006</t>
  </si>
  <si>
    <t>APVV-23-0049</t>
  </si>
  <si>
    <t>APVV-23-0054</t>
  </si>
  <si>
    <t>APVV-23-0097</t>
  </si>
  <si>
    <t>APVV-23-0137</t>
  </si>
  <si>
    <t>APVV-23-0191</t>
  </si>
  <si>
    <t>APVV-23-0208</t>
  </si>
  <si>
    <t>APVV-23-0210</t>
  </si>
  <si>
    <t>APVV-23-0212</t>
  </si>
  <si>
    <t>APVV-23-0265</t>
  </si>
  <si>
    <t>APVV-23-0274</t>
  </si>
  <si>
    <t>APVV-23-0320</t>
  </si>
  <si>
    <t>APVV-23-0624</t>
  </si>
  <si>
    <t>APVV-24-0033</t>
  </si>
  <si>
    <t>APVV-24-0072</t>
  </si>
  <si>
    <t>APVV-24-0091</t>
  </si>
  <si>
    <t>APVV-24-0103</t>
  </si>
  <si>
    <t>APVV-24-0160</t>
  </si>
  <si>
    <t>APVV-24-0235</t>
  </si>
  <si>
    <t>APVV-24-0367</t>
  </si>
  <si>
    <t>APVV-24-0448</t>
  </si>
  <si>
    <t>SK-AT-23-0001</t>
  </si>
  <si>
    <t>SK-AT-23-0002</t>
  </si>
  <si>
    <t>SK-CZ-RD-21-0068</t>
  </si>
  <si>
    <t>SK-CZ-RD-21-0114</t>
  </si>
  <si>
    <t>SK-FR-22-0006</t>
  </si>
  <si>
    <t>SK-FR-22-0011</t>
  </si>
  <si>
    <t>SK-FR-24-0005</t>
  </si>
  <si>
    <t>SK-HU-24-0009</t>
  </si>
  <si>
    <t>SK-SRB-23-0033</t>
  </si>
  <si>
    <t>09I01-03-V04-00069, FPTomo</t>
  </si>
  <si>
    <t>09I02-03-V01-00022, SUNFLOWERS</t>
  </si>
  <si>
    <t>09I02-03-V01-00038, STEPHANIK</t>
  </si>
  <si>
    <t>09I03-03-V01-00011, Výskumníci z UA</t>
  </si>
  <si>
    <t>09I03-03-V01-00043, Výskumníci z UA</t>
  </si>
  <si>
    <t>09I03-03-V01-00049, Výskumníci z UA</t>
  </si>
  <si>
    <t>09I03-03-V01-00096, Výskumníci z UA</t>
  </si>
  <si>
    <t>09I03-03-V01-00106, Výskumníci z UA</t>
  </si>
  <si>
    <t>09I03-03-V01-00119, Výskumníci z UA</t>
  </si>
  <si>
    <t>09I03-03-V01-00126, Výskumníci z UA</t>
  </si>
  <si>
    <t>09I03-03-V03-00008, ProteoForce</t>
  </si>
  <si>
    <t>09I03-03-V03-00034, MASS-PRAM</t>
  </si>
  <si>
    <t>09I03-03-V04-00008, ENERGISE</t>
  </si>
  <si>
    <t>09I03-03-V04-00010, ZETA</t>
  </si>
  <si>
    <t>09I03-03-V04-00086, HERAQUAS</t>
  </si>
  <si>
    <t>09I03-03-V04-00176, HERCULES</t>
  </si>
  <si>
    <t>09I03-03-V04-00177, NANOTERM</t>
  </si>
  <si>
    <t>09I03-03-V04-00179, MAGTUNE</t>
  </si>
  <si>
    <t>09I03-03-V04-00180, EUWIN</t>
  </si>
  <si>
    <t>09I03-03-V04-00262, DLEB</t>
  </si>
  <si>
    <t>09I03-03-V04-00264, HEAhydroStor</t>
  </si>
  <si>
    <t>09I03-03-V04-00318, 2DSOTTHERM</t>
  </si>
  <si>
    <t>09I03-03-V04-00325, NANOMEMES</t>
  </si>
  <si>
    <t>09I03-03-V04-00385, HERCAT</t>
  </si>
  <si>
    <t>09I03-03-V04-00403, QUANTIMAT</t>
  </si>
  <si>
    <t>09I03-03-V04-00473, Green Electrode Materials (GEMS)</t>
  </si>
  <si>
    <t>09I03-03-V04-00722, MELODY</t>
  </si>
  <si>
    <t>09I03-03-V06-00012, Kap. booster ku APVV-22-0172</t>
  </si>
  <si>
    <t>09I03-03-V06-00043, Kap. booster ku APVV-22-0515</t>
  </si>
  <si>
    <t>09-I04-03-V02-00002, CLIMANEMU</t>
  </si>
  <si>
    <t>09I05-03-V02-00047, S2D App</t>
  </si>
  <si>
    <t>09-I05-03-V02-00049, ALTAML</t>
  </si>
  <si>
    <t>09-I05-03-V02-00079, ADFIR</t>
  </si>
  <si>
    <t>001UPJŠ-4/2023</t>
  </si>
  <si>
    <t>002UPJŠ-4/2024</t>
  </si>
  <si>
    <t>007UPJŠ-4/2024</t>
  </si>
  <si>
    <t>007UPJŠ-4/2025</t>
  </si>
  <si>
    <t>008TTU-4/2023</t>
  </si>
  <si>
    <t>008UPJŠ-4/2023</t>
  </si>
  <si>
    <t>009UPJŠ-4/2023</t>
  </si>
  <si>
    <t>010UPJŠ-4/2024</t>
  </si>
  <si>
    <t>012UPJŠ-4/2024</t>
  </si>
  <si>
    <t>012UPJŠ-4/2025</t>
  </si>
  <si>
    <t>013UPJŠ-4/2024</t>
  </si>
  <si>
    <t>015UPJŠ-4/2024</t>
  </si>
  <si>
    <t>020UPJŠ-4/2025</t>
  </si>
  <si>
    <t>023UPJŠ-4/2025</t>
  </si>
  <si>
    <t>1/0003/23</t>
  </si>
  <si>
    <t>1/0016/24</t>
  </si>
  <si>
    <t>1/0037/22</t>
  </si>
  <si>
    <t>1/0051/25</t>
  </si>
  <si>
    <t>1/0057/25</t>
  </si>
  <si>
    <t>1/0058/25</t>
  </si>
  <si>
    <t>1/0085/23</t>
  </si>
  <si>
    <t>1/0104/25</t>
  </si>
  <si>
    <t>1/0126/23</t>
  </si>
  <si>
    <t>1/0132/22</t>
  </si>
  <si>
    <t>1/0132/24</t>
  </si>
  <si>
    <t>1/0142/25</t>
  </si>
  <si>
    <t>1/0152/22</t>
  </si>
  <si>
    <t>1/0177/23</t>
  </si>
  <si>
    <t>1/0187/23</t>
  </si>
  <si>
    <t>1/0189/22</t>
  </si>
  <si>
    <t>1/0268/24</t>
  </si>
  <si>
    <t>1/0278/23</t>
  </si>
  <si>
    <t>1/0297/25</t>
  </si>
  <si>
    <t>1/0298/25</t>
  </si>
  <si>
    <t>1/0347/23</t>
  </si>
  <si>
    <t>1/0389/25</t>
  </si>
  <si>
    <t>1/0438/22</t>
  </si>
  <si>
    <t>1/0442/25</t>
  </si>
  <si>
    <t>1/0452/24</t>
  </si>
  <si>
    <t>1/0470/25</t>
  </si>
  <si>
    <t>1/0472/25</t>
  </si>
  <si>
    <t>1/0508/25</t>
  </si>
  <si>
    <t>1/0539/25</t>
  </si>
  <si>
    <t>1/0546/22</t>
  </si>
  <si>
    <t>1/0585/24</t>
  </si>
  <si>
    <t>1/0638/24</t>
  </si>
  <si>
    <t>1/0657/22</t>
  </si>
  <si>
    <t>1/0671/25</t>
  </si>
  <si>
    <t>1/0695/23</t>
  </si>
  <si>
    <t>1/0708/23</t>
  </si>
  <si>
    <t>1/0762/25</t>
  </si>
  <si>
    <t>1/0768/24</t>
  </si>
  <si>
    <t>1/0768/25</t>
  </si>
  <si>
    <t>1/0780/24</t>
  </si>
  <si>
    <t>2/0112/22</t>
  </si>
  <si>
    <t xml:space="preserve">ALICE CERN, č. 0407/2022 </t>
  </si>
  <si>
    <t>TEHO, Zmluva o poskytovaní služieb č. 8/2024</t>
  </si>
  <si>
    <t>Projekt Disig (Rámcová zmluva o spolupráci - PF 2/2023)</t>
  </si>
  <si>
    <t>Projekt Fashion AI (Rámcová zmluva o spolupráci PF 90/2020)</t>
  </si>
  <si>
    <t>Rámcová dohoda o spolupráci (UPJŠ - 651/2023)</t>
  </si>
  <si>
    <t>06433/2024/ORRUPaSI (397/21/2024/153)</t>
  </si>
  <si>
    <t>Poskytnutie služby, faktúra č. 3250002151</t>
  </si>
  <si>
    <t>Poskytnutie služby, faktúra č. 3250001343</t>
  </si>
  <si>
    <t>Poskytnutie služby, faktúra č. 3250001290</t>
  </si>
  <si>
    <t>101046448, MHzTOMOSCOPY</t>
  </si>
  <si>
    <t>101081515, P4F</t>
  </si>
  <si>
    <t>101128073, skQCI</t>
  </si>
  <si>
    <t>101135737, AI-BOOST</t>
  </si>
  <si>
    <t>101226760, MAGNIFY</t>
  </si>
  <si>
    <t>22420290, Visegrad Grants</t>
  </si>
  <si>
    <t>22520036, Visegrad Grants</t>
  </si>
  <si>
    <t>4000143311/23/I-DT, ESA URBANA</t>
  </si>
  <si>
    <t>G6106, NATO</t>
  </si>
  <si>
    <t>G6131, NATO</t>
  </si>
  <si>
    <t>Zml. spolupráca XFEL-DESY_ULIČNY</t>
  </si>
  <si>
    <t>PID2021-122353OB-I00</t>
  </si>
  <si>
    <t>APVV-20-0179</t>
  </si>
  <si>
    <t>APVV-20-0334</t>
  </si>
  <si>
    <t>APVV-20-0583</t>
  </si>
  <si>
    <t>APVV-21-0198</t>
  </si>
  <si>
    <t>APVV-21-0485</t>
  </si>
  <si>
    <t>APVV-22-0261</t>
  </si>
  <si>
    <t>APVV-22-0301</t>
  </si>
  <si>
    <t>APVV-22-0458</t>
  </si>
  <si>
    <t>APVV-23-0027</t>
  </si>
  <si>
    <t>APVV-23-0500</t>
  </si>
  <si>
    <t>APVV-23-0548</t>
  </si>
  <si>
    <t>APVV-24-0174</t>
  </si>
  <si>
    <t>APVV-24-0489</t>
  </si>
  <si>
    <t>SK-AT-23-0022</t>
  </si>
  <si>
    <t>09I03-03-V04-00400, IaRGEBiGitDA</t>
  </si>
  <si>
    <t>013UPJŠ-4/2023</t>
  </si>
  <si>
    <t>014UPJŠ-4/2025</t>
  </si>
  <si>
    <t>018UPJŠ-4/2024</t>
  </si>
  <si>
    <t>032UK-4/2025</t>
  </si>
  <si>
    <t>1/0025/22</t>
  </si>
  <si>
    <t>1/0043/25</t>
  </si>
  <si>
    <t>1/0109/22</t>
  </si>
  <si>
    <t>1/0144/25</t>
  </si>
  <si>
    <t>1/0145/23</t>
  </si>
  <si>
    <t>1/0226/24</t>
  </si>
  <si>
    <t>1/0240/24</t>
  </si>
  <si>
    <t>1/0304/25</t>
  </si>
  <si>
    <t>1/0517/25</t>
  </si>
  <si>
    <t>1/0645/25</t>
  </si>
  <si>
    <t>1/0654/25</t>
  </si>
  <si>
    <t>1/0668/25</t>
  </si>
  <si>
    <t>1/0790/25</t>
  </si>
  <si>
    <t>2/0173/24</t>
  </si>
  <si>
    <t>2/0174/24</t>
  </si>
  <si>
    <t>KA220-SCH-F89A11C3, MiM</t>
  </si>
  <si>
    <t>APVV-21-0336</t>
  </si>
  <si>
    <t>APVV-23-0158</t>
  </si>
  <si>
    <t>APVV-23-0331</t>
  </si>
  <si>
    <t>APVV-24-0171</t>
  </si>
  <si>
    <t>VV-MVP-24-0038</t>
  </si>
  <si>
    <t>09I03-03-V04-00183, PrIPaIPEÚ:HNN</t>
  </si>
  <si>
    <t>09I03-03-V04-00261, COIN</t>
  </si>
  <si>
    <t>1/0062/25</t>
  </si>
  <si>
    <t>1/0291/23</t>
  </si>
  <si>
    <t>1/0333/23</t>
  </si>
  <si>
    <t>1/0431/23</t>
  </si>
  <si>
    <t>1/0474/24</t>
  </si>
  <si>
    <t>1/0474/25</t>
  </si>
  <si>
    <t>1/0498/24</t>
  </si>
  <si>
    <t>1/0598/25</t>
  </si>
  <si>
    <t>1/0610/25</t>
  </si>
  <si>
    <t>1/0698/25</t>
  </si>
  <si>
    <t>1/0487/24</t>
  </si>
  <si>
    <t>1/0505/23</t>
  </si>
  <si>
    <t>1/0764/24</t>
  </si>
  <si>
    <t>2/0089/23</t>
  </si>
  <si>
    <t>09I03-03-V02-00021, Štipendiá R1</t>
  </si>
  <si>
    <t>09I03-03-V05-00008, ESG</t>
  </si>
  <si>
    <t>17I03-04-V01-00001, EDCASS  (50% MIRRI)</t>
  </si>
  <si>
    <t>09I02-03-V02-00008, Matching súkr. sek.</t>
  </si>
  <si>
    <t>09I02-03-V02-00041, Matching súkr. sek. - 2</t>
  </si>
  <si>
    <t>101083466, EDCASS (50% HEU)</t>
  </si>
  <si>
    <t>101123121, EURIDICE (50% DIGITAL, 50% in kind)</t>
  </si>
  <si>
    <t>APVV-20-0340</t>
  </si>
  <si>
    <t>APVV-21-0319</t>
  </si>
  <si>
    <t>APVV-23-0013</t>
  </si>
  <si>
    <t>APVV-24-0161</t>
  </si>
  <si>
    <t>VV-MVP-24-0327</t>
  </si>
  <si>
    <t>09I01-03-V04-00041, ExCasProt</t>
  </si>
  <si>
    <t>09I02-03-V01-00021, APBC</t>
  </si>
  <si>
    <t>09I03-03-V04-00007, BCOrgFluorIDA</t>
  </si>
  <si>
    <t>09I03-03-V04-00112, RatioZyme</t>
  </si>
  <si>
    <t>09I03-03-V04-00116, Hsp70-SBD</t>
  </si>
  <si>
    <t>004UPJŠ-4/2024</t>
  </si>
  <si>
    <t>1/0028/22</t>
  </si>
  <si>
    <t>1/0216/25</t>
  </si>
  <si>
    <t>1/0259/25</t>
  </si>
  <si>
    <t>2/0034/22</t>
  </si>
  <si>
    <t>COST COZYME (CA21162)</t>
  </si>
  <si>
    <t>COST PanEuCOPT (CA24127)</t>
  </si>
  <si>
    <t>1/0424/25</t>
  </si>
  <si>
    <t>22420149, Visegrad Grants</t>
  </si>
  <si>
    <t>17I04-04-V01-00006, SOCCER (50% MIRRI)</t>
  </si>
  <si>
    <t>101128073, SOCCER (50% DIGITAL)</t>
  </si>
  <si>
    <t>CA23112, COST, KPKKP</t>
  </si>
  <si>
    <t>RNDr. Martin Bona, PhD.</t>
  </si>
  <si>
    <t>doc. Mgr. Zuzana Dankulincová, PhD.</t>
  </si>
  <si>
    <t>prof. MVDr. Ján Mojžiš, DrSc.</t>
  </si>
  <si>
    <t>Mgr. Daniela Husárová, PhD.</t>
  </si>
  <si>
    <t>prof. MUDr. Ľubomír Legáth, PhD.</t>
  </si>
  <si>
    <t>prof. MUDr. Matej Škorvánek, PhD.</t>
  </si>
  <si>
    <t>doc. RNDr. Miroslava Rabajdová, PhD., univer. prof.</t>
  </si>
  <si>
    <t>Mgr. Iveta Rajničová Nagyová, PhD., FABMR</t>
  </si>
  <si>
    <t>RNDr. Izabela Bertková, PhD.</t>
  </si>
  <si>
    <t>Ing. Viera Lovayová, PhD.</t>
  </si>
  <si>
    <t>prof. MUDr. Jana Kaťuchová, PhD., MBA</t>
  </si>
  <si>
    <t>Mgr. Vladimíra Timková, PhD.</t>
  </si>
  <si>
    <t>Ing. Denisa Harvanová, PhD.</t>
  </si>
  <si>
    <t>RNDr. Miroslav Marcin, PhD.</t>
  </si>
  <si>
    <t>RNDr. Matúš Čoma, PhD.</t>
  </si>
  <si>
    <t>RNDr. Peter Gál, DrSc.</t>
  </si>
  <si>
    <t>RNDr. Zuzana Badovská, PhD. (Klepcová)</t>
  </si>
  <si>
    <t>doc. RNDr. Miroslava Rabajdová, PhD., univerzitná profesorka</t>
  </si>
  <si>
    <t xml:space="preserve">Mgr. Jaroslava Kopčáková, PhD. </t>
  </si>
  <si>
    <t xml:space="preserve">MUDr. Jakub Gazda PhD. </t>
  </si>
  <si>
    <t>doc. Ing. Katarína Dubayová, PhD.</t>
  </si>
  <si>
    <t xml:space="preserve">doc. MUDr. Pavol Pobeha PhD. </t>
  </si>
  <si>
    <t xml:space="preserve">doc. Ing. Jaroslav Majerník, PhD. </t>
  </si>
  <si>
    <t>prof. MUDr. Kvetoslava Rimárová, CSc.</t>
  </si>
  <si>
    <t>prof. et doc. PhDr. Magdaléna Hagovská, PhD., MPH (za UTVŠ - Mgr. Alena Buková, PhD.)</t>
  </si>
  <si>
    <t>prof. Mgr. MUDr. Erik Dorko, PhD., MPH, MBA</t>
  </si>
  <si>
    <t>doc. MUDr. Adriana Boleková, PhD.</t>
  </si>
  <si>
    <t>doc. MVDr. Štefan Tóth, PhD.</t>
  </si>
  <si>
    <t>MUDr. Dorota Sopková, PhD., MBA</t>
  </si>
  <si>
    <t>doc. MUDr. Dalibor Kolesár, PhD.</t>
  </si>
  <si>
    <t xml:space="preserve">doc. MUDr. Miriam Kozárová, PhD., MPH </t>
  </si>
  <si>
    <t>prof. MUDr. Alexander Ostró, CSc., MBA / doc. MUDr. Silvia Toporcerová, PhD., MBA (od 1.7.2024)</t>
  </si>
  <si>
    <t>doc. RNDr. Marek Stupák, PhD.</t>
  </si>
  <si>
    <t>prof. MVDr. Tatiana Kimáková, PhD.</t>
  </si>
  <si>
    <t>MUDr. Anna Birková, PhD.</t>
  </si>
  <si>
    <t>doc. MUDr. Marek Lacko, PhD.</t>
  </si>
  <si>
    <t>doc. RNDr. Peter Solár, PhD.</t>
  </si>
  <si>
    <t>prof. MUDr. Ivan Tkáč, PhD.</t>
  </si>
  <si>
    <t>MUDr. Zuzana Katreniaková, PhD.</t>
  </si>
  <si>
    <t>RNDr. Jana Bzdiľová, PhD.</t>
  </si>
  <si>
    <t>RNDr. Ivan Talian, PhD.</t>
  </si>
  <si>
    <t>RNDr. Anna Kamlárová, PhD.</t>
  </si>
  <si>
    <t>PhDr. Martina Ružičková, PhD.</t>
  </si>
  <si>
    <t>RNDr. Jana Štofilová, PhD.</t>
  </si>
  <si>
    <t>doc. MUDr. Pavol Joppa, PhD.</t>
  </si>
  <si>
    <t>MUDr. Jaroslav Rosenberger, PhD.</t>
  </si>
  <si>
    <t>prof. Ing. Mária Mareková, CSc.</t>
  </si>
  <si>
    <t>doc. MUDr. Eva Feketeová, PhD.</t>
  </si>
  <si>
    <t>doc. MUDr. Martina Čižmáriková, PhD.</t>
  </si>
  <si>
    <t>RNDr. Peter Gál, DrSc., MBA</t>
  </si>
  <si>
    <t xml:space="preserve">prof. MUDr. Jarmila Szilasiová, PhD. </t>
  </si>
  <si>
    <t>RNDr. Martin Kello, PhD.</t>
  </si>
  <si>
    <t>doc. MUDr. Ingrid Urbančíková, PhD., MPH</t>
  </si>
  <si>
    <t>doc. RNDr. Katarína Čurová, PhD.</t>
  </si>
  <si>
    <t>doc. MUDr. Gabriel Koľvek, PhD.</t>
  </si>
  <si>
    <t>doc. RNDr. Ján Sabo, CSc., univerzitný profesor</t>
  </si>
  <si>
    <t>prof. MUDr. Jozef Radoňak, CSc., MPH</t>
  </si>
  <si>
    <t>Mgr. Pavol Mikula, PhD.</t>
  </si>
  <si>
    <t>doc. MUDr. Slavomír Perečinský,  PhD.</t>
  </si>
  <si>
    <t xml:space="preserve">doc. PharmDr. Marek Šarišský, PhD. </t>
  </si>
  <si>
    <t>RNDr. Terézia Šimková, PhD. (rod. Kisková)</t>
  </si>
  <si>
    <t>prof. MUDr. Marek Lacko, PhD.</t>
  </si>
  <si>
    <t>doc. MUDr. Štefan Tóth, PhD., MPH</t>
  </si>
  <si>
    <t>doc. MUDr. Aneta Bednářová, PhD.</t>
  </si>
  <si>
    <t>MUDr. Kristina Kulcsárová, PhD.</t>
  </si>
  <si>
    <t>Mgr. MUDr. Jozef Dragašek, PhD., MHA</t>
  </si>
  <si>
    <t>Kulcsarova Kristína MUDr., PhD.</t>
  </si>
  <si>
    <t>RNDr. Jana Štofilová PhD.</t>
  </si>
  <si>
    <t xml:space="preserve">prof. MVDr. Monika Halánová, PhD. </t>
  </si>
  <si>
    <t>MVDr. Simona Sonderlichová, PhD.</t>
  </si>
  <si>
    <t>prof. MUDr. Peter Mitro, DrSc.</t>
  </si>
  <si>
    <t xml:space="preserve">Dr.h.c. prof. MUDr. Pavol Jarčuška, PhD. </t>
  </si>
  <si>
    <t>prof. PhDr. Lucia Dimunová, PhD.</t>
  </si>
  <si>
    <t>RNDr. Jaroslav Šupina, PhD.</t>
  </si>
  <si>
    <t>prof. RNDr. Peter Kollár, DrSc.</t>
  </si>
  <si>
    <t>doc. RNDr. Andrea Straková Fedorková, PhD.</t>
  </si>
  <si>
    <t>doc. Mgr. Štefan Parimucha, PhD.</t>
  </si>
  <si>
    <t>doc. RNDr. Jozef Strečka, PhD.</t>
  </si>
  <si>
    <t>prof. RNDr. Renáta Oriňaková, DrSc.</t>
  </si>
  <si>
    <t>prof. Ing. Martin Orendáč, DrSc.</t>
  </si>
  <si>
    <t xml:space="preserve">doc. RNDr. Adriana Zeleňáková, DrSc. </t>
  </si>
  <si>
    <t>doc. RNDr. Martina Hančová, PhD.</t>
  </si>
  <si>
    <t>doc. Mgr. Gregor Bánó, PhD.</t>
  </si>
  <si>
    <t>prof. RNDr. Ivan Žežula, CSc.</t>
  </si>
  <si>
    <t>prof. RNDr. Ľubomír Kováč, CSc.</t>
  </si>
  <si>
    <t>doc. RNDr. Ján Füzer, PhD.</t>
  </si>
  <si>
    <t>doc. Mgr. Jozef Kiseľák, PhD.</t>
  </si>
  <si>
    <t>doc. Mgr. Michal Gallay, PhD.</t>
  </si>
  <si>
    <t>doc. RNDr. Erik Čižmár, PhD.</t>
  </si>
  <si>
    <t>doc. RNDr. Marián Kireš, PhD.</t>
  </si>
  <si>
    <t>Mgr. Vladimír Komanický, PhD., univerzitný docent</t>
  </si>
  <si>
    <t>doc. Ing. Norbert Kopčo, PhD., univerzitný profesor</t>
  </si>
  <si>
    <t>prof. RNDr. Vladimír Zeleňák, DrSc.</t>
  </si>
  <si>
    <t>doc. RNDr. JUDr. Pavol Sokol, PhD. et PhD.</t>
  </si>
  <si>
    <t>doc. RNDr. Roman Soták, PhD.</t>
  </si>
  <si>
    <t>RNDr. Andrea Rendošová, PhD.</t>
  </si>
  <si>
    <t>prof. Mgr. Jaroslav Hofierka, PhD.</t>
  </si>
  <si>
    <t>doc. RNDr. Gabriel Žoldák, DrSc.</t>
  </si>
  <si>
    <t>Mgr. Ján Šašak, PhD.</t>
  </si>
  <si>
    <t>RNDr. Anna Alexovič Matiašová, PhD. / doc. RNDr. Juraj Ševc, PhD.</t>
  </si>
  <si>
    <t>RNDr. Viktória Majláthová, PhD., univer. docent</t>
  </si>
  <si>
    <t>Mgr. Tomáš Samuely, PhD., univerzitný docent</t>
  </si>
  <si>
    <t>doc. RNDr. Souvik Kusari, PhD.</t>
  </si>
  <si>
    <t>RNDr. Juraj Šebej, PhD., univerzitný docent</t>
  </si>
  <si>
    <t>prof. Mgr. Vasiľ Andruch, DSc.</t>
  </si>
  <si>
    <t>RNDr. Michaela Bačovčinová, PhD.</t>
  </si>
  <si>
    <t>doc. RNDr. Rastislav Jendželovský, PhD.</t>
  </si>
  <si>
    <t>RNDr. Zuzana Jurašeková, PhD., univerzitný docent</t>
  </si>
  <si>
    <t>doc. RNDr. Miroslav Almáši, PhD.</t>
  </si>
  <si>
    <t>RNDr. Martin Gmitra, PhD.</t>
  </si>
  <si>
    <t>doc. RNDr. Jozef Uličný, CSc.</t>
  </si>
  <si>
    <t>doc. RNDr. Jozef Uličný CSc.</t>
  </si>
  <si>
    <t>Yana Markus - kontaktná osoba doc. Mgr. Štefan Parimucha, PhD.</t>
  </si>
  <si>
    <t>Serhii Zaruba, PhD. - kontaktné osoby prof. Dr. Yaroslav Bazeľ, DrSc., prof. Mgr. Vasiľ Andruch, DSc.</t>
  </si>
  <si>
    <t xml:space="preserve"> doc. Vasyl Cherlinka, DrSc. - kontaktná osoba doc. Mgr. Michal Gallay, PhD.</t>
  </si>
  <si>
    <t>doc. Vitaliy Bilanych, PhD. - kontaktná osoba Mgr. Vladimír Komanický, PhD.</t>
  </si>
  <si>
    <t xml:space="preserve">prof. Andrii Vyshnikin, PhD. - kontaktné osoby prof. Dr. Yaroslav Bazeľ, DrSc., prof. Mgr. Vasiľ Andruch DSc. </t>
  </si>
  <si>
    <t>doc. Albert Kotvytskiy ,PhD. - kontaktná osoba doc. Mgr. Štefan Parimucha, PhD.</t>
  </si>
  <si>
    <t>Klavdiia Kotvytska, PhD. - kontaktná osoba doc. RNDr. Zuzana Ješková, PhD.</t>
  </si>
  <si>
    <t>RNDr. Jozef Bednarčík PhD., univer. docent</t>
  </si>
  <si>
    <t>RNDr. Samuel Dobák, PhD.</t>
  </si>
  <si>
    <t>RNDr. Radka Gorejová, PhD.</t>
  </si>
  <si>
    <t>RNDr. Natália Podrojková, PhD.</t>
  </si>
  <si>
    <t>RNDr. Lenka Krešáková, PhD.</t>
  </si>
  <si>
    <t>RNDr. Ľuboš Nagy ,PhD.</t>
  </si>
  <si>
    <t>Dr. Serhii Vorobiov, PhD.</t>
  </si>
  <si>
    <t>RNDr. Ivana Šišoláková, PhD., univer. docent</t>
  </si>
  <si>
    <t>Maksim Gabdeev, PhD.</t>
  </si>
  <si>
    <t>Mgr. Maksym Lisnichuk, PhD.</t>
  </si>
  <si>
    <t>Maedeh Rassekh, PhD.</t>
  </si>
  <si>
    <t>RNDr. Pavol Hrubovčák, PhD.,  garant doc. RNDr. Adriana Zeleňáková, PhD.</t>
  </si>
  <si>
    <t>RNDr. Renáta Bodnárová, PhD.</t>
  </si>
  <si>
    <t>Katarína Karľová, garant doc. RNDr. Jozef Strečka, PhD.</t>
  </si>
  <si>
    <t>Aneela Tahira, garant doc. Mgr. Vladimír Komanický, Ph.D.</t>
  </si>
  <si>
    <t>Mgr. Eva Beňová, PhD.</t>
  </si>
  <si>
    <t xml:space="preserve">prof. RNDr. Renáta Oriňaková, DrSc. </t>
  </si>
  <si>
    <t>RNDr. Ivana Sotáková, Ph.D.</t>
  </si>
  <si>
    <t>prof. RNDr. Zuzana Vargová, Ph.D.</t>
  </si>
  <si>
    <t>RNDr. Zuzana Naďová PhD.</t>
  </si>
  <si>
    <t>PaedDr. Andrea Lešková, PhD.</t>
  </si>
  <si>
    <t>doc. RNDr. Mária Vilková, PhD.</t>
  </si>
  <si>
    <t>doc. RNDr. Michal Goga, PhD.</t>
  </si>
  <si>
    <t xml:space="preserve">PaedDr. Ján Guniš, PhD., univerzitný docent </t>
  </si>
  <si>
    <t>doc. RNDr. Adela Kravčáková, PhD.</t>
  </si>
  <si>
    <t>doc. RNDr. Ingrid Semanišinová, PhD.</t>
  </si>
  <si>
    <t>doc. RNDr. Juraj Kuchár, PhD.</t>
  </si>
  <si>
    <t xml:space="preserve">doc. RNDr. Katarína Bruňáková, PhD. </t>
  </si>
  <si>
    <t>RNDr. Alena Gessert, PhD., univerzitná docentka</t>
  </si>
  <si>
    <t>Mgr. Katarína Onačillová, PhD.</t>
  </si>
  <si>
    <t>prof. RNDr. Peter Fedoročko, CSc.</t>
  </si>
  <si>
    <t>prof. RNDr. Mária Kožurková, CSc.</t>
  </si>
  <si>
    <t>doc. RNDr. Mária Ganajová, CSc.</t>
  </si>
  <si>
    <t>doc. RNDr. Ivan Potočňák, PhD.</t>
  </si>
  <si>
    <t>doc. RNDr. Alžbeta Orendáčová, DrSc.</t>
  </si>
  <si>
    <t>doc. RNDr. Miroslav Ploščica, CSc.</t>
  </si>
  <si>
    <t>prof. Dr. Yaroslav Bazeľ, DrSc.</t>
  </si>
  <si>
    <t>doc. RNDr. Katarína Štroffeková PhD.</t>
  </si>
  <si>
    <t>prof. RNDr. Juraj Černák, DrSc.</t>
  </si>
  <si>
    <t>doc. RNDr. Miroslava Martinková, PhD.</t>
  </si>
  <si>
    <t>prof. RNDr. Michal Hnatič, DrSc.</t>
  </si>
  <si>
    <t>doc. RNDr. Viktor Víglaský, PhD.</t>
  </si>
  <si>
    <t>RNDr. Vlasta Demečková, PhD., univerzitná docentka</t>
  </si>
  <si>
    <t>doc. RNDr. Peter Paľove-Balang, PhD.</t>
  </si>
  <si>
    <t>Mgr. Tomáš Samuely, PhD.</t>
  </si>
  <si>
    <t>doc. RNDr. Peter Pristaš, CSc., univerzitný profesor</t>
  </si>
  <si>
    <t>doc. RNDr. Ondrej Krídlo, PhD.</t>
  </si>
  <si>
    <t>RNDr. Linda Petijová, PhD.</t>
  </si>
  <si>
    <t xml:space="preserve">doc. RNDr. Daniel Klein, PhD. </t>
  </si>
  <si>
    <t>prof. RNDr. Ondrej Hutník, PhD.</t>
  </si>
  <si>
    <t>doc. RNDr. Marcel Uhrin, PhD., univerzitný  profesor</t>
  </si>
  <si>
    <t>prof. RNDr. Milan Žukovič, PhD.</t>
  </si>
  <si>
    <t xml:space="preserve">Mgr. Vladislav Kolarčik, PhD., univerzitný docent  </t>
  </si>
  <si>
    <t>RNDr. Viktória Majláthová, PhD., univerzitná docentka</t>
  </si>
  <si>
    <t>doc. Mgr. Ladislav Novotný, PhD.</t>
  </si>
  <si>
    <t>prof. Marko Sabovljević, Dr. rer. nat.</t>
  </si>
  <si>
    <t>RNDr. Zuzana Kudličková, PhD.- riešiteľ</t>
  </si>
  <si>
    <t>doc. RNDr. Marek Bombara, PhD.</t>
  </si>
  <si>
    <t>RNDr. Ján Elečko, PhD.</t>
  </si>
  <si>
    <t>Mgr. Gabriela Vozáriková</t>
  </si>
  <si>
    <t>RNDr. Peter Ľuptáčik, PhD.</t>
  </si>
  <si>
    <t>doc. Mgr. Ladislav Novotný PhD.</t>
  </si>
  <si>
    <t xml:space="preserve">prof. RNDr. Gabriel Semanišin, PhD.  </t>
  </si>
  <si>
    <t xml:space="preserve">prof. PhDr. Marián Andričík, PhD. </t>
  </si>
  <si>
    <t>Mgr. Tomáš Dvorský, PhD.</t>
  </si>
  <si>
    <t>prof. PhDr. Eugen Andreanský, PhD.</t>
  </si>
  <si>
    <t>Mgr. Ivana Kupková, PhD.</t>
  </si>
  <si>
    <t xml:space="preserve">prof. Dr. Jörg Meier   </t>
  </si>
  <si>
    <t>Ing. Eva Kiktová, PhD.</t>
  </si>
  <si>
    <t>prof. PaedDr. Martin Pekár, PhD.</t>
  </si>
  <si>
    <t>doc. Mgr. Pavol Kačmár, PhD.</t>
  </si>
  <si>
    <t>prof. PaedDr. Lívia Körtvélyessy, PhD.(zmena 06/2025, pôvodne prof. PhDr. Pavel Stekauer, DrSc.)</t>
  </si>
  <si>
    <t>doc. Mgr. Mária Bačíková, PhD.</t>
  </si>
  <si>
    <t>PhDr. Martin Horemuž, PhD.</t>
  </si>
  <si>
    <t xml:space="preserve">doc. PaedDr. Renáta Orosová, PhD. </t>
  </si>
  <si>
    <t>prof. Mgr. Renáta Panocová, PhD.</t>
  </si>
  <si>
    <t>Mgr. Ján Hreško, Ph.D.</t>
  </si>
  <si>
    <t>doc. PaedDr. Renáta Orosová, PhD.</t>
  </si>
  <si>
    <t>doc. PhDr. Jana Šutajová, PhD.</t>
  </si>
  <si>
    <t>doc. PhDr. Katarína Šiňanská, PhD.</t>
  </si>
  <si>
    <t>doc. Mgr. Erika Brodňanská, PhD.</t>
  </si>
  <si>
    <t>Mgr. Daniel Vojtek, PhD.</t>
  </si>
  <si>
    <t>doc. Mgr. Jana Balegová, PhD.</t>
  </si>
  <si>
    <t>prof. PhDr. Marián Andričík, PhD.</t>
  </si>
  <si>
    <t>doc. Mgr. Monika Hricová, PhD.</t>
  </si>
  <si>
    <t>Mgr. Drahoslav Magdoško, PhD., univerzitný docent</t>
  </si>
  <si>
    <t>Mgr. Maroš Melichárek, PhD., univ. Docent</t>
  </si>
  <si>
    <t>doc. Mgr. Soňa Šnircová, PhD.</t>
  </si>
  <si>
    <t>Mgr. Ondrej Kalina, PhD.</t>
  </si>
  <si>
    <t>doc. Mgr. Gabriel Baník, PhD.</t>
  </si>
  <si>
    <t>doc. Ing. Mgr. Jozef Bavoľár, PhD.</t>
  </si>
  <si>
    <t>doc. Mgr. Vladimír Lichner, PhD./Mgr. Hovanová Magdaléna, PhD.</t>
  </si>
  <si>
    <t>Dr. h. c. prof. PhDr. Marcela Gbúrová, CSc.</t>
  </si>
  <si>
    <t>doc. Mgr. Vladimír Lichner, PhD.</t>
  </si>
  <si>
    <t>doc. PaedDr. Ingrid Puchalová, PhD.</t>
  </si>
  <si>
    <t>prof. JUDr. Gabriela Dobrovičová, CSc.</t>
  </si>
  <si>
    <t>doc. JUDr. Karin Cakoci, PhD.</t>
  </si>
  <si>
    <t>JUDr. Žofia Mrázová, PhD., MCL (od 07/2025, pôvode prof. JUDr. Ján Husár, CSc.)</t>
  </si>
  <si>
    <t>doc. JUDr. Regina Hučková, PhD.</t>
  </si>
  <si>
    <t>JUDr. Laura Bachňáková Rózenfeldová, PhD.</t>
  </si>
  <si>
    <t>JUDr. Dominika Cukerová, PhD.</t>
  </si>
  <si>
    <t>Dott. Marco Mazzocca, Ph.D.</t>
  </si>
  <si>
    <t>doc. JUDr. Radomír Jakab, PhD.</t>
  </si>
  <si>
    <t>doc. JUDr. Jana Žuľová, PhD.</t>
  </si>
  <si>
    <t>prof. JUDr. Sergej Romža, PhD.</t>
  </si>
  <si>
    <t>doc. JUDr. Renáta Bačárová, PhD., LL.M.</t>
  </si>
  <si>
    <t>prof. JUDr. Ladislav Orosz, CSc.</t>
  </si>
  <si>
    <t>doc. JUDr. Simona Ferenčíková, PhD.</t>
  </si>
  <si>
    <t>doc. JUDr. Ing. Jaroslav Dolný, PhD.</t>
  </si>
  <si>
    <t>doc. JUDr. Miroslav Fico, PhD.</t>
  </si>
  <si>
    <t>JUDr. Anna Vartašová, PhD.</t>
  </si>
  <si>
    <t>prof. Dr., DSc. Ivan Halász, Ph.D.</t>
  </si>
  <si>
    <t>doc. JUDr. Martin Vernarský, PhD.</t>
  </si>
  <si>
    <t>doc. Mgr. Iveta Jeleňová, PhD.</t>
  </si>
  <si>
    <t>prof. RNDr. Erik Sedlák, DrSc.</t>
  </si>
  <si>
    <t>doc. RNDr. Martin Kundrát, Ph.D.</t>
  </si>
  <si>
    <t>RNDr. Lukáš Urban, PhD.</t>
  </si>
  <si>
    <t>Mgr. Mária Tomková, PhD.</t>
  </si>
  <si>
    <t>RNDr. Veronika Huntošová, PhD.</t>
  </si>
  <si>
    <t>RNDr. Ivana Timková, PhD.</t>
  </si>
  <si>
    <t>RNDr. Michal Nemergut, PhD.</t>
  </si>
  <si>
    <t>RNDr. Marián Fabián, CSc.</t>
  </si>
  <si>
    <t>RNDr. Andrej Miroššay, PhD./ doc. RNDr. Miroslava Rabajdová, PhD., univerzitná profesorka</t>
  </si>
  <si>
    <t>Mgr. Alena Buková, PhD., univerzitná docentka</t>
  </si>
  <si>
    <t>prof. PaedDr. Ján Junger, CSc.</t>
  </si>
  <si>
    <t>Mgr. Veronika Zibrinyiová,PhD.</t>
  </si>
  <si>
    <t>Sekretóm krvných elementov v úlohe zdroja bioaktívnych faktorov sprostredkujúcich neuroprotekciu</t>
  </si>
  <si>
    <t>Dospievajúci s emocionálnymi a behaviorálnymi problémami a ich rodiny v systéme poskytovanej starostlivosti</t>
  </si>
  <si>
    <t>Hodnotenie biokompatibility lipofosfonoxínov novej generácie na liečbu infekcie rán</t>
  </si>
  <si>
    <t>Duševné zdravie u dospievajúcich v kontexte súčasných spoločenských výziev</t>
  </si>
  <si>
    <t xml:space="preserve">Štúdium toxicity jednotlivých frakcií hadích jedov na vybraných laboratórnych in vitro biomodeloch </t>
  </si>
  <si>
    <t>Biomarkery prodromálnych a genetických foriem Parkinsonovej choroby</t>
  </si>
  <si>
    <t>Neinvazívna diagnostika na báze ncRNA</t>
  </si>
  <si>
    <t>Behaviorálne inovácie v manažmente chronických chorôb</t>
  </si>
  <si>
    <t>Transplantácia fekálnej mikrobioty a jej potenciálne využitie pri nešpecifických zápalových ochoreniach čriev v humánnej a veterinárnej medicíne</t>
  </si>
  <si>
    <t>Personalizovaný prístup k selekcii a aplikácii efektívných probiotík a synbiotík v manažmente obezity</t>
  </si>
  <si>
    <t>Antagonistický účinok bioaktívnych látok na klinicky významné antibiotiko-rezistentné a biofilm tvoriace koaguláza negatívne stafylokoky</t>
  </si>
  <si>
    <t>Sledovanie účinku mechanickej perfúzie kombinovanej s antibiotikami na obličkový štep od septického darcu</t>
  </si>
  <si>
    <t>Mapovanie príležitostí pre zefektívnenie manažmentu nadváhy a obezity</t>
  </si>
  <si>
    <t>Extracelulárne vezikuly: sľubná bezbunková terapia na reparáciu chrupavky</t>
  </si>
  <si>
    <t>Proteomická analýza imunologickej odpovede NK a dendritických buniek v periférnej krvi u pacientov s karcinómom prsníka</t>
  </si>
  <si>
    <t>Implementácia stratégie mobilného zaznamenávania zdravotného stavu: Cardio-Plus /  IMplementing Mobile HEalth Recording StratEgy: Cardio-Plus</t>
  </si>
  <si>
    <t>Podpora excelentnosti vo výskume nedostatočne zastúpených populácií a včasná identifikácia extrapyramidových ochorení</t>
  </si>
  <si>
    <t>Odhalenie vplyvu heterogenity s nádorom asociovaných fibroblastov na
chemosenzitivitu duktálneho adenokarcinómu pankreasu</t>
  </si>
  <si>
    <t>Odhalenie biokompatibility lipofosfonoxínov pre manažment infekcií rán: Smerom k novej generácii terapeutík</t>
  </si>
  <si>
    <t>Neinvazívna 3D fluorescenčná analýza biologických tekutín žien v procese IVF</t>
  </si>
  <si>
    <t>Behaviorálno-medicínske laboratórium pre prevenciu a manažment chronických chorôb</t>
  </si>
  <si>
    <t xml:space="preserve">Duševné zdravie u dospievajúcich v kontexte súčasných spoločenských výziev </t>
  </si>
  <si>
    <t>Analýza, identifikácia a lokalizácia gliómu založená na umelej inteligencii (AI-Boosted Imaging for Glioma Analysis, Identification, and Localization (ABIGAIL))</t>
  </si>
  <si>
    <t>Digitalizácia biomedicínskych laboratórnych analýz</t>
  </si>
  <si>
    <t>Posilnenie edukačných a výskumných aktivít v pneumológii na Slovensku v spolupráci s diaspórou pracujúcou v Českej Republike</t>
  </si>
  <si>
    <t>AI Tutor: AI-Enhanced Medical Learning in XR</t>
  </si>
  <si>
    <t>E-learningové multimediálne centrum pre sledovanie vplyvov environmentálnych faktorov na humánne zdravie pre študentov medicínskych a zdravotníckych odborov</t>
  </si>
  <si>
    <t>Nový edukačný model pre univerzitné študentky o vplyve nadváhy na dysfunkciu urogenitálneho systému</t>
  </si>
  <si>
    <t>Inovácia výučbového procesu v lekárskych a nelekárskych študijných programoch s využitím medicínskych simulačných nástrojov a virtuálnej reality</t>
  </si>
  <si>
    <t>Aktualizácia a inovácia študijného programu verejné zdravotníctvo v oblasti prevencie chronických neprenosných ochorení</t>
  </si>
  <si>
    <t>Anatómia ľudského tela v reálnych obrazoch – fotografický atlas, 1. časť</t>
  </si>
  <si>
    <t>Modernizácia pedagogického procesu a implementácia inovatívnych metód pri výučbe histológie pre bakalárske odbory</t>
  </si>
  <si>
    <t>Inovácia výučby súdneho lekárstva prostredníctvom elektronického atlasu pitevných nálezov</t>
  </si>
  <si>
    <t>Zvyšovanie a upevňovanie zručností a kompetencií farmaceutov inováciou výučby fyziológie a patologickej fyziológie</t>
  </si>
  <si>
    <t>Využitie simulátorovej medicíny vo výučbe vnútorného lekárstva</t>
  </si>
  <si>
    <t>Podpora vzdelávania v odbore reprodukčná medicína a embryotechnológie</t>
  </si>
  <si>
    <t>Základy chémie pre zahraničných študentov. Biomedicínske aspekty a aplikácie</t>
  </si>
  <si>
    <t>Sledovanie vybraných rizikových faktorov ovplyvňujúcich životný štýl vysokoškolských študentov</t>
  </si>
  <si>
    <t>KAZUPORTÁL pre podporu a inováciu výučby lekárskej biochémie</t>
  </si>
  <si>
    <t>Zásady replantačnej chirurgie ruky a prstov</t>
  </si>
  <si>
    <t>Embryotechnologický výskum pre účely asistovanej reprodukcie</t>
  </si>
  <si>
    <t>Zavedenie praktických kurzov biomedicínskeho výskumu pre doktorandov a integrácia vedeckých pracovníkov do nových výučbových prístupov „PraktikMed"</t>
  </si>
  <si>
    <t>Sledovanie vybraných génových variantov vo vzťahu k účinku agonistov GLP-1 receptorov na zníženie HbA1c a telesnej hmotnosti pri diabete 2. typu</t>
  </si>
  <si>
    <t>Digitálna zdravotná gramotnosť starších dospelých ako nástroj podpory aktívneho starnutia</t>
  </si>
  <si>
    <t>Extracelulárne vezikuly - nová terapeutická stratégia v liečbe zápalových ochorení kĺbov</t>
  </si>
  <si>
    <t>Potenciálne využitie cirkulujúcich extracelulárnych vezikúl v diagnostike osteoartritídy</t>
  </si>
  <si>
    <t>Využitie proteomickej analýzy slín pri identifikácii a predikcii stavu ochorenia čeľustno-sánkového kĺbu</t>
  </si>
  <si>
    <t>Predklinický molekulárno-biologický výskum účinku probiotík a synbiotík na báze Limosilactobacillus fermentum na cielenú podporu funkčnosti črevnej bariéry</t>
  </si>
  <si>
    <t xml:space="preserve">Psychologické aspekty úmyselného sebapoškodzovania a podpora duševného zdravia v populácii mladých dospelých. </t>
  </si>
  <si>
    <t xml:space="preserve">Inovatívny prístup v terapii črevných zápalových ochorení - cielené probiotiká a synbiotiká. </t>
  </si>
  <si>
    <t>Vplyv nových generácií lipofosfonoxínov na liečbu infikovaných rán</t>
  </si>
  <si>
    <t>Terapeutické ovplyvnenie respiračnej insuficiencie vysokoprietokovou oxynogenoterapiou a neinvazívnou ventiláciou: hemodynamické efekty a vplyv na parametre srdcového výdaja.</t>
  </si>
  <si>
    <t>Skúmanie subjektívnej perspektívy a skúseností pacientov s chronickým ochorením obličiek v kontexte kvality života a psychologickej adaptácie na ochorenie</t>
  </si>
  <si>
    <t>Štúdium úlohy nekódujúcich RNA a zloženia metabolómu pri endometrióze a karcinóme endometria</t>
  </si>
  <si>
    <t>Zvýšenie chemosenzitivity duktálneho adenokarcinómu pankreasu zacielením na s nádorom asociované fibroblasty</t>
  </si>
  <si>
    <t>Prediktory kognitívneho deficitu u pacientov s cievnou mozgovou príhodou</t>
  </si>
  <si>
    <t>Štúdium chalkónov v kontexte ich pôsobenia na membránové transportéry zodpovedné za liekovú rezistenciu.</t>
  </si>
  <si>
    <t>Vývoj aktívneho krytia rán na báze antibakteriálneho ( LPPO) hydrogélu obsahujúceho rastlinný extrakt stimulujúci hojenie rán.</t>
  </si>
  <si>
    <t>Asociácie krvných molekulárnych biomarkerov s aktivitou ochorenia a atrofiou mozgu u pacientov s roztrúsenou sklerózou</t>
  </si>
  <si>
    <t>Modulácia nádorového mikroprostredia rakoviny prsníka sekundárnymi metabolitmi lišajníkov: in vitro štúdia</t>
  </si>
  <si>
    <t>OPTIMALIZÁCIA DIAGNOSTICKÝCH METÓD NA IDENTIFIKÁCIU PATOGÉNOV VYVOLÁVAJÚCICH SEPSU U KRITICKY CHORÝCH DETÍ</t>
  </si>
  <si>
    <t>Erytropoetínový receptor a jeho význam v signalizácii nádorovej bunky</t>
  </si>
  <si>
    <t>Molekulárno-biologická a fenotypová charakterizácia Clostridioides difficile a Enterococcus spp. izolovaných od detí a dospelých s klostrídiovou kolitídou</t>
  </si>
  <si>
    <t>Cielený genetický skríning u pacientov s Alportovým fenotypom</t>
  </si>
  <si>
    <t xml:space="preserve">Zmeny v proteóme mononukleárnych leukocytov  v periférnej krvi pacientov s karcinómom pankreasu </t>
  </si>
  <si>
    <t>Zefektívnenie diagnostiky rakoviny prsníka výskumom nových metabolomických biomarkerov</t>
  </si>
  <si>
    <t>Manažment 'neviditeľných symptómov' a ich asociácia s adherenciou k liečbe u ľudí so sclerosis multiplex</t>
  </si>
  <si>
    <t>Identifikácia klinických, genetických a biochemických markerov vzniku a progresie hypersenzitívnej pneumonitídy</t>
  </si>
  <si>
    <t>SLAMF receptory u chronickej lymfocytovej leukémie - potenciálne ciele protinádorovej liečby.</t>
  </si>
  <si>
    <t>Analýza hladín P2X receptorov v mozgu a vybraných telových tekutinách laboratórnych zvierat s experimentálne navodenou depresiou</t>
  </si>
  <si>
    <t>Analýza účinnosti intraartikulárnej aplikácie autológnej plazmy bohatej na trombocyty pri pokročilej gonartróze</t>
  </si>
  <si>
    <t>Využitie rozšírenej analýzy biochemických dát, symptomatológie a údajov z nositeľných zariadení pri optimalizácii a personalizácii manažmentu pacientov s chronickým srdcovým zlyhávaním</t>
  </si>
  <si>
    <t>Sledovanie vzťahu vybraných génových variantov, proteomických, endokrinných a retinálnych markerov u pacientov s depresívnou poruchou s cieľom zvýšenia kvality personalizovanej liečby</t>
  </si>
  <si>
    <t>Účinok kyseliny hyalurónovej na receptivitu endometria v IVF procese</t>
  </si>
  <si>
    <t>Validácia nových metód detekcie alfa-synukleínu a ďalších biomarkerov v kohorte pacientov s prodromálnou Parkinsonovou chorobou (vrátane poruchy správania v REM spánku), monogénnymi formami Parkinsonovej choroby a atypickým parkinsonizmom zo skupiny synukleinopatií</t>
  </si>
  <si>
    <t>Sémantická pamäť pri poruchách mentálneho zdravia</t>
  </si>
  <si>
    <t>Permeabilita črevnej bariéry: modulátor Parkinsonovej choroby (LeakyPark)</t>
  </si>
  <si>
    <t>PERBIOKARDIO - Inovatívny prístup vo výskume črevného mikrobiómu a vývoji personalizovaných probiotík pre pacientov s kardiovaskulárnymi ochoreniami</t>
  </si>
  <si>
    <t>Využitie umelej inteligencie v personalizovanej diagnostike karcinómu prostaty</t>
  </si>
  <si>
    <t>European Research and Preparedness Network for Pandemics and Emerging Infectious Diseases</t>
  </si>
  <si>
    <t>INTEGRATED SERVICES FOR INFECTIOUS DISEASES OUTBREAK RESEARCH</t>
  </si>
  <si>
    <t>enabling Clinical Research in Emergency and Acute care Medicine through automated data extraction</t>
  </si>
  <si>
    <t>ERA4Health Partnership - Fostering a European Research Area for Health</t>
  </si>
  <si>
    <t xml:space="preserve">IMMERSE: Implementácia digitálneho mobilného mentálneho zdravia v trasách klinickej starostlivosti </t>
  </si>
  <si>
    <t>Reducing Inequalities in Vaccine uptake in the European Region - Engaging Underserved communities</t>
  </si>
  <si>
    <t>CUPID OC-2021-1-25290</t>
  </si>
  <si>
    <t>Haemoglobinopathies in European Liaison of Medicine and Science (HELIOS)</t>
  </si>
  <si>
    <t>Identification of drug pairs and exploitation of the synergy between antipsychotic drugs and cholesterol-lowering compounds as a method of increasing antitumor activity and reducing multidrug resistance - in vitro studies</t>
  </si>
  <si>
    <t>Topologické štruktúry a priestory funkcií</t>
  </si>
  <si>
    <t>Funkčné vlastnosti kompaktovaných kompozitov na báze magnetických častic s povrchovo modifikovanými vlastnosťami.</t>
  </si>
  <si>
    <t>Pokročilé lítiové batérie s dlhou životnosťou</t>
  </si>
  <si>
    <t>Od interagujúcich hviezd k exoplanétam</t>
  </si>
  <si>
    <t>Perspektívne elektrónové spinové systémy pre budúce kvantové technológie</t>
  </si>
  <si>
    <t>Elektrokatalyzátory pre efektívnu produkciu vodíka pre budúce elektrolyzéry a palivové články</t>
  </si>
  <si>
    <t>Príprava progresívnych nízkorozmerných magnetických materiálov pre senzory a spintroniku</t>
  </si>
  <si>
    <t>Pokročilé superparamagnetické nanočastice pre biomedicínske aplikácie</t>
  </si>
  <si>
    <t>Pokročilé matematické a štatistické metódy pre meranie a metrológiu</t>
  </si>
  <si>
    <t>Pružné mikroštruktúry a mikroroboty pre biomedicínske 'lab-onchip' aplikácie</t>
  </si>
  <si>
    <t>Optimálne rozhodovacie a riadiace metódy v komplexných dátových štruktúrach</t>
  </si>
  <si>
    <t>Funkčné charakteristiky terestrických článkonožcov na epigeicko-hypogeickom gradiente jaskynných vchodov</t>
  </si>
  <si>
    <t>Vývoj inovatívnych spôsobov spracovania a spájania elektrotechnických ocelí pre vysokoúčinné aplikácie v e-mobilite</t>
  </si>
  <si>
    <t>Dolovanie, agregovanie a modelovanie údajov s prvkami neurčitosti</t>
  </si>
  <si>
    <t>Fyzikálna geomorfometria pre fyzickogeografický výskum</t>
  </si>
  <si>
    <t>Vplyv redukovanej rozmernosti na spinovo-fonónovú interakciu</t>
  </si>
  <si>
    <t>Fyzikálne vzdelávanie metódou zmiešanej výučby v prostredí vzdelávacieho laboratória budúcnosti</t>
  </si>
  <si>
    <t>Fotoprepínatelné jednojónové magnety a spin crossover komplexy pre depozíciu na povrchy</t>
  </si>
  <si>
    <t>Vývoj pokročilých elektrokatalytických materiálov pre vodíkovú ekonomiku</t>
  </si>
  <si>
    <t>Virtuálna realita a umelá inteligencia v sluchovom vnímaní</t>
  </si>
  <si>
    <t>Multifunkčné kompozitné nanočastice na báze mezopórovitej siliky
pre biomedicínske aplikácie</t>
  </si>
  <si>
    <t>Právne a technické aspekty situačného povedomia o kybernetickej bezpečnosti</t>
  </si>
  <si>
    <t>Farebnosť a štruktúra planárnych, vnorených a planárno-príbuzných grafov</t>
  </si>
  <si>
    <t>Skrytý život: odhaľovanie princípov diverzity a rozšírenia bezstavovcov v epikrase</t>
  </si>
  <si>
    <t>Prehrievanie mesta: dôsledky, zmierňovanie a percepcia</t>
  </si>
  <si>
    <t>Objasnenie molekulárnych mechanizmov agregácie ľahkého reťazca IgG pri onkohematologických ochoreniach: od sérových proteínov po kinetické stabilizátory</t>
  </si>
  <si>
    <t>3D technológie a metódy strojového učenia pre environmentálny monitoring a hodnotenie kvalitatívneho stavu riek</t>
  </si>
  <si>
    <t>Glymfatický systém a jeho využitie vo farmakoterapii ochorení CNS</t>
  </si>
  <si>
    <t>Kliešť Dermacentor reticulatus a Slovensko - časopriestorové zmeny na začiatku milénia a ekologické a epidemiologické súvislosti</t>
  </si>
  <si>
    <t>Nízkorozmerné supravodivé aparáty</t>
  </si>
  <si>
    <t>Pokročilé keramické povlaky pre 3D tlačené titánové implantáty</t>
  </si>
  <si>
    <t>Epigenetická modulácia fungálnych endofytov pre produkciu protinádorových liečiv</t>
  </si>
  <si>
    <t>Prínos magnetických kvantových a teplotných fázových prechodov pre technologické inovácie</t>
  </si>
  <si>
    <t>Modely automatov: popisná a výpočtová zložitosť</t>
  </si>
  <si>
    <t>Odhalenie povahy špeciálnych hviezdnych sústav a exoplanét</t>
  </si>
  <si>
    <t>Pokrokové zelené mikroextrakčné techniky: využitie prírodných a biologických rozpúšťadiel</t>
  </si>
  <si>
    <t>Kvasinky - perspektívny biostimulant pre pšenicu vystavenú suchu</t>
  </si>
  <si>
    <t>Využitie prírodných látok konjugovaných s magnetickými nanonosičmi v diagnostike a liečbe karcinómu hrubého čreva</t>
  </si>
  <si>
    <t>Návrh modulárnych protinádorových nanočastíc na skúmanie morfomolekulárnej reakcie buniek a organoidov pochádzajúcich od pacienta na funkčné liečivá</t>
  </si>
  <si>
    <t>Virtualizácia a modelovanie v priestorovom počúvaní</t>
  </si>
  <si>
    <t>Monolitické, hierarchicky porézne MOF-uhlíkové kompozity pre environmentálne aplikácie</t>
  </si>
  <si>
    <t>Vplyv termoelektrických efektov na spinovo-orbitálne torzie v 2D van der Waalsovských materiáloch</t>
  </si>
  <si>
    <t>Topologická supravodivosť v silne dopovaných misfitoch</t>
  </si>
  <si>
    <t>Teplotné fázové prechody dvojrozmerných frustrovaných kvantových magnetov v magnetickom poli</t>
  </si>
  <si>
    <t>Optimalizácia účinnosti magnetokalorického chladenia prostredníctvom fázových prechodov frustrovaných kvantových magnetov</t>
  </si>
  <si>
    <t>Fotopolymérne mikroštruktúry pre mikrofluidné bioaplikácie</t>
  </si>
  <si>
    <t>Proximálne indukovaný magnetizmus vo van der Waalsovských heteroštruktúrach z grafénu a altermanetu</t>
  </si>
  <si>
    <t>Časticový prístup pre rekonštrukciu XMPH dynamík</t>
  </si>
  <si>
    <t>Development and design of sustainable composite materials for hybrid energy storage system based on Li-ion and redox-flow batteries</t>
  </si>
  <si>
    <t>STEPHANIK - Slovak Technical Ecosphere Platform</t>
  </si>
  <si>
    <t>Štipendiá pre excelentných výskumníkov ohrozených vojnovým konfliktom na Ukrajine</t>
  </si>
  <si>
    <t>Založenie prvého špičkového laboratória laserovej optickej pinzety na Slovensku na analýzu molekulárnych síl u klinicky relevantných klientov Hsp70</t>
  </si>
  <si>
    <t>Multimodálny prístup pri štúdiu korelácii medzi štruktúrou a vlastnosťami progresívnych materiálov / Multimodal Approach to Study Structure-Property Relationships in Advanced Materials</t>
  </si>
  <si>
    <t>Zvyšovanie energetickej efektivity magneticky mäkkých materiálov: nové pohľady na magnetizačné procesy</t>
  </si>
  <si>
    <t>Zinc - Ceramic Materials for Biodegradable Bone Substitutes</t>
  </si>
  <si>
    <t>Výskum a vývoj v oblasti vodíka aplikáciou kvantovo-chemických atomistických simulácií</t>
  </si>
  <si>
    <t>Hybridné materiály zložené z vrstevnatých hlinitokremičitanov a molekulových
magnetov</t>
  </si>
  <si>
    <t>Magnetické nanosystémy ako hypertermické činidlá pre magnetickú časticovú hypertermiu</t>
  </si>
  <si>
    <t>Vývoj a výskum nízkorozmerných magnetických materiálov pre magnetické chladenie</t>
  </si>
  <si>
    <t>Efektívne využitie druhotného odpadu pre aplikáciu v elektrochemických senzoroch</t>
  </si>
  <si>
    <t>Štúdium zatmenia dvojhviezd pomocou hlbokého učenia</t>
  </si>
  <si>
    <t>Výskum štruktúry vysokoentropických zliatin používaných na skladovanie vodíka</t>
  </si>
  <si>
    <t>Spinovo-orbitálny moment stáčania a termoelektrické javy v 2D van der Waalsovských materiáloch</t>
  </si>
  <si>
    <t>Interakcie špecifických nanočastíc s modelmi bunkových membrán</t>
  </si>
  <si>
    <t>Vývoj a charakterizácia nových elektrokatalyzátorov pre reakciu vývoja vodíka v alkalickom prostredí</t>
  </si>
  <si>
    <t>Pokročilé kvantové magnetické materiály pro kvantové informačné technológie</t>
  </si>
  <si>
    <t>Vývoj veľkoplošných poréznych hybridných elektródových materiálov s využitím prístupu zelenej chémie pre aplikácie na efektívnu elektrochemickú konverziu a skladovanie energie</t>
  </si>
  <si>
    <t>Mezopórovité nanočastice siliky ako nosiče liečiv</t>
  </si>
  <si>
    <t>Fyzikálne vzdelávanie metódou zmiešanej výučby v prostredí vzdelávacieho
laboratória budúcnosti</t>
  </si>
  <si>
    <t>Climate Neutral Municipality (Klimaticky neutrálna obec)</t>
  </si>
  <si>
    <t>Multisenzor Riadený Aplikáciou: Premostenie Senzorov a Digitalizácie</t>
  </si>
  <si>
    <t>Automatizácia analýzy právnych textov založená na strojovom učení</t>
  </si>
  <si>
    <t>Automatizácia digitálnej forenznej analýzy a odpovede na incident</t>
  </si>
  <si>
    <t>Implementácia formatívneho hodnotenia do výučby na základnej škole so zameraním na digitálnu formu</t>
  </si>
  <si>
    <t>Inovatívne metódy vo výučbe a modernizácia študijných materiálov orientovaných na priemysel v oblasti elektrochémie – výroba a uskladnenie elektrickej energie</t>
  </si>
  <si>
    <t>Príprava a tvorba nového bakalárskeho študijného programu biochémia na UCHV PF UPJŠ v Košiciach</t>
  </si>
  <si>
    <t>BioKompetent: posilnenie profilu študentov študijného programu biofyzika implementáciou znalostí z regulovaných oblastí biotechnológií</t>
  </si>
  <si>
    <t>Modernizácia a zatraktívnenie výučby evolúcie v sekundárnom vzdelávaní</t>
  </si>
  <si>
    <t>Inovácia vzdelávania predmetov NMR spektroskopie v študijnom odbore chémia</t>
  </si>
  <si>
    <t>Inovácia a aktualizácia predmetu biológia kryptogamov. Tvorba dvojjazyčných vysokoškolských textov pre skriptá a pracovný zošit</t>
  </si>
  <si>
    <t>Využitie umelej inteligencie vo vyučovaní školskej informatiky na stredných školách</t>
  </si>
  <si>
    <t>Podpora a prepájanie formálneho a neformálneho vzdelávania s popularizáciou v časticovej fyzike</t>
  </si>
  <si>
    <t>Podpora tvorivosti u učiteľov a vo vyučovacom procese</t>
  </si>
  <si>
    <t>Inovácia a internacionalizácia vybraných predmetov študijného programu anorganická chémia</t>
  </si>
  <si>
    <t>Moderné trendy v genetickom vzdelávaní: implementácia OMICs prístupov</t>
  </si>
  <si>
    <t>Podpora rozvoja priestorového myslenia s využitím digitálnych technológií v triede a teréne</t>
  </si>
  <si>
    <t>Vzdelávanie diaľkového prieskumu Zeme so zameraním na satelitné a bezpilotné letecké platformy – tvorba učebnice a online študijných materiálov</t>
  </si>
  <si>
    <t>Zmeny regulácie expresie a aktivity transportného proteínu BCRP vo vzťahu k proangiogénnemu a metastatickému potenciálu nádorových buniek</t>
  </si>
  <si>
    <t>Štúdium elementárnych magnetizačných procesov práškových kompaktovaných a kompozitných materiáloch</t>
  </si>
  <si>
    <t>Vývoj a výskum nových farmakofórov na báze akridínu a kumarínu s antimikrobiálnymi a protinádorovými účinkami</t>
  </si>
  <si>
    <t>Model rozvoja digitálnych kompetencií budúcich učiteľov prírodných vied</t>
  </si>
  <si>
    <t>Vývoj vysokoúčinných katalyzátorov pre elektrochemickú výrobu vodíka</t>
  </si>
  <si>
    <t xml:space="preserve">MOF-uhlíkové kompozity pre civilnú ochranu </t>
  </si>
  <si>
    <t>Modelovanie mestských ostrovov tepla pomocou geopriestorových nástrojov</t>
  </si>
  <si>
    <t>Dvojrozmerné materiály a ich heteroštructúry ako platforma pre multifunkčné zadiadenia</t>
  </si>
  <si>
    <t>Antiproliferatívne komplexy s objemnými N- a O-donorovými aromatickými ligandami</t>
  </si>
  <si>
    <t>Vzájomné pôsobenie mriežkových vibrácií a lokalizovaných elektrónových podsystémov v kvantových magnetoch s rôznou mierou spin-orbitálnej interakcie</t>
  </si>
  <si>
    <t>Nekonvenčné metódy zvyšovania energetickej efektivity magneticky mäkkých kompozitov</t>
  </si>
  <si>
    <t>Zelená analytická chémia: možnosti využitia v metabolomike a analýze vzoriek so zložitou matricou</t>
  </si>
  <si>
    <t>Usporiadané algebraické štruktúry</t>
  </si>
  <si>
    <t>Vývoj a zavedenie inovatívnych analytických postupov použitím optickej sondy a alternatívnych ekologicky prijateľných rozpúšťadiel</t>
  </si>
  <si>
    <t>Účinky fotobiomodulácie v 2D a 3D bunkovom modeli Parkinsonovej choroby</t>
  </si>
  <si>
    <t>Koordinačné zlúčeniny ako nanomagnety</t>
  </si>
  <si>
    <t>Nové antimikrobiálne peptidy a heterocykly iónov kovov s biokompatibilnou štruktúrou pre liečbu infekcií a nádorov</t>
  </si>
  <si>
    <t>Syntéza a in vitro biologický profil nových stereoizomérnych diaminoanalógov naturálneho D-ribo-fytosfingozínu</t>
  </si>
  <si>
    <t>Renormalizovaná teória poľa pre nerovnovážne systémy: Výpočty reprezentatívnych veličín vo vyšších radoch poruchovej teórie</t>
  </si>
  <si>
    <t>Kvantová spinová dynamika nízkorozmerných systémov</t>
  </si>
  <si>
    <t>Nekanonické štruktúrne motívy DNA ako základ biosenzorických nanokonjugátov</t>
  </si>
  <si>
    <t>Optimalizácia terapeutickej účinnosti FMT pomocou naturálneho aditíva v liečbe nešpecifických zápalov čriev indukovaných na PGF animálnom modeli akútnej UC</t>
  </si>
  <si>
    <t>Funkčný význam jaskynných vchodov ako tranzientnej zóny pre terestrické spoločenstvá článkonožcov (Arthropoda)</t>
  </si>
  <si>
    <t>Nanopórovité materiály ako nástroj na ceste k uhlíkovej neutralite</t>
  </si>
  <si>
    <t>Flavonoidy a izoflavonoidy z hľadiska interakcie rastlín z čeľade Fabaceae s prostredím, a ich bioaktivity</t>
  </si>
  <si>
    <t>Optimalizácia superparamagnetických nanočasticových systémov pre aplikácie v biomedicíne</t>
  </si>
  <si>
    <t>Topologické Isingove supravodiče</t>
  </si>
  <si>
    <t>Mikrobiota hypersalinných prostredí ako zdroj biodiverzity pre biotechnológie novej generácie</t>
  </si>
  <si>
    <t>Vývoj pokročilých metód v oblasti formálnej konceptovej analýzy a ich využitie</t>
  </si>
  <si>
    <t>Biosyntetické génové klastre antrachinónov: existuje analógia medzi endofytmi a ich hostiteľmi?</t>
  </si>
  <si>
    <t>Metódy pre efektívnu analýzu a modelovanie ekonomických a medicínskych dát s komplexnými štruktúrami</t>
  </si>
  <si>
    <t>Štúdium kinetiky transformácie pri podmienkach termodynamickej nerovnováhy</t>
  </si>
  <si>
    <t>Zovšeobecnené agregačné operátory: teória a aplikácie</t>
  </si>
  <si>
    <t>Obojživelníky (Lissamphibia) v antropogénnej krajine</t>
  </si>
  <si>
    <t>Nekonvenčné magnetické a topologické fázy a fázové prechody v spinových systémoch</t>
  </si>
  <si>
    <t>Biosystematické a mikroevolučné procesy v rode Sorbus podrod Aria</t>
  </si>
  <si>
    <t>Identifikácia a predikcia epidemiologických a epizootologických rizík na základe analýz bakteriálneho spoločenstva kliešťov a širokého spektra hostiteľov z urbánnej a prírodnej krajiny</t>
  </si>
  <si>
    <t>Multimierkové hodnotenie priestorovej variability sociálno-ekonomickej stratifikácie obyvateľstva</t>
  </si>
  <si>
    <t xml:space="preserve">Nové prístupy k ochrane, získavaniu a udržiavaniu diverzity machorastov na Slovensku </t>
  </si>
  <si>
    <t>Kombinácia lidarových a hyperspektrálnych dát s metódami strojového učenia pre zlepšenie klasifikácie krajinnej pokrývky</t>
  </si>
  <si>
    <t>Vysoko-energetické mletie vaječného odpadu na báze kalcitu a vybraných rastlín pre prípravu nanokryštalických minerálov a environmentálne aplikácie</t>
  </si>
  <si>
    <t>Experiment
ALICE na LHC v CERN: Štúdium silno interagujúcej hmoty v extrémnych
podmienkach</t>
  </si>
  <si>
    <t>TEHO - Syntéza nových typov antioxidantov</t>
  </si>
  <si>
    <t>Projekt - výskum a aplikácie strojového učenia v rámci identifikácie relevantných záznamov v SIEM systémoch (https://www.crz.gov.sk/data/att/3848443.pdf)</t>
  </si>
  <si>
    <t>projekt Fashion AI</t>
  </si>
  <si>
    <t>Spolupráca v oblastiach výskumu definovaných v zmluve</t>
  </si>
  <si>
    <t>Spolupráci v oblasti vedeckého výskumu - vplyv manažmentu agátových porastov pod vedením vysokého napatia na pôdnu faunu</t>
  </si>
  <si>
    <t>Zmluva o spolupráci vo výskume a vývoji</t>
  </si>
  <si>
    <t>Spracovanie súboru tematických priestorových údajov zameraných na potenciál obnoviteľných zdrojov energie a environmentálnych charakteristík územia KSK</t>
  </si>
  <si>
    <t>Simulácia povodní z prívalových zrážok</t>
  </si>
  <si>
    <t>Príprava odborných podkladov na realizáciu projektu náučného chodníka Myslava-Kopa – KVP</t>
  </si>
  <si>
    <t>MHz rate mulTiple prOjection X-ray MicrOSCOPY</t>
  </si>
  <si>
    <t>Physics For Future</t>
  </si>
  <si>
    <t>Slovak Quantum Communication Infrastructure</t>
  </si>
  <si>
    <t>Artificial intelligence for better opportunities and scientific progress towards trustworthy and human-centric digital environment</t>
  </si>
  <si>
    <t>Advancing Energy Conversion Technologies: High-Frequency Magnetics in Modern Power Electronics</t>
  </si>
  <si>
    <t>Changing role of SEcondary Cities in the POLYcentric development of Visegrad Countries</t>
  </si>
  <si>
    <t>V4AI: Improving AI Use in Higher Education and Research Across the Visegrad Region</t>
  </si>
  <si>
    <t>URBANA: Development and Verification of Urban Analytics</t>
  </si>
  <si>
    <t>Prenosné elektrochemické senzory modifikované nanomateriálmi pre biomedicínsku a enviromentalnu analýzu</t>
  </si>
  <si>
    <t xml:space="preserve">Ferromagnetic Insulator Systems with Improved Magneto-transport Properties for Spintronic Devices </t>
  </si>
  <si>
    <t>Systémová signalizácia v symbióze strukovín a rizóbií a vo výžive dusíkom. Dôsledky pre produktivitu rastlín.</t>
  </si>
  <si>
    <t>Interaktívny hypertextový lexikón literárnej vedy s korpusom kľúčových literárnovedných textov</t>
  </si>
  <si>
    <t>Nie je to pravda, ale mohla by byť: Konšpiračné teórie a hoaxy v modernom vývoji Slovenska v európskom kontexte</t>
  </si>
  <si>
    <t>Možné svety a modality: súčasné filozofické prístupy</t>
  </si>
  <si>
    <t>Preklad a aspekty recepcie spoločenskovedných a humanitnovedných textov ako kultúrny a literárny transfer v 20. storočí</t>
  </si>
  <si>
    <t>Verba volant scripta manent. Slová uletia, zapísané zostáva. Karpathen Post - ako zdroj regionálnych dejín, jazyka a kultúry na Spiši na prelome 19. a 20. storočia</t>
  </si>
  <si>
    <t>Úloha podporných nástrojov pre skorú diagnostiku a terapiu u detí s poruchami sluchu a reči</t>
  </si>
  <si>
    <t>Dejiny umenia v Slovenskom štáte a v nacistickej Európe. Inštitúcie a recepcia medzi centrom a perifériou</t>
  </si>
  <si>
    <t>Analýza stavu slovenských vedeckých výstupov a záverečných prác v spoločenských vedách</t>
  </si>
  <si>
    <t>Onomatopoje na priesečníku psychológie, fyziológie a psycholingvistiky</t>
  </si>
  <si>
    <t>Hlbšie porozumenie well-beingu učiteľov: Zmiešané metódy výskumu well-beingu učiteľov, zahrňujúc vzťah učiteľ-rodič</t>
  </si>
  <si>
    <t>Keď ciele spaľujú: Systematické overenie roly dosahovania cieľov v rámci pracovnej angažovanosti a rozvoja symptómov vyhorenia</t>
  </si>
  <si>
    <t>Mechanizmy sebaobrany demokracie: Koncept militantnej demokracie v podmienkach Slovenska</t>
  </si>
  <si>
    <t>Kvality učiteľa 21. storočia: Prenositeľné spôsobilosti budúcich učiteľov pre moderné vzdelávanie</t>
  </si>
  <si>
    <t>Pojmy, kompozitá a kolokácie v nemčine a slovenčine</t>
  </si>
  <si>
    <t>Interpretácia a skupinové čítanie veľkých európskych kníh v digitálnej dobe</t>
  </si>
  <si>
    <t>Implementácia simulačných stratégií rozvíjajúcich reflexívne kompetencie študentov učiteľstva do prezenčnej a dištančnej formy praktickej profesijnej prípravy</t>
  </si>
  <si>
    <t>Internacionalizácia, inovácia a modernizácia modulového vzdelávania v politických vedách</t>
  </si>
  <si>
    <t>PhotoVoice ako inovatívna metóda advokácie sociálnych potrieb ľudí so sluchovým postihnutím</t>
  </si>
  <si>
    <t>Návrat k rozprávaniu antických mýtov vo vzdelávaní: podcast ako efektívny nositeľ hovoreného mýtu</t>
  </si>
  <si>
    <t>Slovotvorná a morfematická štruktúra slovenského slova III. (kvalitatívne a kvantitatívne aspekty)</t>
  </si>
  <si>
    <t>Laus urbis - podoby chvály mesta v novolatinskej literatúre slovenskej proveniencie</t>
  </si>
  <si>
    <t>Stratégie prežitia holokaustu a mestské elitu II</t>
  </si>
  <si>
    <t>Slovenské knižné preklady anglofónnej poézie</t>
  </si>
  <si>
    <t>Ak sa dosahovanie cieľa z oblasti zdravia stáva problematické - čo potom? Prekonávanie akčnej krízy ako kritickej fázy pri dosahovaní cieľa</t>
  </si>
  <si>
    <t>Synchrónne a diachrónne aspekty gramatickej terminológie na konfrontačnom základe (lexikografický, lexikologický a komparatívny výskum)</t>
  </si>
  <si>
    <t>Pôvod a sociálne siete mestských elít v Uhorsku na konci stredoveku</t>
  </si>
  <si>
    <t>Balkánske komisie Parížskej konferencie 1946 v súvislostiach povojnového vývoja (so zameraním na československú politiku)</t>
  </si>
  <si>
    <t>Post-postmoderné prístupy k zobrazovaniu urbánneho a rurálneho priestoru v súčasnom anglofónnom románe</t>
  </si>
  <si>
    <t>Inštrumentalizácia historických udalostí ako predmet rekodifikačných schém v politickej a propagandistickej praxi na Slovensku po roku 1989 (vybrané aspekty etnických vzťahov)</t>
  </si>
  <si>
    <t>Problémové sledovanie pornografie u mladých dospelých: prierezová a longitudinálna analýza rizikových, protektívnych faktorov a dôsledkov s ním súvisiacich</t>
  </si>
  <si>
    <t>Detailnejší pohľad do vnútra depresie: komplexná analýza klinického obrazu depresie s využitím sieťového a fenomenologického prístupu</t>
  </si>
  <si>
    <t>Úloha charakteristík rozhodovania a pracovných cieľov pri rozvoji vyhorenia a pracovnej angažovanosti</t>
  </si>
  <si>
    <t>Učenie sa z intímnych vzťahov u mladých dospelých na Slovensku: úloha typov vzťahu a kognitívnej rigidity</t>
  </si>
  <si>
    <t>DAV a davisti. Politické myslenie davistov v medzivojnovom období</t>
  </si>
  <si>
    <t>Vypracovanie Regionálnej analýzy o mladých ľuďoch v situácii a ohrozených situáciou Not in Education, Employment, or Training, tzn. v slovenskom jazyku: nie sú zamestnané, ani nie sú v procese vzdelávania alebo odbornej prípravy (,,NEET“).</t>
  </si>
  <si>
    <t>Realizovácia prieskumu týkajúceho sa duševného zdravia detí – žiakov základných škôl v Košiciach</t>
  </si>
  <si>
    <t>Minority Identity in National Minorities</t>
  </si>
  <si>
    <t>Analýza súdnych rozhodnutí metódami umelej inteligencie</t>
  </si>
  <si>
    <t>Reforma colnej únie v dobe elektronického obchodu v SR</t>
  </si>
  <si>
    <t>Integrácia únie kapitálových trhov: zmena korporačného financovania a záchrana obchodných spoločností vo finančných ťažkostiach</t>
  </si>
  <si>
    <t>Digitálna rovnováha - moderovanie nezákonného obsahu a riešenie sporov na digitálnych platformách</t>
  </si>
  <si>
    <t>Analýza zodpovednosti za delikty páchané na Internete pomocou metód strojového učenia</t>
  </si>
  <si>
    <t>Predinsolvenčné a insolvenčné procesy v práve EÚ: Harmonizácia nových nástrojov</t>
  </si>
  <si>
    <t>Vznik kolektívnej intencionality v participatívnych rozhodovacích procesoch súdov</t>
  </si>
  <si>
    <t>Automatizácia rozhodovacích procesov vo verejnej správe</t>
  </si>
  <si>
    <t>Legislatívne výzvy pre pracovné právo pri tvorbe diverzných a inkluzívnych pracovísk</t>
  </si>
  <si>
    <t>Eliminácia rasizmu, xenofóbie a ostatných foriem intolerancie prostriedkami trestného práva</t>
  </si>
  <si>
    <t>Konkurencia záujmov spotrebiteľov a obchodníkov pri dodávaní digitálneho obsahu a digitálnych služieb na jednotnom digitálnom trhu s dôrazom na právne a ekonomické aspekty</t>
  </si>
  <si>
    <t>Audit slovenskej volebnej a referendovej legislatívy</t>
  </si>
  <si>
    <t>Referendum a materiálne jadro ústavy v kontexte judikatúry Ústavného súdu Slovenskej republiky - hodnotenie, kritické reflexie a návrhy de constitutione ferenda</t>
  </si>
  <si>
    <t xml:space="preserve">Tvorba a nástroje trestnej politiky </t>
  </si>
  <si>
    <t>Financovanie obchodných spoločností alternatívnymi zdrojmi financovania</t>
  </si>
  <si>
    <t>Historicko-právne východiská, vývoj a paralely restoratívnej justície a ich odkaz pre moderné trestné právo</t>
  </si>
  <si>
    <t>Poplatok za rozvoj ako nástroj rozvoja obcí a miest v SR</t>
  </si>
  <si>
    <t>Posilňovanie ústavného povedomia a autority ústavy v stredoeurópskom kontexte</t>
  </si>
  <si>
    <t>Možnosti využitia prostriedkov alternatívneho riešenia sporov (ADR) vo verejnej správe</t>
  </si>
  <si>
    <t>Environmentálne postoje, pro-environmentálne správanie a jeho podpora</t>
  </si>
  <si>
    <t>Žena a svet práce. Zmeny vo vzdelávaní a zamestnanosti žien na Slovensku v rokoch 1918 - 1960</t>
  </si>
  <si>
    <t>Štipendiá pre excelentných PhD. študentov a študentky (R1)</t>
  </si>
  <si>
    <t>Early Stage Granty - UPJŠ v Košiciach</t>
  </si>
  <si>
    <t>EDIH CASSOVIUM - European Digital Innovation Hub  (slov. Európske centrum digitálnych inovácií)</t>
  </si>
  <si>
    <t>Matching granty ku zdrojom získaným od súkromného sektora v rámci výskumnej spolupráce - UPJŠ</t>
  </si>
  <si>
    <t>Matching granty ku zdrojom získaným od súkromného sektora v rámci výskumnej spolupráce - UPJŠ - 2</t>
  </si>
  <si>
    <t>EURopean Inclusive education for Digital society, social Innovation and global CitizEnship</t>
  </si>
  <si>
    <t>Vývoj účinných geneticky kódovaných fotosenzibilizátorov</t>
  </si>
  <si>
    <t>Evolúcia bioty a podnebia v oblasti južného Turgajského prielivu: refúgium endemitov alebo paleoprostredie selektívnej výmeny fauny medzi Áziou a Európou v období kriedy ?</t>
  </si>
  <si>
    <t>Programovateľné samo-usporiadanie hybridných DNA-proteín nanosystémov pre kontrolovateľné viazanie a uvoľnovanie biologicky aktívnych látok</t>
  </si>
  <si>
    <t>Modulovali teplotné extrémy periodicitu tvrdého tkaniva a veľkosť genómu stavovcov počas turónskeho a eocénneho tepelného maxima a na hranici krieda-paleogén?</t>
  </si>
  <si>
    <t>Zacielenie na subpopulácie s nádorom asociovaných fibroblastov na základe jednobunkového sekvenovania pre zlepšenie chemoterapie pri duktálnom adenokarcinóme pankreasu</t>
  </si>
  <si>
    <t>Podpora rozvoja biotechnologického výskumu proteínov na východnom Slovensku</t>
  </si>
  <si>
    <t>The Advanced Protein Biotechnology Consortium: A Model for Fostering Economic Growth and Mitigating Brain Drain in Eastern Slovakia</t>
  </si>
  <si>
    <t>Organoid rakoviny prsníka na čipe na fluorescenčné časovo-rozlíšené zobrazovanie autofágie a apoptózy indukovanej cielenou liečbou navrhnutým proteínom opakovania ankyrínu</t>
  </si>
  <si>
    <t>Racionálny návrh stabilnej a katalyticky účinnej haloalkánovej dehalogenázy DhaA</t>
  </si>
  <si>
    <t>Štúdium štruktúrnych vlastností a terapeutického potenciálu substrát viažucej domény šaperónu Hsp70 na liečbu amyloidózy</t>
  </si>
  <si>
    <t>Špecializované laboratórium pre výučbu a rozvoj proteínovej kryštalografie v prostredí virtuálnej reality</t>
  </si>
  <si>
    <t>Termodynamika katalytických intermediátov respiračných cytochróm c oxidáz</t>
  </si>
  <si>
    <t>Vývoj luciferázy so zvýšenou svietivosťou pomocou kvasinkového bioluminiscenčného systému</t>
  </si>
  <si>
    <t xml:space="preserve">Adaptívna disparita mikroštruktúry kostí končatín v evolúcii paraviannych theropodov: vznik krídla podporujúceho aktívny let a jeho sekundárna regresia    </t>
  </si>
  <si>
    <t>Štúdium a modifikácia vlastností pavúčieho proteínu nadprodukovaného v Escherichia coli</t>
  </si>
  <si>
    <t xml:space="preserve">Establishing a Pan-European Network on Computational Redesign of Enzymes </t>
  </si>
  <si>
    <t xml:space="preserve">Action Pan European Commission on Photoantimicrobial Testing﻿﻿ </t>
  </si>
  <si>
    <t xml:space="preserve">Aeróbny tréning a jeho vplyv na mikrobiotu čreva v ženskej populácii  </t>
  </si>
  <si>
    <t>Physical activity patterns of high school and university students in V4 countries-comparative study</t>
  </si>
  <si>
    <t xml:space="preserve">Developing and deploying SOC capabilities for the academic sector - a teamwork </t>
  </si>
  <si>
    <t>Critical perspectives on career and career guidance</t>
  </si>
  <si>
    <t>01.07.2022 - 30.06.2026</t>
  </si>
  <si>
    <t>01.07.2023 - 30.06.2027</t>
  </si>
  <si>
    <t>01.07.2023 - 01.06.2027</t>
  </si>
  <si>
    <t>01.07.2024 - 30.06.2028</t>
  </si>
  <si>
    <t>01.07.2024 - 30.06.2027</t>
  </si>
  <si>
    <t>01.09.2025 - 31.08.2029</t>
  </si>
  <si>
    <t>01.07.2024 - 30.06.2026</t>
  </si>
  <si>
    <t>01.03.2025 - 31.12.2028</t>
  </si>
  <si>
    <t>01.10.2024 - 31.03.2026</t>
  </si>
  <si>
    <t>01.01.2024 - 30.06.2026</t>
  </si>
  <si>
    <t>16.07.2024 - 30.06.2026</t>
  </si>
  <si>
    <t>01.09.2024 - 31.08.2026</t>
  </si>
  <si>
    <t>01.12.2024 - 31.03.2026</t>
  </si>
  <si>
    <t>01.01.2025 - 31.08.2026</t>
  </si>
  <si>
    <t>01.04.2024 - 31.03.2026</t>
  </si>
  <si>
    <t>01.01.2025 - 30.06.2026</t>
  </si>
  <si>
    <t>01.09.2024 - 28.02.2026</t>
  </si>
  <si>
    <t>01.01.2024 - 31.12.2026</t>
  </si>
  <si>
    <t>01.01.2023 - 31.12.2025</t>
  </si>
  <si>
    <t>01.01.2024 - 31.12.2025</t>
  </si>
  <si>
    <t>01.01.2025 - 31.12.2027</t>
  </si>
  <si>
    <t>01.01.2024 - 31.12.2027</t>
  </si>
  <si>
    <t>01.01.2025 - 30.12.2027</t>
  </si>
  <si>
    <t>01.01.2025 - 31.12.2028</t>
  </si>
  <si>
    <t>01.01.2022 - 31.12.2025</t>
  </si>
  <si>
    <t>01.01.2023 - 31.12.2026</t>
  </si>
  <si>
    <t>01.06.2025 - 31.05.2028</t>
  </si>
  <si>
    <t>01.09.2025 - 31.12.2029</t>
  </si>
  <si>
    <t>21.04.2023 - na dobu neurčitú</t>
  </si>
  <si>
    <t>01.07.2020 - 30.06.2026</t>
  </si>
  <si>
    <t>01.02.2022 - 31.01.2025</t>
  </si>
  <si>
    <t>01.09.2022 - 31.08.2027</t>
  </si>
  <si>
    <t>01.11.2022 - 30.10.2029</t>
  </si>
  <si>
    <t>01.04.2021 - 31.03.2025</t>
  </si>
  <si>
    <t>01.06.2021 - 31.05.2026</t>
  </si>
  <si>
    <t>25.10.2022 - 24.10.2026</t>
  </si>
  <si>
    <t>20.09.2023 - 19.09.2027</t>
  </si>
  <si>
    <t>01.01.2025 - 31.10.2026</t>
  </si>
  <si>
    <t>01.07.2021 - 30.06.2025</t>
  </si>
  <si>
    <t>01.08.2021 - 30.06.2025</t>
  </si>
  <si>
    <t>01.07.2022 - 31.12.2025</t>
  </si>
  <si>
    <t>01.09.2024 - 30.06.2028</t>
  </si>
  <si>
    <t>01.09.2024 - 31.12.2027</t>
  </si>
  <si>
    <t>01.09.2025 - 31.12.2028</t>
  </si>
  <si>
    <t>01.07.2022 - 30.06.2025</t>
  </si>
  <si>
    <t>01.07.2023 - 30.06.2025</t>
  </si>
  <si>
    <t>01.07.2025 - 30.06.2027</t>
  </si>
  <si>
    <t>01.04.2024 - 31.12.2025</t>
  </si>
  <si>
    <t>01.09.2024 - 30.06.2026</t>
  </si>
  <si>
    <t>01.04.2025 - 30.09.2027</t>
  </si>
  <si>
    <t>01.09.2022 - 30.06.2026</t>
  </si>
  <si>
    <t>08.12.2022 - 07.12.2025</t>
  </si>
  <si>
    <t>19.09.2022 - 31.08.2025</t>
  </si>
  <si>
    <t>27.03.2023 - 26.03.2026</t>
  </si>
  <si>
    <t>18.01.2023 - 17.01.2026</t>
  </si>
  <si>
    <t>01.02.2023 - 31.01.2026</t>
  </si>
  <si>
    <t>14.02.2023 - 13.02.2024</t>
  </si>
  <si>
    <t>01.02.2024 - 30.06.2026</t>
  </si>
  <si>
    <t>01.08.2024 - 31.07.2026</t>
  </si>
  <si>
    <t>01.10.2024 - 31.08.2026</t>
  </si>
  <si>
    <t>01.08.2024 - 30.06.2026</t>
  </si>
  <si>
    <t>01.09.2025 - 31.08.2026</t>
  </si>
  <si>
    <t>01.02.2025 - 30.06.2026</t>
  </si>
  <si>
    <t>01.02.2025 - 31.05.2026</t>
  </si>
  <si>
    <t>01.03.2025 - 31.07.2026</t>
  </si>
  <si>
    <t>01.01.2022 - 31.12.2026</t>
  </si>
  <si>
    <t>05.02.2024 - 31.12.2025</t>
  </si>
  <si>
    <t>13.01.2023 - na dobu neurčitú</t>
  </si>
  <si>
    <t>01.11.2020 - na dobu neurčitú</t>
  </si>
  <si>
    <t>16.11.2023 - na dobu neurčitú</t>
  </si>
  <si>
    <t>16.05.2024 - 30.06.2024</t>
  </si>
  <si>
    <t>19.08.2025 - 15.11.2025</t>
  </si>
  <si>
    <t>15.01.2025 - 30.06.2025</t>
  </si>
  <si>
    <t>01.06.2022 - 30.11.2025</t>
  </si>
  <si>
    <t>01.09.2023 - 31.08.2028</t>
  </si>
  <si>
    <t>01.10.2023 - 30.09.2026</t>
  </si>
  <si>
    <t>01.09.2023 - 28.02.2027</t>
  </si>
  <si>
    <t>01.11.2024 - 30.04.2026</t>
  </si>
  <si>
    <t>01.10.2025 - 31.03.2027</t>
  </si>
  <si>
    <t>16.07.1905 - 17.07.1905</t>
  </si>
  <si>
    <t>11.01.2024 - 11.01.2027</t>
  </si>
  <si>
    <t>20.11.2023 - 19.11.2026</t>
  </si>
  <si>
    <t>01.03.2022 - 30.03.2025</t>
  </si>
  <si>
    <t>01.07.2023 - 30.06.2026</t>
  </si>
  <si>
    <t>01.08.2024 - 31.05.2025</t>
  </si>
  <si>
    <t>01.10.2025 - 30.09.2027</t>
  </si>
  <si>
    <t>15.08.2024 - 31.07.2026</t>
  </si>
  <si>
    <t>01.09.2023 - 30.06.2026</t>
  </si>
  <si>
    <t>01.05.2024 - 30.04.2026</t>
  </si>
  <si>
    <t>01.07.2023 - 31.03.2026</t>
  </si>
  <si>
    <t>01.10.2025 - 30.06.2026</t>
  </si>
  <si>
    <t>01.11.2022 - 31.03.2026</t>
  </si>
  <si>
    <t>01.07.2022 - 31.08.2025</t>
  </si>
  <si>
    <t>01.03.2025 - 31.08.2027</t>
  </si>
  <si>
    <t>01.04.2020 - na dobu neurčitú</t>
  </si>
  <si>
    <t>19.05.2022 - na dobu neurčitú</t>
  </si>
  <si>
    <t>18.10.2022 - 17.10.2026</t>
  </si>
  <si>
    <t>10.09.2025 - 10.08.2029</t>
  </si>
  <si>
    <t>01.10.2023 - 30.06.2026</t>
  </si>
  <si>
    <t>23.10.2024 - 22.10.2028</t>
  </si>
  <si>
    <t>CCVaPP</t>
  </si>
  <si>
    <t>G</t>
  </si>
  <si>
    <t>O</t>
  </si>
  <si>
    <t>D</t>
  </si>
  <si>
    <t>Z</t>
  </si>
  <si>
    <t>17I03-04-V01-00005, CIH (50% MIRRI)</t>
  </si>
  <si>
    <t>401101C029, CSVM</t>
  </si>
  <si>
    <t>Rezident - Zmluva o spolupráci č. 60/2025</t>
  </si>
  <si>
    <t>Priama podpora 2025 - ÚV SR  368/2025</t>
  </si>
  <si>
    <t>101084051, CIH (50% EK)</t>
  </si>
  <si>
    <t>CA21130, COST, PRESTO</t>
  </si>
  <si>
    <t>12430086, Visegrad Grants</t>
  </si>
  <si>
    <t>22510334, Visegrad Grants</t>
  </si>
  <si>
    <t>Visegrad scholar program</t>
  </si>
  <si>
    <t>FBR-PDI-012, GenICa</t>
  </si>
  <si>
    <t>DS-FR-24-0004</t>
  </si>
  <si>
    <t>Vzdelávací program pre učiteľov CERN</t>
  </si>
  <si>
    <t>Zmluvná spolupráca SKEBA STU</t>
  </si>
  <si>
    <t>101129903, SAV</t>
  </si>
  <si>
    <t>2023-1-PL01-KA220-HED-000166765, AIS2SEP</t>
  </si>
  <si>
    <t>HUSKROUA/23/RS/1.2/027, EFFUSE win</t>
  </si>
  <si>
    <t>1000033403-1-11107, ESA ENEUM</t>
  </si>
  <si>
    <t>002UPJŠ-2-1/2024, Vzdelávanie vedúcich pracovníkov</t>
  </si>
  <si>
    <t>011/24_NJ_S</t>
  </si>
  <si>
    <t>Zmluva o spolupráci pri vydávaní časopisu Mesto a dejiny- FF 30/2019</t>
  </si>
  <si>
    <t>EDL_2025_1_SK_1/001</t>
  </si>
  <si>
    <t>#4museums</t>
  </si>
  <si>
    <t>2024-TCA-62-SE01-01</t>
  </si>
  <si>
    <t>CAP.2619/2 - E.F. 2024</t>
  </si>
  <si>
    <t>CAP.2619/2 - E.F. 2025</t>
  </si>
  <si>
    <t>Zmluva o spolupráci pri implementácii projektu #ACCESS; č. zmluvy L-02/2023</t>
  </si>
  <si>
    <t>2021-1-SK01-KA220-HED-000023505, SAAIC DiGreen</t>
  </si>
  <si>
    <t>09I01-03-V02-00214 Podp. prípravy HEU - 3</t>
  </si>
  <si>
    <t>09I01-03-V02-00265 Podp. prípravy HEU - 4</t>
  </si>
  <si>
    <t>09I01-03-V02-00273 Podp. prípravy HEU - 5</t>
  </si>
  <si>
    <t>02I02-29-V01/108, Adm. budova R (pred 1980)</t>
  </si>
  <si>
    <t>001UPJS-2-1/2023, I-I</t>
  </si>
  <si>
    <t>002UPJS-2-1/2023, HRS4R</t>
  </si>
  <si>
    <t>10I03-20-P15-00047, POO štipendiá študentov</t>
  </si>
  <si>
    <t>10I04-20-V01-00004, Audit internacionalizácie</t>
  </si>
  <si>
    <t>10I04-20-V03-00002, Propagácia VŠ v zahr.</t>
  </si>
  <si>
    <t>2022-1-SK01-KA171-HED-000074092</t>
  </si>
  <si>
    <t>2023-1-SK01-KA131-HED-000137000</t>
  </si>
  <si>
    <t>2023-1-SK01-KA171-HED-000137603</t>
  </si>
  <si>
    <t>2024-1-SK01-KA131-HED-000217300</t>
  </si>
  <si>
    <t>2024-1-SK01-KA171-HED-000217331</t>
  </si>
  <si>
    <t>2025-1-SK01-KA131-HED-000324321</t>
  </si>
  <si>
    <t>2025-1-SK01-KA171-HED-000324435</t>
  </si>
  <si>
    <t>2022-1-PL01-KA220-YOU-000090100</t>
  </si>
  <si>
    <t>2024-2-SK01-KA210-ADU-000279831</t>
  </si>
  <si>
    <t>17R05-04-V01-00007, KC KB UPJŠ</t>
  </si>
  <si>
    <t>401101FHT4, KIBUK</t>
  </si>
  <si>
    <t>401402C784, POPO</t>
  </si>
  <si>
    <t>07R01-20-V01-00042, RCPÚ Košice I.-IV.</t>
  </si>
  <si>
    <t>07R01-20-V04-00001, RCPÚ Košice I.-IV.</t>
  </si>
  <si>
    <t>401402DVR6, NP DiTEdu</t>
  </si>
  <si>
    <t>2025-1-SK01-KA122-ADU-000333167, DIGIUTV</t>
  </si>
  <si>
    <t xml:space="preserve">EIT Digital Venture Incubation Programme </t>
  </si>
  <si>
    <t xml:space="preserve">doc. Ing. Jaroslav Majerník PhD. </t>
  </si>
  <si>
    <t>prof. MUDr. Peter Urdzík, PhD., MPH</t>
  </si>
  <si>
    <t>Mgr. Viktória Háziková</t>
  </si>
  <si>
    <t>Magdalena Wanda Pakula</t>
  </si>
  <si>
    <t>RNDr. Martina Šemeláková, PhD.</t>
  </si>
  <si>
    <t>RNDr. Veronika Niščáková, PhD.</t>
  </si>
  <si>
    <t>doc. RNDr. Zuzana Ješková, PhD.</t>
  </si>
  <si>
    <t>doc. RNDr. Ľubomír Antoni, PhD.</t>
  </si>
  <si>
    <t>RNDr. Ivana Slepáková, PhD.</t>
  </si>
  <si>
    <t>Timková - TCA</t>
  </si>
  <si>
    <t xml:space="preserve">	doc. JUDr. Alena Krunková PhD.</t>
  </si>
  <si>
    <t>PhDr. Miroslav Fečko, PhD.</t>
  </si>
  <si>
    <t>Ing. Silvia Medová</t>
  </si>
  <si>
    <t>Ing. Daniela Čorňáková</t>
  </si>
  <si>
    <t>doc. Ing. Silvia Ručinská, PhD., univerzitná profesorka</t>
  </si>
  <si>
    <t>Ing. Zuzana Kratyinová</t>
  </si>
  <si>
    <t>Dr.h.c. prof. Mgr. Slávka Tomaščíková, PhD.</t>
  </si>
  <si>
    <t>Mgr. Mária Vasiľová, PhD.</t>
  </si>
  <si>
    <t>doc. PaedDr. Klaudia Zusková, PhD.</t>
  </si>
  <si>
    <t>doc. Ing. Iveta Cimboláková, PhD.</t>
  </si>
  <si>
    <t>Mgr. Veronika Ondová</t>
  </si>
  <si>
    <t>doc. RNDr. Dušan Šveda, CSc.</t>
  </si>
  <si>
    <t>Mgr. Jana Pohrinčková Hudáková</t>
  </si>
  <si>
    <t>Ing. František Lenárt</t>
  </si>
  <si>
    <t>EDIH CIH - Centrum inovatívneho zdravotníctva, HealtHub</t>
  </si>
  <si>
    <t>CSVM UPJŠ LF - Budovanie a rozvoj odborných zručností a kompetencií študentov lekárskych a zdravotníckych vied pomocou medicínskych simulačných nástrojov v Centre simulátorovej a virtuálnej medicíny UPJŠ LF</t>
  </si>
  <si>
    <t>Rezident</t>
  </si>
  <si>
    <t>Clinical Science Scholars program</t>
  </si>
  <si>
    <t>EDIH CIZ - Center for Innovative Healthcare, HealtHub</t>
  </si>
  <si>
    <t>P2X receptors as a therapeutic opportunity (PRESTO)</t>
  </si>
  <si>
    <t>New Perspectives in Medical Simulation: Exchange of Experiences Among V4 Nursing Students during Simulation Week</t>
  </si>
  <si>
    <t>Conference on Aging &amp; Technology Fair</t>
  </si>
  <si>
    <t>Contract on the Lump Sum related to the Visegrad Scholarship #52410078</t>
  </si>
  <si>
    <t>Bilateral relations and common knowledge between Slovakia and Iceland research at Universities on topic “Genomic instability and cancer “GenICa”</t>
  </si>
  <si>
    <t>Výskum batérií pre inovačný rast v oblasti vysokoenergetických technológií: lítium-sírne a redoxné prietokové systémy</t>
  </si>
  <si>
    <t>Spatial Audio Virtualization and Gamification for Hearing Assessment and Enhancement</t>
  </si>
  <si>
    <t>Rozvíjanie talentov v umelej inteligencii na riešenie rušivých environmentálnych problémov</t>
  </si>
  <si>
    <t>Environment For the Future by Scientific Education - work in nature</t>
  </si>
  <si>
    <t>ENEUM: Zlepšenie kurikula diaľkového prieskumu Zeme so zameraním na senzory ESA</t>
  </si>
  <si>
    <t>Transformačné vzdelávanie vedúcich pracovníkov UPJŠ</t>
  </si>
  <si>
    <t>Chcem (sa) učiť nemčinu III.</t>
  </si>
  <si>
    <t>Vydávanie vedeckého recenzovaného časopisu Mesto a dejiny</t>
  </si>
  <si>
    <t>Vykonávací protokol k Dohode o vzájomnej spolupráci uzatvorenej dňa 27.10.2021 k rozpisu výdavkov na rok 2025</t>
  </si>
  <si>
    <t>Európsky deň jazykov</t>
  </si>
  <si>
    <t>Innovative Preservation and Presentation of Cultural Heritage</t>
  </si>
  <si>
    <t>International mobility within the Teacher training programmes in Higher Education.</t>
  </si>
  <si>
    <t>Príspevok na miesto talianskeho lektora</t>
  </si>
  <si>
    <t>Zmluva o spolupráci pri implementácii strategického projektu „Promotion of legal accessibility across the Slovak-Hungarian border“</t>
  </si>
  <si>
    <t>Digitálna vláda pre zelené obce a mestá</t>
  </si>
  <si>
    <t>Podpora prípravy projektov v programe Horizont Európa - UPJŠ_3</t>
  </si>
  <si>
    <t>Podpora prípravy projektov v programe Horizont Európa - UPJŠ_4</t>
  </si>
  <si>
    <t>Podpora prípravy projektov v programe Horizont Európa - UPJŠ_5</t>
  </si>
  <si>
    <t>ADMINISTRATÍVNA BUDOVA V AREÁLI UPJŠ, ŠROBÁROVA 2, KOŠICE - STAVEBNÉ ÚPRAVY OBJEKTU</t>
  </si>
  <si>
    <t>I-I Projekt: Integrácia a interkulturalita na UPJŠ</t>
  </si>
  <si>
    <t>HRS4R na UPJŠ 2023-2026</t>
  </si>
  <si>
    <t>Priame vyzvanie na vyplatenie príspevku pre vysoké školy na študentov, ktorí získali štipendium</t>
  </si>
  <si>
    <t>Audit úrovne internacionalizácie a implementácia projektov internacionalizácie vysokých škôl a výskumných inštuitúcií</t>
  </si>
  <si>
    <t>Výzva na podporu projektov propagácie vysokých škôl v zahraničí</t>
  </si>
  <si>
    <t>Erasmus+ KA171 - Medzinárodná mobilita odchádzajúcich a prichádzajúcich podporená z fondov pre vonkajšie politiky</t>
  </si>
  <si>
    <t>Erasmus+ KA131 Projekt mobility vysokoškolských študentov a zamestnancov</t>
  </si>
  <si>
    <t>Heads Up - Mental health of adolescents in school</t>
  </si>
  <si>
    <t>Zvyšovanie kvality pohybovej aktivity súvisiacej so zdravím prostredníctvom edukačnej spätnej väzby u starších dospelých</t>
  </si>
  <si>
    <t>Kompetenčné centrum kybernetickej bezpečnosti na Univerzite Pavla Jozefa Šafárika v Košiciach (KC KB UPJŠ)</t>
  </si>
  <si>
    <t>Kybernetická a informačná bezpečnosť na UPJŠ v Košiciach (KIBUK)</t>
  </si>
  <si>
    <t>Podpora poradenstva a duševného zdravia študentov na UPJŠ v Košiciach</t>
  </si>
  <si>
    <t>Regionálne centrum podpory učiteľov pre región: okresy Košice I.-IV.</t>
  </si>
  <si>
    <t>Digitálna transformácia vzdelávania a školy (DiTEdu)</t>
  </si>
  <si>
    <t>Integrácia digitálnych učebných materiálov do výučby na UTV UPJŠ so zreteľom na ekologické aspekty a zvýšenie digitálnych zručností seniorov</t>
  </si>
  <si>
    <t xml:space="preserve">EIT DIGITAL Venture Incubation Programme </t>
  </si>
  <si>
    <t>01.01.2025 - 31.12.2029</t>
  </si>
  <si>
    <t>01.11.2015 - 31.12.2024</t>
  </si>
  <si>
    <t>01.01.2025 - 31.03.2026</t>
  </si>
  <si>
    <t>01.11.2022 - 30.11.2025</t>
  </si>
  <si>
    <t>12.10.2022 - 11.10.2026</t>
  </si>
  <si>
    <t>03.02.2025 - 30.06.2025</t>
  </si>
  <si>
    <t>20.05.2025 - 31.10.2025</t>
  </si>
  <si>
    <t>01.02.2025 - 31.6.2025</t>
  </si>
  <si>
    <t>10.09.2023 - 09.09.2024</t>
  </si>
  <si>
    <t>08.06.2025 - 13.06.2025</t>
  </si>
  <si>
    <t>01.07.2024 - 31.12.2024</t>
  </si>
  <si>
    <t>01.10.2023 - 30.09.2027</t>
  </si>
  <si>
    <t>01.01.2023 - 01.06.2024</t>
  </si>
  <si>
    <t>01.09.2024 - 31.12.2025</t>
  </si>
  <si>
    <t>01.09.2024 - 30.06.2025</t>
  </si>
  <si>
    <t>20.03.2019 -  na dobu neurčitú</t>
  </si>
  <si>
    <t>13.06.2025 - 09.09.2025</t>
  </si>
  <si>
    <t>01.01.2025 - 30.06.2027</t>
  </si>
  <si>
    <t>07.10.2025 - 09.10.2025</t>
  </si>
  <si>
    <t>01.09.2024 - 31.08.2025</t>
  </si>
  <si>
    <t>22.05.2023 - 30.04.2029</t>
  </si>
  <si>
    <t>01.11.2021 - 31.10.2024</t>
  </si>
  <si>
    <t>01.02.2020 - 30.11.2025</t>
  </si>
  <si>
    <t>01.10.2024 - 31.12.2025</t>
  </si>
  <si>
    <t>01.07.2023 - 31.12.2026</t>
  </si>
  <si>
    <t>01.09.2022 - 31.12.2028</t>
  </si>
  <si>
    <t>01.01.2024 - 31.10.2025</t>
  </si>
  <si>
    <t>01.01.2024 - 30.09.2025</t>
  </si>
  <si>
    <t>01.08.2022 - 31.07.2025</t>
  </si>
  <si>
    <t>01.06.2023 - 31.07.2025</t>
  </si>
  <si>
    <t>01.08.2023 - 31.07.2026</t>
  </si>
  <si>
    <t>01.08.2024 - 31.07.2027</t>
  </si>
  <si>
    <t>01.06.2025 - 31.07.2027</t>
  </si>
  <si>
    <t>01.08.2025 - 31.07.2028</t>
  </si>
  <si>
    <t>01.09.2022 - 31.08.2024</t>
  </si>
  <si>
    <t>01.01.2025 - 31.12.2026</t>
  </si>
  <si>
    <t>01.10.2024 - 30.09.2026</t>
  </si>
  <si>
    <t>01.10.2025 - 30.09.2028</t>
  </si>
  <si>
    <t>01.09.2025 - 30.06.2026</t>
  </si>
  <si>
    <t>01.07.2025 - 31.12.2025</t>
  </si>
  <si>
    <t>01.03.2024 - 31.12.2024</t>
  </si>
  <si>
    <t>01.10.2025 - 30.09.2029</t>
  </si>
  <si>
    <t>BZ UPJŠ</t>
  </si>
  <si>
    <t>ESFRI - SLOVACRIN</t>
  </si>
  <si>
    <t>ESFRI - XFEL</t>
  </si>
  <si>
    <t>ESFRI - ELIXIR</t>
  </si>
  <si>
    <t>ESFRI - DiSSCo</t>
  </si>
  <si>
    <t>ESFRI-INSTRUCT</t>
  </si>
  <si>
    <t>Rámcová zmluva o spolupráci č. UPJŠ - 10/2026</t>
  </si>
  <si>
    <t xml:space="preserve">prof. MUDr. Daniel Pella, PhD. </t>
  </si>
  <si>
    <t xml:space="preserve">prof. RNDr. Pavol Sovák, CSc. </t>
  </si>
  <si>
    <t xml:space="preserve">prof. MUDr. Ján Fedačko, PhD. </t>
  </si>
  <si>
    <t xml:space="preserve">prof. RNDr. Pavol Mártonfi, PhD. </t>
  </si>
  <si>
    <t xml:space="preserve">doc. RNDr. Mária Vilková, PhD. </t>
  </si>
  <si>
    <t xml:space="preserve">SLOVACRIN -  Slovak research infrastructure network </t>
  </si>
  <si>
    <t>ELIXIR - Europe's distributed research infrastructure for life science data</t>
  </si>
  <si>
    <t>DiSSCo - Distributed System of Scientific Collections</t>
  </si>
  <si>
    <t>INSTRUCT - Structural biology  european research infrastructure</t>
  </si>
  <si>
    <t>11.02.2026 - 15.05.2026</t>
  </si>
  <si>
    <t>01.03.2024 - 28.02.2026</t>
  </si>
  <si>
    <t>MŠVVaM SR; Plán obnovy a odolnosti SR</t>
  </si>
  <si>
    <t>Výskumná agentúra; Plán obnovy a odolnosti SR</t>
  </si>
  <si>
    <t>MIRRI SR; Plán obnovy a odolnosti SR</t>
  </si>
  <si>
    <t>EK; DIGITAL EUROPE PROGRAMME</t>
  </si>
  <si>
    <t>APVV; APVV VV</t>
  </si>
  <si>
    <t>MŠVVaM SR; VEGA</t>
  </si>
  <si>
    <t>MŠVVaM SR; KEGA</t>
  </si>
  <si>
    <t>Visegrad Fund; Visegrad Grants</t>
  </si>
  <si>
    <t>EK; COST</t>
  </si>
  <si>
    <t>APVV; APVV bil</t>
  </si>
  <si>
    <t>MŠVVaM SR; JPND</t>
  </si>
  <si>
    <t>MH SR; Plán obnovy a odolnosti SR</t>
  </si>
  <si>
    <t>MZ SR; Program Slovensko - ERDF/CF/JTF/ESF+</t>
  </si>
  <si>
    <t>EK; Horizon 2020</t>
  </si>
  <si>
    <t>EK; Horizon EUROPE</t>
  </si>
  <si>
    <t>EK; COST action</t>
  </si>
  <si>
    <t>Visegrad Fund; Microgrants - edition 2024</t>
  </si>
  <si>
    <t>APVV; APVV bil výskumné</t>
  </si>
  <si>
    <t>MŠVVaM SR; ALICE CERN</t>
  </si>
  <si>
    <t>European Space Agency; ESA</t>
  </si>
  <si>
    <t>NATO; NATO</t>
  </si>
  <si>
    <t>EK; Erasmus+</t>
  </si>
  <si>
    <t>MŠVVaM SR; ESFRI výskumné infraštruktúry</t>
  </si>
  <si>
    <t>XFEL - The European X-ray Free Electron Laser</t>
  </si>
  <si>
    <t>Rámcová zmluva o spolupráci (UPJŠ - 252/2020), GRIP Assembly</t>
  </si>
  <si>
    <t>Rámcová zmluva o spolupráci (UPJŠ - 260/2022), SAFTRA-BioMai, s.r.o.</t>
  </si>
  <si>
    <t>doc. RNDr. Miroslava Rabajdová, PhD., univerzitná profesorka / prof. RNDr. Gabriel Semanišin, PhD. / doc. Mgr. Vladimír Komanický, Ph.D.</t>
  </si>
  <si>
    <t>Elham Shah Hosseini - školiteľ doc. RNDr. Jozef Strečka, PhD. / Kangkanjyoti Bhattacharyya - školiteľ prof. RNDr.  Ľubomír Kováč, CSc. / Katarína Danková - školiteľ doc. Mgr. Soňa Šnircová, PhD. / Lucia Zelená - školiteľ doc. RNDr. Miroslav Almáši, PhD. / Moradi Kelardeh Majid - školiteľ  prof. RNDr. Michal Jaščur, CSc. / Pavol Hric - školiteľ doc. ThDr. Peter Borza, PhD.</t>
  </si>
  <si>
    <t>EK; Erasmus</t>
  </si>
  <si>
    <t>MD SR; Plán obnovy a odolnosti SR</t>
  </si>
  <si>
    <t>MŠVVaM SR; Rozvojové projekty</t>
  </si>
  <si>
    <t>MŠVVaM SR; Program Slovensko - ERDF/CF/JTF/ESF+</t>
  </si>
  <si>
    <t>MIRRI SR; Program Slovensko - ERDF/CF/JTF/ESF+</t>
  </si>
  <si>
    <t>EIT DIGITAL; EIT DIGITAL</t>
  </si>
  <si>
    <t>SAAIC; Erasmus+</t>
  </si>
  <si>
    <t>MIRRI SR; Fondy EHP a Nórska</t>
  </si>
  <si>
    <t>MZ SR; Špecializačné štúdium - MZ SR</t>
  </si>
  <si>
    <t>MFAaT Hungary/MIRRI SR; CBC ENI SKHUROUA</t>
  </si>
  <si>
    <t>APVV; APVV multilaterálne</t>
  </si>
  <si>
    <t>MŠVVaM SR; CERN - vzdelávanie</t>
  </si>
  <si>
    <t>Interreg HU-SK; Interreg HU-SK</t>
  </si>
  <si>
    <t>Slovenská akademická asociácia pre medzinárodnú spoluprácu; Erasmus+</t>
  </si>
  <si>
    <t>Ambasciata d'ltalia Bratislava; bilateral international cooperation</t>
  </si>
  <si>
    <t>MŠVVaM SR; MŠVVaM ESFRI</t>
  </si>
  <si>
    <t>Zmluvný výskum Inohub Energy</t>
  </si>
  <si>
    <t>22.02.2024 - 31.12.2024</t>
  </si>
  <si>
    <t>Biodegradable metal development and surface functionalization - V4 network</t>
  </si>
  <si>
    <t>20.05.2023 - 30.09.2024</t>
  </si>
  <si>
    <t>MZV - Histrická spoločnosť; Zmluva FF 245/2025</t>
  </si>
  <si>
    <t>Nadácia Volkswagen Slovakia</t>
  </si>
  <si>
    <t>UVLF; Zmluva o spolupráci</t>
  </si>
  <si>
    <t>Ministerstvo zahraničných vecí a európskych záležitostí SR; Zmluva o spolupráci</t>
  </si>
  <si>
    <t>Východoslovenský historicko-výskumný inštitút, o.z.; Zmluva o spolupráci</t>
  </si>
  <si>
    <t>EK; Zmluva o spolupráci</t>
  </si>
  <si>
    <t>SKEBA; Zmluva o spolupráci</t>
  </si>
  <si>
    <t>Úrad  predsedu vlády SR; rezerva predsedu vlády</t>
  </si>
  <si>
    <t>UPJŠ/GRIP Assembly; Zmluva o spolupráci</t>
  </si>
  <si>
    <t>UPJŠ/SAFTRA-BioMAI; Zmluva o spolupráci</t>
  </si>
  <si>
    <t>INO – HUB Energy j.s.a./UPJŠ; Zmluvný výskum</t>
  </si>
  <si>
    <t>TEHO; Zmluva o dielo</t>
  </si>
  <si>
    <t>UPJŠ/ Disig, a.s.; Zmluva o spolupráci</t>
  </si>
  <si>
    <t>UPJŠ/ Instyle. AI s.r.o; Zmluva o spolupráci</t>
  </si>
  <si>
    <t>UPJŠ/JUHAPHARM, s.r.o. ; Zmluva o spolupráci</t>
  </si>
  <si>
    <t>UPJŠ/VSD, a.s; Zmluva o spolupráci</t>
  </si>
  <si>
    <t>Košický samosprávny kraj; Zmluva o spolupráci</t>
  </si>
  <si>
    <t>EZÚS Via Carpatia ; Zmluvný výskum</t>
  </si>
  <si>
    <t>Magistrát mesta Košice; Zmluvný výskum</t>
  </si>
  <si>
    <t>Mestská časť Košice-Myslava; Zmluvný výskum</t>
  </si>
  <si>
    <t>XFEL; Zmluva o spolupráci</t>
  </si>
  <si>
    <t>Ministerstvo hospodárstva a konkurencieschopnosti v Španielsku; Granty Španielska</t>
  </si>
  <si>
    <t>Mesto Košice; Zmluva o spolupráci</t>
  </si>
  <si>
    <t>Mgr.</t>
  </si>
  <si>
    <t>SK</t>
  </si>
  <si>
    <t>EN, SK</t>
  </si>
  <si>
    <t>International Visegrad Fund</t>
  </si>
  <si>
    <t>22310096,Visegrad Grants</t>
  </si>
  <si>
    <t>2021-1-IT02-KA220-HED-000029370</t>
  </si>
  <si>
    <t>Adaptive Learning Management Platform for STEM</t>
  </si>
  <si>
    <t>01.12.2021 - 30.11.2024</t>
  </si>
  <si>
    <t>Zml. spolupráca XFEL-DESY</t>
  </si>
  <si>
    <t>KSK-regionálna analýza; Zmluva FF 148/2024</t>
  </si>
  <si>
    <t>mesto Košice - duševné zdravie; Zmluva FF 93/2025</t>
  </si>
  <si>
    <t>European Space Agency - siedma výzva PECS</t>
  </si>
  <si>
    <t>POO IO3 K10-13_47; zmluva_0122/2023</t>
  </si>
  <si>
    <t>POO IO3 K10-13_47 ; zmluva_0550/2024</t>
  </si>
  <si>
    <t>POO IO3 K10-13_47; zmluva_0143/2025</t>
  </si>
  <si>
    <t>I0I03-20-V02-2ročník SŠ _zmluva_0122/2023</t>
  </si>
  <si>
    <t>I0I03-20-V03-3ročník SŠ _zmluva _0550_2024</t>
  </si>
  <si>
    <t>I0I03-20-V01-1ročník SŠ _zmluva_0143/2025</t>
  </si>
  <si>
    <t>01.09.2023 - 01.08.2026</t>
  </si>
  <si>
    <t>01.09.2024 - 01.08.2027</t>
  </si>
  <si>
    <t>01.09.2024 - 01.08.2025</t>
  </si>
  <si>
    <t>POO IO3 K10-13_47; zmluva_0101/2023</t>
  </si>
  <si>
    <t>I0I03-20-V02-2ročník SŠ _zmluva_0101/2023</t>
  </si>
  <si>
    <t>01.02.2025 - 30.06.2025</t>
  </si>
  <si>
    <t>Tabuľková príloha
k Správe o činnosti Univerzity Pavla Jozefa Šafárika v Košiciach           za rok 2025</t>
  </si>
  <si>
    <t>Tabuľka č. 14: Umelecká činnosť vysokej školy za rok 2025               a porovnanie s rokom 2024</t>
  </si>
  <si>
    <t>Tabuľka č. 17: Zoznam odňatých akreditácií habilitačného konania                   a inauguračného konania v roku 2025</t>
  </si>
  <si>
    <t>Tabuľka č. 2: Počet študentov, ktorí riadne skončili štúdium                      v akademickom roku 2024/2025</t>
  </si>
  <si>
    <t>Tabuľka č. 3a: Prijímacie konanie na študijné programy v prvom stupni a v spojenom prvom                            a druhom stupni v roku 2025</t>
  </si>
  <si>
    <t>Tabuľka č. 5: Podiel riadne skončených štúdií na celkovom počte začatých štúdií                      v danom akademickom roku k 31. 12. 2025</t>
  </si>
  <si>
    <t>Tabuľka č. 6: Prehľad akademických mobilít - študenti v akademickom roku 2024/2025 a porovnanie                        s akademickým rokom 2023/2024</t>
  </si>
  <si>
    <t>Tabuľka č. 12: Informácie o záverečných prácach a rigoróznych prácach predložených na obhajobu                 v roku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</si>
</sst>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2" x14ac:knownFonts="1">
    <font>
      <sz val="12"/>
      <name val="Times New Roman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4"/>
      <name val="Times New Roman"/>
      <family val="1"/>
    </font>
    <font>
      <sz val="11.5"/>
      <name val="Times New Roman"/>
      <family val="1"/>
      <charset val="238"/>
    </font>
    <font>
      <sz val="48"/>
      <name val="Times New Roman"/>
      <family val="1"/>
      <charset val="238"/>
    </font>
    <font>
      <sz val="12"/>
      <name val="Times New Roman"/>
      <family val="1"/>
      <charset val="238"/>
    </font>
    <font>
      <b/>
      <sz val="11.5"/>
      <name val="Times New Roman"/>
      <family val="1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</font>
    <font>
      <sz val="11"/>
      <name val="Times New Roman"/>
      <family val="1"/>
      <charset val="238"/>
    </font>
    <font>
      <sz val="36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6" tint="-0.499984740745262"/>
      <name val="Calibri"/>
      <family val="2"/>
      <charset val="238"/>
      <scheme val="minor"/>
    </font>
    <font>
      <sz val="11"/>
      <color theme="6" tint="-0.499984740745262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Aptos Narrow"/>
      <family val="2"/>
      <charset val="238"/>
    </font>
    <font>
      <sz val="11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6" tint="-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ABF8F"/>
        <bgColor rgb="FF000000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</borders>
  <cellStyleXfs count="12">
    <xf numFmtId="0" fontId="0" fillId="0" borderId="0"/>
    <xf numFmtId="9" fontId="13" fillId="0" borderId="0" applyFont="0" applyFill="0" applyBorder="0" applyAlignment="0" applyProtection="0"/>
    <xf numFmtId="0" fontId="21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18" fillId="0" borderId="0"/>
    <xf numFmtId="0" fontId="6" fillId="0" borderId="0"/>
    <xf numFmtId="9" fontId="6" fillId="0" borderId="0" applyFont="0" applyFill="0" applyBorder="0" applyAlignment="0" applyProtection="0"/>
    <xf numFmtId="0" fontId="18" fillId="0" borderId="0"/>
    <xf numFmtId="43" fontId="40" fillId="0" borderId="0" applyFont="0" applyFill="0" applyBorder="0" applyAlignment="0" applyProtection="0"/>
  </cellStyleXfs>
  <cellXfs count="5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/>
    <xf numFmtId="0" fontId="0" fillId="0" borderId="7" xfId="0" applyBorder="1"/>
    <xf numFmtId="0" fontId="0" fillId="0" borderId="8" xfId="0" applyBorder="1"/>
    <xf numFmtId="0" fontId="9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0" fillId="0" borderId="9" xfId="0" applyBorder="1" applyAlignment="1">
      <alignment vertical="center"/>
    </xf>
    <xf numFmtId="0" fontId="8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1" xfId="0" applyBorder="1"/>
    <xf numFmtId="0" fontId="9" fillId="0" borderId="0" xfId="0" applyFont="1" applyAlignment="1">
      <alignment vertical="center" wrapText="1"/>
    </xf>
    <xf numFmtId="0" fontId="11" fillId="2" borderId="1" xfId="0" applyFont="1" applyFill="1" applyBorder="1"/>
    <xf numFmtId="0" fontId="0" fillId="2" borderId="1" xfId="0" applyFill="1" applyBorder="1"/>
    <xf numFmtId="0" fontId="6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4" xfId="0" applyBorder="1"/>
    <xf numFmtId="0" fontId="6" fillId="2" borderId="1" xfId="0" applyFont="1" applyFill="1" applyBorder="1"/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1" fillId="0" borderId="4" xfId="0" applyFont="1" applyBorder="1"/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0" fillId="2" borderId="4" xfId="0" applyFill="1" applyBorder="1"/>
    <xf numFmtId="0" fontId="0" fillId="0" borderId="15" xfId="0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0" fillId="0" borderId="23" xfId="0" applyBorder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31" xfId="0" applyBorder="1" applyAlignment="1">
      <alignment horizontal="center" vertical="center" wrapText="1"/>
    </xf>
    <xf numFmtId="0" fontId="0" fillId="0" borderId="14" xfId="0" applyBorder="1"/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0" fillId="0" borderId="15" xfId="0" applyBorder="1"/>
    <xf numFmtId="0" fontId="6" fillId="0" borderId="16" xfId="0" applyFont="1" applyBorder="1" applyAlignment="1">
      <alignment wrapText="1"/>
    </xf>
    <xf numFmtId="0" fontId="0" fillId="0" borderId="32" xfId="0" applyBorder="1"/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1" fillId="0" borderId="3" xfId="0" applyFont="1" applyBorder="1" applyAlignment="1">
      <alignment horizontal="left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/>
    <xf numFmtId="164" fontId="11" fillId="2" borderId="1" xfId="0" applyNumberFormat="1" applyFont="1" applyFill="1" applyBorder="1"/>
    <xf numFmtId="164" fontId="0" fillId="2" borderId="4" xfId="0" applyNumberFormat="1" applyFill="1" applyBorder="1"/>
    <xf numFmtId="164" fontId="0" fillId="2" borderId="1" xfId="0" applyNumberFormat="1" applyFill="1" applyBorder="1"/>
    <xf numFmtId="0" fontId="6" fillId="2" borderId="3" xfId="0" applyFon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0" fillId="0" borderId="3" xfId="0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0" xfId="0" applyFont="1"/>
    <xf numFmtId="0" fontId="0" fillId="0" borderId="0" xfId="0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9" fillId="0" borderId="0" xfId="0" applyFont="1"/>
    <xf numFmtId="0" fontId="19" fillId="0" borderId="0" xfId="0" applyFont="1" applyAlignment="1">
      <alignment vertical="top" wrapText="1"/>
    </xf>
    <xf numFmtId="3" fontId="20" fillId="0" borderId="0" xfId="0" applyNumberFormat="1" applyFont="1" applyAlignment="1">
      <alignment vertical="top" wrapText="1"/>
    </xf>
    <xf numFmtId="3" fontId="20" fillId="0" borderId="0" xfId="2" applyNumberFormat="1" applyFont="1" applyAlignment="1">
      <alignment vertical="top" wrapText="1"/>
    </xf>
    <xf numFmtId="3" fontId="22" fillId="0" borderId="0" xfId="2" applyNumberFormat="1" applyFont="1" applyAlignment="1">
      <alignment vertical="center" wrapText="1"/>
    </xf>
    <xf numFmtId="3" fontId="20" fillId="0" borderId="0" xfId="2" applyNumberFormat="1" applyFont="1" applyAlignment="1">
      <alignment vertical="center" wrapText="1"/>
    </xf>
    <xf numFmtId="3" fontId="20" fillId="0" borderId="0" xfId="3" applyNumberFormat="1" applyFont="1" applyAlignment="1">
      <alignment vertical="center" wrapText="1"/>
    </xf>
    <xf numFmtId="3" fontId="20" fillId="0" borderId="0" xfId="4" applyNumberFormat="1" applyFont="1" applyAlignment="1">
      <alignment vertical="center" wrapText="1"/>
    </xf>
    <xf numFmtId="3" fontId="20" fillId="0" borderId="0" xfId="5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3" fontId="20" fillId="0" borderId="0" xfId="3" applyNumberFormat="1" applyFont="1" applyAlignment="1">
      <alignment vertical="top" wrapText="1"/>
    </xf>
    <xf numFmtId="3" fontId="20" fillId="0" borderId="0" xfId="4" applyNumberFormat="1" applyFont="1" applyAlignment="1">
      <alignment vertical="top" wrapText="1"/>
    </xf>
    <xf numFmtId="3" fontId="20" fillId="0" borderId="0" xfId="5" applyNumberFormat="1" applyFont="1" applyAlignment="1">
      <alignment vertical="top" wrapText="1"/>
    </xf>
    <xf numFmtId="0" fontId="25" fillId="0" borderId="0" xfId="0" applyFont="1" applyAlignment="1">
      <alignment vertical="top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top"/>
    </xf>
    <xf numFmtId="0" fontId="0" fillId="0" borderId="46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33" xfId="0" applyBorder="1"/>
    <xf numFmtId="0" fontId="0" fillId="0" borderId="39" xfId="0" applyBorder="1"/>
    <xf numFmtId="0" fontId="0" fillId="2" borderId="13" xfId="0" applyFill="1" applyBorder="1"/>
    <xf numFmtId="0" fontId="0" fillId="2" borderId="31" xfId="0" applyFill="1" applyBorder="1"/>
    <xf numFmtId="0" fontId="0" fillId="0" borderId="33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41" xfId="0" applyBorder="1"/>
    <xf numFmtId="0" fontId="0" fillId="0" borderId="48" xfId="0" applyBorder="1" applyAlignment="1">
      <alignment wrapText="1"/>
    </xf>
    <xf numFmtId="0" fontId="0" fillId="0" borderId="49" xfId="0" applyBorder="1"/>
    <xf numFmtId="0" fontId="0" fillId="0" borderId="3" xfId="0" applyBorder="1"/>
    <xf numFmtId="0" fontId="0" fillId="0" borderId="36" xfId="0" applyBorder="1"/>
    <xf numFmtId="0" fontId="0" fillId="2" borderId="37" xfId="0" applyFill="1" applyBorder="1"/>
    <xf numFmtId="0" fontId="0" fillId="2" borderId="50" xfId="0" applyFill="1" applyBorder="1"/>
    <xf numFmtId="0" fontId="0" fillId="2" borderId="15" xfId="0" applyFill="1" applyBorder="1"/>
    <xf numFmtId="0" fontId="0" fillId="2" borderId="16" xfId="0" applyFill="1" applyBorder="1"/>
    <xf numFmtId="0" fontId="0" fillId="0" borderId="34" xfId="0" applyBorder="1"/>
    <xf numFmtId="0" fontId="0" fillId="2" borderId="14" xfId="0" applyFill="1" applyBorder="1"/>
    <xf numFmtId="0" fontId="0" fillId="2" borderId="11" xfId="0" applyFill="1" applyBorder="1"/>
    <xf numFmtId="0" fontId="0" fillId="2" borderId="38" xfId="0" applyFill="1" applyBorder="1"/>
    <xf numFmtId="164" fontId="0" fillId="2" borderId="13" xfId="0" applyNumberFormat="1" applyFill="1" applyBorder="1"/>
    <xf numFmtId="164" fontId="0" fillId="2" borderId="31" xfId="0" applyNumberFormat="1" applyFill="1" applyBorder="1"/>
    <xf numFmtId="0" fontId="6" fillId="2" borderId="37" xfId="0" applyFont="1" applyFill="1" applyBorder="1"/>
    <xf numFmtId="0" fontId="0" fillId="0" borderId="46" xfId="0" applyBorder="1"/>
    <xf numFmtId="0" fontId="6" fillId="2" borderId="43" xfId="0" applyFont="1" applyFill="1" applyBorder="1"/>
    <xf numFmtId="0" fontId="6" fillId="2" borderId="51" xfId="0" applyFont="1" applyFill="1" applyBorder="1"/>
    <xf numFmtId="0" fontId="0" fillId="2" borderId="10" xfId="0" applyFill="1" applyBorder="1"/>
    <xf numFmtId="164" fontId="0" fillId="2" borderId="12" xfId="0" applyNumberFormat="1" applyFill="1" applyBorder="1"/>
    <xf numFmtId="0" fontId="0" fillId="2" borderId="37" xfId="0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31" xfId="0" applyBorder="1"/>
    <xf numFmtId="0" fontId="0" fillId="2" borderId="40" xfId="0" applyFill="1" applyBorder="1"/>
    <xf numFmtId="0" fontId="6" fillId="2" borderId="42" xfId="0" applyFont="1" applyFill="1" applyBorder="1" applyAlignment="1">
      <alignment horizontal="left" vertical="center"/>
    </xf>
    <xf numFmtId="0" fontId="6" fillId="2" borderId="4" xfId="0" applyFont="1" applyFill="1" applyBorder="1"/>
    <xf numFmtId="0" fontId="0" fillId="2" borderId="39" xfId="0" applyFill="1" applyBorder="1"/>
    <xf numFmtId="0" fontId="0" fillId="2" borderId="47" xfId="0" applyFill="1" applyBorder="1"/>
    <xf numFmtId="0" fontId="0" fillId="2" borderId="36" xfId="0" applyFill="1" applyBorder="1"/>
    <xf numFmtId="0" fontId="0" fillId="2" borderId="11" xfId="0" applyFill="1" applyBorder="1" applyAlignment="1">
      <alignment horizontal="center"/>
    </xf>
    <xf numFmtId="0" fontId="6" fillId="2" borderId="11" xfId="0" applyFont="1" applyFill="1" applyBorder="1"/>
    <xf numFmtId="0" fontId="6" fillId="2" borderId="34" xfId="0" applyFont="1" applyFill="1" applyBorder="1" applyAlignment="1">
      <alignment vertical="center" wrapText="1"/>
    </xf>
    <xf numFmtId="0" fontId="6" fillId="2" borderId="15" xfId="0" applyFont="1" applyFill="1" applyBorder="1"/>
    <xf numFmtId="0" fontId="0" fillId="2" borderId="13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23" fillId="0" borderId="0" xfId="0" applyFont="1"/>
    <xf numFmtId="0" fontId="23" fillId="0" borderId="0" xfId="0" applyFont="1" applyAlignment="1">
      <alignment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2" borderId="33" xfId="0" applyFont="1" applyFill="1" applyBorder="1" applyAlignment="1">
      <alignment horizontal="left"/>
    </xf>
    <xf numFmtId="0" fontId="23" fillId="2" borderId="1" xfId="0" applyFont="1" applyFill="1" applyBorder="1"/>
    <xf numFmtId="0" fontId="23" fillId="2" borderId="54" xfId="0" applyFont="1" applyFill="1" applyBorder="1"/>
    <xf numFmtId="0" fontId="23" fillId="2" borderId="52" xfId="0" applyFont="1" applyFill="1" applyBorder="1"/>
    <xf numFmtId="0" fontId="23" fillId="2" borderId="1" xfId="1" applyNumberFormat="1" applyFont="1" applyFill="1" applyBorder="1"/>
    <xf numFmtId="164" fontId="23" fillId="2" borderId="1" xfId="0" applyNumberFormat="1" applyFont="1" applyFill="1" applyBorder="1"/>
    <xf numFmtId="164" fontId="23" fillId="2" borderId="54" xfId="0" applyNumberFormat="1" applyFont="1" applyFill="1" applyBorder="1"/>
    <xf numFmtId="0" fontId="23" fillId="0" borderId="33" xfId="0" applyFont="1" applyBorder="1" applyAlignment="1">
      <alignment horizontal="left" wrapText="1"/>
    </xf>
    <xf numFmtId="0" fontId="23" fillId="0" borderId="1" xfId="1" applyNumberFormat="1" applyFont="1" applyFill="1" applyBorder="1"/>
    <xf numFmtId="164" fontId="23" fillId="0" borderId="1" xfId="0" applyNumberFormat="1" applyFont="1" applyBorder="1"/>
    <xf numFmtId="164" fontId="23" fillId="0" borderId="39" xfId="0" applyNumberFormat="1" applyFont="1" applyBorder="1"/>
    <xf numFmtId="164" fontId="23" fillId="0" borderId="33" xfId="0" applyNumberFormat="1" applyFont="1" applyBorder="1"/>
    <xf numFmtId="164" fontId="23" fillId="0" borderId="8" xfId="0" applyNumberFormat="1" applyFont="1" applyBorder="1"/>
    <xf numFmtId="0" fontId="23" fillId="0" borderId="1" xfId="0" applyFont="1" applyBorder="1"/>
    <xf numFmtId="0" fontId="23" fillId="0" borderId="39" xfId="0" applyFont="1" applyBorder="1"/>
    <xf numFmtId="0" fontId="23" fillId="0" borderId="33" xfId="0" applyFont="1" applyBorder="1"/>
    <xf numFmtId="0" fontId="23" fillId="2" borderId="33" xfId="0" applyFont="1" applyFill="1" applyBorder="1" applyAlignment="1">
      <alignment horizontal="left" wrapText="1"/>
    </xf>
    <xf numFmtId="0" fontId="23" fillId="2" borderId="3" xfId="0" applyFont="1" applyFill="1" applyBorder="1"/>
    <xf numFmtId="0" fontId="23" fillId="2" borderId="36" xfId="0" applyFont="1" applyFill="1" applyBorder="1"/>
    <xf numFmtId="0" fontId="23" fillId="2" borderId="34" xfId="0" applyFont="1" applyFill="1" applyBorder="1"/>
    <xf numFmtId="0" fontId="23" fillId="2" borderId="27" xfId="0" applyFont="1" applyFill="1" applyBorder="1" applyAlignment="1">
      <alignment horizontal="left" wrapText="1"/>
    </xf>
    <xf numFmtId="164" fontId="23" fillId="2" borderId="13" xfId="1" applyNumberFormat="1" applyFont="1" applyFill="1" applyBorder="1"/>
    <xf numFmtId="164" fontId="23" fillId="2" borderId="31" xfId="1" applyNumberFormat="1" applyFont="1" applyFill="1" applyBorder="1"/>
    <xf numFmtId="164" fontId="23" fillId="2" borderId="51" xfId="1" applyNumberFormat="1" applyFont="1" applyFill="1" applyBorder="1"/>
    <xf numFmtId="0" fontId="23" fillId="0" borderId="0" xfId="0" applyFont="1" applyAlignment="1">
      <alignment horizontal="left"/>
    </xf>
    <xf numFmtId="164" fontId="23" fillId="2" borderId="41" xfId="0" applyNumberFormat="1" applyFont="1" applyFill="1" applyBorder="1"/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2" borderId="8" xfId="0" applyFont="1" applyFill="1" applyBorder="1"/>
    <xf numFmtId="164" fontId="23" fillId="2" borderId="8" xfId="0" applyNumberFormat="1" applyFont="1" applyFill="1" applyBorder="1"/>
    <xf numFmtId="0" fontId="23" fillId="0" borderId="8" xfId="0" applyFont="1" applyBorder="1"/>
    <xf numFmtId="0" fontId="23" fillId="2" borderId="17" xfId="0" applyFont="1" applyFill="1" applyBorder="1"/>
    <xf numFmtId="164" fontId="23" fillId="2" borderId="53" xfId="1" applyNumberFormat="1" applyFont="1" applyFill="1" applyBorder="1"/>
    <xf numFmtId="0" fontId="23" fillId="2" borderId="40" xfId="0" applyFont="1" applyFill="1" applyBorder="1" applyAlignment="1">
      <alignment horizontal="center" vertical="center" wrapText="1"/>
    </xf>
    <xf numFmtId="0" fontId="23" fillId="2" borderId="48" xfId="0" applyFont="1" applyFill="1" applyBorder="1" applyAlignment="1">
      <alignment horizontal="center" vertical="center" wrapText="1"/>
    </xf>
    <xf numFmtId="164" fontId="23" fillId="0" borderId="41" xfId="0" applyNumberFormat="1" applyFont="1" applyBorder="1"/>
    <xf numFmtId="0" fontId="23" fillId="0" borderId="41" xfId="0" applyFont="1" applyBorder="1"/>
    <xf numFmtId="0" fontId="23" fillId="2" borderId="49" xfId="0" applyFont="1" applyFill="1" applyBorder="1"/>
    <xf numFmtId="164" fontId="23" fillId="2" borderId="42" xfId="1" applyNumberFormat="1" applyFont="1" applyFill="1" applyBorder="1"/>
    <xf numFmtId="164" fontId="23" fillId="2" borderId="52" xfId="0" applyNumberFormat="1" applyFont="1" applyFill="1" applyBorder="1"/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17" xfId="0" applyBorder="1" applyAlignment="1">
      <alignment horizontal="center" vertical="center" wrapText="1"/>
    </xf>
    <xf numFmtId="0" fontId="0" fillId="0" borderId="55" xfId="0" applyBorder="1"/>
    <xf numFmtId="0" fontId="0" fillId="0" borderId="56" xfId="0" applyBorder="1"/>
    <xf numFmtId="0" fontId="6" fillId="2" borderId="33" xfId="0" applyFont="1" applyFill="1" applyBorder="1"/>
    <xf numFmtId="0" fontId="6" fillId="2" borderId="34" xfId="0" applyFont="1" applyFill="1" applyBorder="1"/>
    <xf numFmtId="0" fontId="6" fillId="2" borderId="57" xfId="0" applyFont="1" applyFill="1" applyBorder="1" applyAlignment="1">
      <alignment vertical="center" wrapText="1"/>
    </xf>
    <xf numFmtId="0" fontId="6" fillId="2" borderId="46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0" fillId="0" borderId="0" xfId="0" applyAlignment="1">
      <alignment vertical="center"/>
    </xf>
    <xf numFmtId="0" fontId="6" fillId="0" borderId="8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53" xfId="0" applyFill="1" applyBorder="1"/>
    <xf numFmtId="0" fontId="6" fillId="0" borderId="37" xfId="0" applyFont="1" applyBorder="1" applyAlignment="1">
      <alignment horizontal="center" vertical="center" wrapText="1"/>
    </xf>
    <xf numFmtId="0" fontId="28" fillId="0" borderId="4" xfId="0" applyFont="1" applyBorder="1"/>
    <xf numFmtId="0" fontId="28" fillId="0" borderId="1" xfId="0" applyFont="1" applyBorder="1"/>
    <xf numFmtId="0" fontId="29" fillId="0" borderId="0" xfId="0" applyFont="1"/>
    <xf numFmtId="0" fontId="29" fillId="0" borderId="0" xfId="0" applyFont="1" applyAlignment="1">
      <alignment horizontal="center"/>
    </xf>
    <xf numFmtId="0" fontId="30" fillId="0" borderId="0" xfId="0" applyFont="1"/>
    <xf numFmtId="0" fontId="31" fillId="0" borderId="0" xfId="0" applyFont="1" applyAlignment="1">
      <alignment horizontal="center"/>
    </xf>
    <xf numFmtId="0" fontId="30" fillId="0" borderId="16" xfId="0" applyFont="1" applyBorder="1" applyAlignment="1">
      <alignment horizontal="center"/>
    </xf>
    <xf numFmtId="0" fontId="30" fillId="2" borderId="1" xfId="0" applyFont="1" applyFill="1" applyBorder="1"/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0" fillId="2" borderId="12" xfId="0" applyFill="1" applyBorder="1"/>
    <xf numFmtId="0" fontId="30" fillId="0" borderId="15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0" xfId="0" applyBorder="1"/>
    <xf numFmtId="0" fontId="6" fillId="0" borderId="1" xfId="8" applyBorder="1"/>
    <xf numFmtId="0" fontId="6" fillId="0" borderId="4" xfId="8" applyBorder="1"/>
    <xf numFmtId="0" fontId="20" fillId="0" borderId="0" xfId="0" applyFont="1" applyAlignment="1">
      <alignment horizontal="left" vertical="top"/>
    </xf>
    <xf numFmtId="3" fontId="26" fillId="0" borderId="0" xfId="2" applyNumberFormat="1" applyFont="1" applyAlignment="1">
      <alignment vertical="top" wrapText="1"/>
    </xf>
    <xf numFmtId="3" fontId="26" fillId="0" borderId="0" xfId="4" applyNumberFormat="1" applyFont="1" applyAlignment="1">
      <alignment vertical="top" wrapText="1"/>
    </xf>
    <xf numFmtId="3" fontId="26" fillId="0" borderId="0" xfId="5" applyNumberFormat="1" applyFont="1" applyAlignment="1">
      <alignment vertical="top" wrapText="1"/>
    </xf>
    <xf numFmtId="3" fontId="26" fillId="0" borderId="0" xfId="0" applyNumberFormat="1" applyFont="1" applyAlignment="1">
      <alignment vertical="top" wrapText="1"/>
    </xf>
    <xf numFmtId="0" fontId="25" fillId="0" borderId="0" xfId="0" applyFont="1" applyAlignment="1">
      <alignment vertical="top" wrapText="1"/>
    </xf>
    <xf numFmtId="3" fontId="26" fillId="0" borderId="0" xfId="3" applyNumberFormat="1" applyFont="1" applyAlignment="1">
      <alignment vertical="top" wrapText="1"/>
    </xf>
    <xf numFmtId="0" fontId="26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0" fillId="0" borderId="63" xfId="0" applyBorder="1" applyAlignment="1">
      <alignment horizontal="center"/>
    </xf>
    <xf numFmtId="0" fontId="0" fillId="0" borderId="63" xfId="0" applyBorder="1"/>
    <xf numFmtId="0" fontId="6" fillId="2" borderId="63" xfId="0" applyFont="1" applyFill="1" applyBorder="1"/>
    <xf numFmtId="0" fontId="0" fillId="2" borderId="2" xfId="0" applyFill="1" applyBorder="1"/>
    <xf numFmtId="0" fontId="6" fillId="2" borderId="5" xfId="0" applyFont="1" applyFill="1" applyBorder="1"/>
    <xf numFmtId="0" fontId="18" fillId="0" borderId="13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0" fillId="0" borderId="64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67" xfId="0" applyBorder="1" applyAlignment="1">
      <alignment horizontal="center"/>
    </xf>
    <xf numFmtId="0" fontId="6" fillId="0" borderId="68" xfId="8" applyBorder="1"/>
    <xf numFmtId="0" fontId="0" fillId="0" borderId="69" xfId="0" applyBorder="1" applyAlignment="1">
      <alignment horizontal="center"/>
    </xf>
    <xf numFmtId="0" fontId="6" fillId="0" borderId="70" xfId="8" applyBorder="1"/>
    <xf numFmtId="0" fontId="0" fillId="2" borderId="71" xfId="0" applyFill="1" applyBorder="1" applyAlignment="1">
      <alignment horizontal="center"/>
    </xf>
    <xf numFmtId="0" fontId="0" fillId="2" borderId="72" xfId="0" applyFill="1" applyBorder="1"/>
    <xf numFmtId="0" fontId="0" fillId="2" borderId="73" xfId="0" applyFill="1" applyBorder="1"/>
    <xf numFmtId="0" fontId="0" fillId="2" borderId="67" xfId="0" applyFill="1" applyBorder="1" applyAlignment="1">
      <alignment horizontal="center"/>
    </xf>
    <xf numFmtId="0" fontId="0" fillId="2" borderId="68" xfId="0" applyFill="1" applyBorder="1"/>
    <xf numFmtId="0" fontId="0" fillId="2" borderId="69" xfId="0" applyFill="1" applyBorder="1" applyAlignment="1">
      <alignment horizontal="center"/>
    </xf>
    <xf numFmtId="0" fontId="11" fillId="0" borderId="1" xfId="0" applyFont="1" applyBorder="1" applyAlignment="1">
      <alignment wrapText="1"/>
    </xf>
    <xf numFmtId="3" fontId="11" fillId="0" borderId="1" xfId="0" applyNumberFormat="1" applyFont="1" applyBorder="1"/>
    <xf numFmtId="3" fontId="0" fillId="0" borderId="1" xfId="0" applyNumberFormat="1" applyBorder="1"/>
    <xf numFmtId="0" fontId="0" fillId="0" borderId="75" xfId="0" applyBorder="1" applyAlignment="1">
      <alignment horizontal="center" vertical="center"/>
    </xf>
    <xf numFmtId="0" fontId="0" fillId="0" borderId="82" xfId="0" applyBorder="1" applyAlignment="1">
      <alignment horizontal="center" vertical="center" wrapText="1"/>
    </xf>
    <xf numFmtId="0" fontId="0" fillId="0" borderId="83" xfId="0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0" fontId="0" fillId="0" borderId="84" xfId="0" applyBorder="1" applyAlignment="1">
      <alignment horizontal="center" vertical="center" wrapText="1"/>
    </xf>
    <xf numFmtId="0" fontId="0" fillId="0" borderId="74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 wrapText="1"/>
    </xf>
    <xf numFmtId="0" fontId="0" fillId="0" borderId="79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2" fontId="0" fillId="0" borderId="76" xfId="0" applyNumberFormat="1" applyBorder="1" applyAlignment="1">
      <alignment horizontal="center" vertical="center"/>
    </xf>
    <xf numFmtId="2" fontId="0" fillId="0" borderId="78" xfId="0" applyNumberFormat="1" applyBorder="1" applyAlignment="1">
      <alignment horizontal="center" vertical="center"/>
    </xf>
    <xf numFmtId="2" fontId="0" fillId="0" borderId="81" xfId="0" applyNumberFormat="1" applyBorder="1" applyAlignment="1">
      <alignment horizontal="center" vertical="center"/>
    </xf>
    <xf numFmtId="2" fontId="0" fillId="0" borderId="75" xfId="0" applyNumberFormat="1" applyBorder="1" applyAlignment="1">
      <alignment horizontal="center" vertical="center"/>
    </xf>
    <xf numFmtId="2" fontId="0" fillId="0" borderId="63" xfId="0" applyNumberFormat="1" applyBorder="1" applyAlignment="1">
      <alignment horizontal="center" vertical="center"/>
    </xf>
    <xf numFmtId="2" fontId="0" fillId="0" borderId="80" xfId="0" applyNumberFormat="1" applyBorder="1" applyAlignment="1">
      <alignment horizontal="center" vertical="center"/>
    </xf>
    <xf numFmtId="0" fontId="34" fillId="0" borderId="0" xfId="0" applyFont="1" applyAlignment="1">
      <alignment vertical="top"/>
    </xf>
    <xf numFmtId="0" fontId="35" fillId="0" borderId="0" xfId="0" applyFont="1" applyAlignment="1">
      <alignment vertical="top"/>
    </xf>
    <xf numFmtId="14" fontId="0" fillId="0" borderId="4" xfId="0" applyNumberFormat="1" applyBorder="1"/>
    <xf numFmtId="0" fontId="36" fillId="3" borderId="63" xfId="0" applyFont="1" applyFill="1" applyBorder="1"/>
    <xf numFmtId="0" fontId="6" fillId="0" borderId="63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/>
    </xf>
    <xf numFmtId="0" fontId="37" fillId="0" borderId="63" xfId="0" applyFont="1" applyBorder="1"/>
    <xf numFmtId="0" fontId="0" fillId="2" borderId="63" xfId="0" applyFill="1" applyBorder="1" applyAlignment="1">
      <alignment horizontal="center"/>
    </xf>
    <xf numFmtId="0" fontId="0" fillId="2" borderId="63" xfId="0" applyFill="1" applyBorder="1"/>
    <xf numFmtId="0" fontId="38" fillId="0" borderId="0" xfId="0" applyFont="1"/>
    <xf numFmtId="0" fontId="6" fillId="0" borderId="41" xfId="0" applyFont="1" applyBorder="1"/>
    <xf numFmtId="0" fontId="6" fillId="0" borderId="48" xfId="0" applyFont="1" applyBorder="1"/>
    <xf numFmtId="0" fontId="6" fillId="0" borderId="48" xfId="0" applyFont="1" applyBorder="1" applyAlignment="1">
      <alignment wrapText="1"/>
    </xf>
    <xf numFmtId="0" fontId="6" fillId="4" borderId="45" xfId="0" applyFont="1" applyFill="1" applyBorder="1"/>
    <xf numFmtId="0" fontId="0" fillId="0" borderId="10" xfId="0" applyBorder="1"/>
    <xf numFmtId="0" fontId="0" fillId="0" borderId="22" xfId="0" applyBorder="1"/>
    <xf numFmtId="0" fontId="0" fillId="0" borderId="23" xfId="0" applyBorder="1"/>
    <xf numFmtId="0" fontId="6" fillId="0" borderId="11" xfId="0" applyFont="1" applyBorder="1"/>
    <xf numFmtId="0" fontId="6" fillId="0" borderId="22" xfId="0" applyFont="1" applyBorder="1"/>
    <xf numFmtId="0" fontId="0" fillId="0" borderId="30" xfId="0" applyBorder="1"/>
    <xf numFmtId="0" fontId="0" fillId="0" borderId="6" xfId="0" applyBorder="1"/>
    <xf numFmtId="0" fontId="6" fillId="0" borderId="32" xfId="0" applyFont="1" applyBorder="1"/>
    <xf numFmtId="0" fontId="0" fillId="0" borderId="62" xfId="0" applyBorder="1"/>
    <xf numFmtId="0" fontId="0" fillId="4" borderId="27" xfId="0" applyFill="1" applyBorder="1"/>
    <xf numFmtId="0" fontId="0" fillId="4" borderId="85" xfId="0" applyFill="1" applyBorder="1"/>
    <xf numFmtId="0" fontId="0" fillId="4" borderId="35" xfId="0" applyFill="1" applyBorder="1"/>
    <xf numFmtId="0" fontId="6" fillId="4" borderId="28" xfId="0" applyFont="1" applyFill="1" applyBorder="1"/>
    <xf numFmtId="0" fontId="6" fillId="4" borderId="35" xfId="0" applyFont="1" applyFill="1" applyBorder="1"/>
    <xf numFmtId="3" fontId="6" fillId="0" borderId="32" xfId="0" applyNumberFormat="1" applyFont="1" applyBorder="1"/>
    <xf numFmtId="0" fontId="28" fillId="0" borderId="32" xfId="0" applyFont="1" applyBorder="1"/>
    <xf numFmtId="0" fontId="0" fillId="4" borderId="1" xfId="0" applyFill="1" applyBorder="1"/>
    <xf numFmtId="0" fontId="0" fillId="4" borderId="2" xfId="0" applyFill="1" applyBorder="1"/>
    <xf numFmtId="0" fontId="1" fillId="4" borderId="2" xfId="0" applyFont="1" applyFill="1" applyBorder="1"/>
    <xf numFmtId="0" fontId="39" fillId="4" borderId="2" xfId="0" applyFont="1" applyFill="1" applyBorder="1"/>
    <xf numFmtId="0" fontId="39" fillId="0" borderId="16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0" fillId="0" borderId="50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32" xfId="0" applyFont="1" applyBorder="1" applyAlignment="1">
      <alignment wrapText="1"/>
    </xf>
    <xf numFmtId="0" fontId="0" fillId="0" borderId="32" xfId="0" applyBorder="1" applyAlignment="1">
      <alignment wrapText="1"/>
    </xf>
    <xf numFmtId="0" fontId="6" fillId="0" borderId="16" xfId="0" applyFont="1" applyBorder="1" applyAlignment="1">
      <alignment horizontal="right"/>
    </xf>
    <xf numFmtId="14" fontId="6" fillId="0" borderId="32" xfId="0" applyNumberFormat="1" applyFont="1" applyBorder="1" applyAlignment="1">
      <alignment horizontal="right"/>
    </xf>
    <xf numFmtId="14" fontId="0" fillId="0" borderId="32" xfId="0" applyNumberFormat="1" applyBorder="1" applyAlignment="1">
      <alignment horizontal="right"/>
    </xf>
    <xf numFmtId="0" fontId="0" fillId="0" borderId="0" xfId="0" applyAlignment="1">
      <alignment horizontal="right"/>
    </xf>
    <xf numFmtId="3" fontId="0" fillId="2" borderId="31" xfId="0" applyNumberFormat="1" applyFill="1" applyBorder="1"/>
    <xf numFmtId="3" fontId="0" fillId="4" borderId="86" xfId="0" applyNumberFormat="1" applyFill="1" applyBorder="1"/>
    <xf numFmtId="3" fontId="0" fillId="0" borderId="62" xfId="0" applyNumberFormat="1" applyBorder="1"/>
    <xf numFmtId="2" fontId="0" fillId="0" borderId="4" xfId="0" applyNumberFormat="1" applyBorder="1" applyAlignment="1">
      <alignment wrapText="1"/>
    </xf>
    <xf numFmtId="2" fontId="0" fillId="0" borderId="1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0" fillId="0" borderId="1" xfId="0" applyNumberFormat="1" applyBorder="1"/>
    <xf numFmtId="2" fontId="0" fillId="0" borderId="3" xfId="0" applyNumberFormat="1" applyBorder="1"/>
    <xf numFmtId="0" fontId="0" fillId="0" borderId="4" xfId="0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1" fontId="0" fillId="0" borderId="4" xfId="0" applyNumberFormat="1" applyBorder="1" applyAlignment="1">
      <alignment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/>
    <xf numFmtId="1" fontId="0" fillId="0" borderId="3" xfId="0" applyNumberFormat="1" applyBorder="1"/>
    <xf numFmtId="14" fontId="0" fillId="0" borderId="1" xfId="0" applyNumberFormat="1" applyBorder="1"/>
    <xf numFmtId="0" fontId="0" fillId="0" borderId="5" xfId="0" applyBorder="1"/>
    <xf numFmtId="0" fontId="0" fillId="0" borderId="87" xfId="0" applyBorder="1"/>
    <xf numFmtId="0" fontId="0" fillId="0" borderId="58" xfId="0" applyBorder="1"/>
    <xf numFmtId="14" fontId="0" fillId="0" borderId="2" xfId="0" applyNumberFormat="1" applyBorder="1"/>
    <xf numFmtId="0" fontId="6" fillId="0" borderId="63" xfId="0" applyFont="1" applyBorder="1" applyAlignment="1">
      <alignment horizontal="center" wrapText="1"/>
    </xf>
    <xf numFmtId="0" fontId="0" fillId="0" borderId="88" xfId="0" applyBorder="1"/>
    <xf numFmtId="0" fontId="0" fillId="0" borderId="89" xfId="0" applyBorder="1"/>
    <xf numFmtId="0" fontId="6" fillId="0" borderId="90" xfId="0" applyFont="1" applyBorder="1" applyAlignment="1">
      <alignment horizontal="center"/>
    </xf>
    <xf numFmtId="0" fontId="6" fillId="0" borderId="63" xfId="0" applyFont="1" applyBorder="1" applyAlignment="1">
      <alignment horizontal="left"/>
    </xf>
    <xf numFmtId="0" fontId="39" fillId="0" borderId="0" xfId="0" applyFont="1"/>
    <xf numFmtId="0" fontId="39" fillId="0" borderId="63" xfId="0" applyFont="1" applyBorder="1"/>
    <xf numFmtId="0" fontId="6" fillId="0" borderId="24" xfId="0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43" fontId="0" fillId="0" borderId="0" xfId="0" applyNumberFormat="1"/>
    <xf numFmtId="0" fontId="6" fillId="0" borderId="4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horizontal="center"/>
    </xf>
    <xf numFmtId="43" fontId="6" fillId="0" borderId="4" xfId="11" applyFont="1" applyBorder="1"/>
    <xf numFmtId="43" fontId="6" fillId="0" borderId="1" xfId="11" applyFont="1" applyBorder="1"/>
    <xf numFmtId="0" fontId="6" fillId="0" borderId="11" xfId="0" applyFont="1" applyBorder="1" applyAlignment="1">
      <alignment horizontal="center" vertical="center" wrapText="1"/>
    </xf>
    <xf numFmtId="43" fontId="0" fillId="0" borderId="4" xfId="11" applyFont="1" applyFill="1" applyBorder="1"/>
    <xf numFmtId="43" fontId="0" fillId="0" borderId="1" xfId="11" applyFont="1" applyFill="1" applyBorder="1"/>
    <xf numFmtId="43" fontId="6" fillId="0" borderId="1" xfId="11" applyFont="1" applyFill="1" applyBorder="1"/>
    <xf numFmtId="43" fontId="0" fillId="0" borderId="0" xfId="11" applyFont="1" applyFill="1" applyBorder="1"/>
    <xf numFmtId="14" fontId="0" fillId="0" borderId="1" xfId="0" applyNumberForma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3" fillId="0" borderId="4" xfId="0" applyFont="1" applyBorder="1"/>
    <xf numFmtId="0" fontId="23" fillId="0" borderId="11" xfId="0" applyFont="1" applyBorder="1"/>
    <xf numFmtId="3" fontId="34" fillId="0" borderId="0" xfId="2" applyNumberFormat="1" applyFont="1" applyAlignment="1">
      <alignment vertical="top" wrapText="1"/>
    </xf>
    <xf numFmtId="3" fontId="34" fillId="0" borderId="0" xfId="4" applyNumberFormat="1" applyFont="1" applyAlignment="1">
      <alignment vertical="top" wrapText="1"/>
    </xf>
    <xf numFmtId="3" fontId="34" fillId="0" borderId="0" xfId="3" applyNumberFormat="1" applyFont="1" applyAlignment="1">
      <alignment vertical="top" wrapText="1"/>
    </xf>
    <xf numFmtId="3" fontId="34" fillId="0" borderId="0" xfId="5" applyNumberFormat="1" applyFont="1" applyAlignment="1">
      <alignment vertical="top" wrapText="1"/>
    </xf>
    <xf numFmtId="0" fontId="41" fillId="0" borderId="0" xfId="0" applyFont="1" applyAlignment="1">
      <alignment vertical="top"/>
    </xf>
    <xf numFmtId="0" fontId="0" fillId="0" borderId="91" xfId="0" applyBorder="1"/>
    <xf numFmtId="0" fontId="20" fillId="0" borderId="0" xfId="8" applyFont="1" applyAlignment="1">
      <alignment vertical="top"/>
    </xf>
    <xf numFmtId="0" fontId="19" fillId="0" borderId="0" xfId="8" applyFont="1" applyAlignment="1">
      <alignment vertical="top"/>
    </xf>
    <xf numFmtId="0" fontId="19" fillId="0" borderId="0" xfId="8" applyFont="1" applyAlignment="1">
      <alignment vertical="top" wrapText="1"/>
    </xf>
    <xf numFmtId="3" fontId="20" fillId="0" borderId="0" xfId="8" applyNumberFormat="1" applyFont="1" applyAlignment="1">
      <alignment vertical="top" wrapText="1"/>
    </xf>
    <xf numFmtId="3" fontId="20" fillId="0" borderId="0" xfId="2" applyNumberFormat="1" applyFont="1" applyAlignment="1">
      <alignment vertical="top"/>
    </xf>
    <xf numFmtId="3" fontId="32" fillId="0" borderId="0" xfId="4" applyNumberFormat="1" applyFont="1" applyAlignment="1">
      <alignment vertical="top" wrapText="1"/>
    </xf>
    <xf numFmtId="3" fontId="32" fillId="0" borderId="0" xfId="3" applyNumberFormat="1" applyFont="1" applyAlignment="1">
      <alignment vertical="top" wrapText="1"/>
    </xf>
    <xf numFmtId="3" fontId="32" fillId="0" borderId="0" xfId="5" applyNumberFormat="1" applyFont="1" applyAlignment="1">
      <alignment vertical="top" wrapText="1"/>
    </xf>
    <xf numFmtId="0" fontId="33" fillId="0" borderId="0" xfId="0" applyFont="1" applyAlignment="1">
      <alignment vertical="top"/>
    </xf>
    <xf numFmtId="3" fontId="32" fillId="0" borderId="0" xfId="2" applyNumberFormat="1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63" xfId="0" applyFont="1" applyFill="1" applyBorder="1" applyAlignment="1">
      <alignment horizontal="center"/>
    </xf>
    <xf numFmtId="0" fontId="6" fillId="2" borderId="57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0" borderId="6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3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8" fillId="0" borderId="0" xfId="0" applyFont="1" applyAlignment="1">
      <alignment horizontal="center" wrapText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9" fillId="0" borderId="0" xfId="0" applyFont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1" fillId="0" borderId="35" xfId="0" applyFont="1" applyBorder="1" applyAlignment="1">
      <alignment horizontal="left" wrapText="1"/>
    </xf>
    <xf numFmtId="0" fontId="23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6" fillId="0" borderId="22" xfId="0" applyFont="1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8" fillId="0" borderId="35" xfId="0" applyFont="1" applyBorder="1" applyAlignment="1">
      <alignment horizont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88" xfId="0" applyFill="1" applyBorder="1"/>
  </cellXfs>
  <cellStyles count="12">
    <cellStyle name="Čiarka" xfId="11" builtinId="3"/>
    <cellStyle name="Normálna" xfId="0" builtinId="0"/>
    <cellStyle name="Normálna 2" xfId="7" xr:uid="{00000000-0005-0000-0000-000001000000}"/>
    <cellStyle name="Normálna 3" xfId="6" xr:uid="{00000000-0005-0000-0000-000002000000}"/>
    <cellStyle name="Normálna 3 2" xfId="10" xr:uid="{AD3D40DB-3211-4700-A0ED-E09C0E4B0D9E}"/>
    <cellStyle name="Normálna 4" xfId="8" xr:uid="{FFA1A5D1-C1E0-46BC-8730-280D96F26DC6}"/>
    <cellStyle name="normálne_Databazy_VVŠ_2006_ severská" xfId="3" xr:uid="{00000000-0005-0000-0000-000003000000}"/>
    <cellStyle name="normálne_OVT - Tab_16az23_sprava_VVS_2004" xfId="2" xr:uid="{00000000-0005-0000-0000-000004000000}"/>
    <cellStyle name="normálne_Viest 2" xfId="4" xr:uid="{00000000-0005-0000-0000-000005000000}"/>
    <cellStyle name="normálne_Výročná_správa_o_VŠ_2005_financie_databazy_po_kontrole_OFVŠ_PM" xfId="5" xr:uid="{00000000-0005-0000-0000-000006000000}"/>
    <cellStyle name="Percentá" xfId="1" builtinId="5"/>
    <cellStyle name="Percentá 2" xfId="9" xr:uid="{B2D2270A-F8F1-4049-B0FB-4CBE9BF21B8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4</xdr:row>
      <xdr:rowOff>441960</xdr:rowOff>
    </xdr:from>
    <xdr:to>
      <xdr:col>6</xdr:col>
      <xdr:colOff>615508</xdr:colOff>
      <xdr:row>17</xdr:row>
      <xdr:rowOff>4190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63555DFA-CD52-4D03-A608-0CC4C4A1A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160" y="4312920"/>
          <a:ext cx="3358708" cy="3113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zoomScale="50" zoomScaleNormal="50" workbookViewId="0">
      <selection activeCell="P6" sqref="P6"/>
    </sheetView>
  </sheetViews>
  <sheetFormatPr defaultRowHeight="15.75" x14ac:dyDescent="0.25"/>
  <sheetData>
    <row r="1" spans="1:9" ht="120.75" customHeight="1" x14ac:dyDescent="0.25">
      <c r="A1" s="406" t="s">
        <v>1723</v>
      </c>
      <c r="B1" s="406"/>
      <c r="C1" s="406"/>
      <c r="D1" s="406"/>
      <c r="E1" s="406"/>
      <c r="F1" s="406"/>
      <c r="G1" s="406"/>
      <c r="H1" s="406"/>
      <c r="I1" s="406"/>
    </row>
    <row r="2" spans="1:9" ht="61.5" customHeight="1" x14ac:dyDescent="0.25">
      <c r="A2" s="406"/>
      <c r="B2" s="406"/>
      <c r="C2" s="406"/>
      <c r="D2" s="406"/>
      <c r="E2" s="406"/>
      <c r="F2" s="406"/>
      <c r="G2" s="406"/>
      <c r="H2" s="406"/>
      <c r="I2" s="406"/>
    </row>
    <row r="3" spans="1:9" ht="61.5" customHeight="1" x14ac:dyDescent="0.25">
      <c r="A3" s="406"/>
      <c r="B3" s="406"/>
      <c r="C3" s="406"/>
      <c r="D3" s="406"/>
      <c r="E3" s="406"/>
      <c r="F3" s="406"/>
      <c r="G3" s="406"/>
      <c r="H3" s="406"/>
      <c r="I3" s="406"/>
    </row>
    <row r="4" spans="1:9" ht="61.5" customHeight="1" x14ac:dyDescent="0.25">
      <c r="A4" s="407"/>
      <c r="B4" s="407"/>
      <c r="C4" s="407"/>
      <c r="D4" s="407"/>
      <c r="E4" s="407"/>
      <c r="F4" s="407"/>
      <c r="G4" s="407"/>
      <c r="H4" s="407"/>
      <c r="I4" s="407"/>
    </row>
    <row r="5" spans="1:9" ht="45.75" x14ac:dyDescent="0.65">
      <c r="A5" s="404"/>
      <c r="B5" s="404"/>
      <c r="C5" s="404"/>
      <c r="D5" s="404"/>
      <c r="E5" s="404"/>
      <c r="F5" s="404"/>
      <c r="G5" s="404"/>
      <c r="H5" s="404"/>
      <c r="I5" s="404"/>
    </row>
    <row r="6" spans="1:9" ht="61.5" x14ac:dyDescent="0.85">
      <c r="A6" s="405"/>
      <c r="B6" s="405"/>
      <c r="C6" s="405"/>
      <c r="D6" s="405"/>
      <c r="E6" s="405"/>
      <c r="F6" s="405"/>
      <c r="G6" s="405"/>
      <c r="H6" s="405"/>
      <c r="I6" s="405"/>
    </row>
  </sheetData>
  <mergeCells count="3">
    <mergeCell ref="A5:I5"/>
    <mergeCell ref="A6:I6"/>
    <mergeCell ref="A1:I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6"/>
  <sheetViews>
    <sheetView workbookViewId="0">
      <selection activeCell="C12" sqref="C12"/>
    </sheetView>
  </sheetViews>
  <sheetFormatPr defaultRowHeight="15.75" x14ac:dyDescent="0.25"/>
  <cols>
    <col min="1" max="1" width="13.625" style="91" bestFit="1" customWidth="1"/>
    <col min="2" max="2" width="95.75" style="91" customWidth="1"/>
    <col min="3" max="3" width="35.375" style="91" bestFit="1" customWidth="1"/>
    <col min="4" max="4" width="8" style="91" customWidth="1"/>
    <col min="5" max="5" width="7.75" style="91" customWidth="1"/>
    <col min="7" max="7" width="9.75" customWidth="1"/>
    <col min="253" max="253" width="12.125" customWidth="1"/>
    <col min="254" max="260" width="8" customWidth="1"/>
    <col min="261" max="261" width="7.75" customWidth="1"/>
    <col min="263" max="263" width="9.75" customWidth="1"/>
    <col min="509" max="509" width="12.125" customWidth="1"/>
    <col min="510" max="516" width="8" customWidth="1"/>
    <col min="517" max="517" width="7.75" customWidth="1"/>
    <col min="519" max="519" width="9.75" customWidth="1"/>
    <col min="765" max="765" width="12.125" customWidth="1"/>
    <col min="766" max="772" width="8" customWidth="1"/>
    <col min="773" max="773" width="7.75" customWidth="1"/>
    <col min="775" max="775" width="9.75" customWidth="1"/>
    <col min="1021" max="1021" width="12.125" customWidth="1"/>
    <col min="1022" max="1028" width="8" customWidth="1"/>
    <col min="1029" max="1029" width="7.75" customWidth="1"/>
    <col min="1031" max="1031" width="9.75" customWidth="1"/>
    <col min="1277" max="1277" width="12.125" customWidth="1"/>
    <col min="1278" max="1284" width="8" customWidth="1"/>
    <col min="1285" max="1285" width="7.75" customWidth="1"/>
    <col min="1287" max="1287" width="9.75" customWidth="1"/>
    <col min="1533" max="1533" width="12.125" customWidth="1"/>
    <col min="1534" max="1540" width="8" customWidth="1"/>
    <col min="1541" max="1541" width="7.75" customWidth="1"/>
    <col min="1543" max="1543" width="9.75" customWidth="1"/>
    <col min="1789" max="1789" width="12.125" customWidth="1"/>
    <col min="1790" max="1796" width="8" customWidth="1"/>
    <col min="1797" max="1797" width="7.75" customWidth="1"/>
    <col min="1799" max="1799" width="9.75" customWidth="1"/>
    <col min="2045" max="2045" width="12.125" customWidth="1"/>
    <col min="2046" max="2052" width="8" customWidth="1"/>
    <col min="2053" max="2053" width="7.75" customWidth="1"/>
    <col min="2055" max="2055" width="9.75" customWidth="1"/>
    <col min="2301" max="2301" width="12.125" customWidth="1"/>
    <col min="2302" max="2308" width="8" customWidth="1"/>
    <col min="2309" max="2309" width="7.75" customWidth="1"/>
    <col min="2311" max="2311" width="9.75" customWidth="1"/>
    <col min="2557" max="2557" width="12.125" customWidth="1"/>
    <col min="2558" max="2564" width="8" customWidth="1"/>
    <col min="2565" max="2565" width="7.75" customWidth="1"/>
    <col min="2567" max="2567" width="9.75" customWidth="1"/>
    <col min="2813" max="2813" width="12.125" customWidth="1"/>
    <col min="2814" max="2820" width="8" customWidth="1"/>
    <col min="2821" max="2821" width="7.75" customWidth="1"/>
    <col min="2823" max="2823" width="9.75" customWidth="1"/>
    <col min="3069" max="3069" width="12.125" customWidth="1"/>
    <col min="3070" max="3076" width="8" customWidth="1"/>
    <col min="3077" max="3077" width="7.75" customWidth="1"/>
    <col min="3079" max="3079" width="9.75" customWidth="1"/>
    <col min="3325" max="3325" width="12.125" customWidth="1"/>
    <col min="3326" max="3332" width="8" customWidth="1"/>
    <col min="3333" max="3333" width="7.75" customWidth="1"/>
    <col min="3335" max="3335" width="9.75" customWidth="1"/>
    <col min="3581" max="3581" width="12.125" customWidth="1"/>
    <col min="3582" max="3588" width="8" customWidth="1"/>
    <col min="3589" max="3589" width="7.75" customWidth="1"/>
    <col min="3591" max="3591" width="9.75" customWidth="1"/>
    <col min="3837" max="3837" width="12.125" customWidth="1"/>
    <col min="3838" max="3844" width="8" customWidth="1"/>
    <col min="3845" max="3845" width="7.75" customWidth="1"/>
    <col min="3847" max="3847" width="9.75" customWidth="1"/>
    <col min="4093" max="4093" width="12.125" customWidth="1"/>
    <col min="4094" max="4100" width="8" customWidth="1"/>
    <col min="4101" max="4101" width="7.75" customWidth="1"/>
    <col min="4103" max="4103" width="9.75" customWidth="1"/>
    <col min="4349" max="4349" width="12.125" customWidth="1"/>
    <col min="4350" max="4356" width="8" customWidth="1"/>
    <col min="4357" max="4357" width="7.75" customWidth="1"/>
    <col min="4359" max="4359" width="9.75" customWidth="1"/>
    <col min="4605" max="4605" width="12.125" customWidth="1"/>
    <col min="4606" max="4612" width="8" customWidth="1"/>
    <col min="4613" max="4613" width="7.75" customWidth="1"/>
    <col min="4615" max="4615" width="9.75" customWidth="1"/>
    <col min="4861" max="4861" width="12.125" customWidth="1"/>
    <col min="4862" max="4868" width="8" customWidth="1"/>
    <col min="4869" max="4869" width="7.75" customWidth="1"/>
    <col min="4871" max="4871" width="9.75" customWidth="1"/>
    <col min="5117" max="5117" width="12.125" customWidth="1"/>
    <col min="5118" max="5124" width="8" customWidth="1"/>
    <col min="5125" max="5125" width="7.75" customWidth="1"/>
    <col min="5127" max="5127" width="9.75" customWidth="1"/>
    <col min="5373" max="5373" width="12.125" customWidth="1"/>
    <col min="5374" max="5380" width="8" customWidth="1"/>
    <col min="5381" max="5381" width="7.75" customWidth="1"/>
    <col min="5383" max="5383" width="9.75" customWidth="1"/>
    <col min="5629" max="5629" width="12.125" customWidth="1"/>
    <col min="5630" max="5636" width="8" customWidth="1"/>
    <col min="5637" max="5637" width="7.75" customWidth="1"/>
    <col min="5639" max="5639" width="9.75" customWidth="1"/>
    <col min="5885" max="5885" width="12.125" customWidth="1"/>
    <col min="5886" max="5892" width="8" customWidth="1"/>
    <col min="5893" max="5893" width="7.75" customWidth="1"/>
    <col min="5895" max="5895" width="9.75" customWidth="1"/>
    <col min="6141" max="6141" width="12.125" customWidth="1"/>
    <col min="6142" max="6148" width="8" customWidth="1"/>
    <col min="6149" max="6149" width="7.75" customWidth="1"/>
    <col min="6151" max="6151" width="9.75" customWidth="1"/>
    <col min="6397" max="6397" width="12.125" customWidth="1"/>
    <col min="6398" max="6404" width="8" customWidth="1"/>
    <col min="6405" max="6405" width="7.75" customWidth="1"/>
    <col min="6407" max="6407" width="9.75" customWidth="1"/>
    <col min="6653" max="6653" width="12.125" customWidth="1"/>
    <col min="6654" max="6660" width="8" customWidth="1"/>
    <col min="6661" max="6661" width="7.75" customWidth="1"/>
    <col min="6663" max="6663" width="9.75" customWidth="1"/>
    <col min="6909" max="6909" width="12.125" customWidth="1"/>
    <col min="6910" max="6916" width="8" customWidth="1"/>
    <col min="6917" max="6917" width="7.75" customWidth="1"/>
    <col min="6919" max="6919" width="9.75" customWidth="1"/>
    <col min="7165" max="7165" width="12.125" customWidth="1"/>
    <col min="7166" max="7172" width="8" customWidth="1"/>
    <col min="7173" max="7173" width="7.75" customWidth="1"/>
    <col min="7175" max="7175" width="9.75" customWidth="1"/>
    <col min="7421" max="7421" width="12.125" customWidth="1"/>
    <col min="7422" max="7428" width="8" customWidth="1"/>
    <col min="7429" max="7429" width="7.75" customWidth="1"/>
    <col min="7431" max="7431" width="9.75" customWidth="1"/>
    <col min="7677" max="7677" width="12.125" customWidth="1"/>
    <col min="7678" max="7684" width="8" customWidth="1"/>
    <col min="7685" max="7685" width="7.75" customWidth="1"/>
    <col min="7687" max="7687" width="9.75" customWidth="1"/>
    <col min="7933" max="7933" width="12.125" customWidth="1"/>
    <col min="7934" max="7940" width="8" customWidth="1"/>
    <col min="7941" max="7941" width="7.75" customWidth="1"/>
    <col min="7943" max="7943" width="9.75" customWidth="1"/>
    <col min="8189" max="8189" width="12.125" customWidth="1"/>
    <col min="8190" max="8196" width="8" customWidth="1"/>
    <col min="8197" max="8197" width="7.75" customWidth="1"/>
    <col min="8199" max="8199" width="9.75" customWidth="1"/>
    <col min="8445" max="8445" width="12.125" customWidth="1"/>
    <col min="8446" max="8452" width="8" customWidth="1"/>
    <col min="8453" max="8453" width="7.75" customWidth="1"/>
    <col min="8455" max="8455" width="9.75" customWidth="1"/>
    <col min="8701" max="8701" width="12.125" customWidth="1"/>
    <col min="8702" max="8708" width="8" customWidth="1"/>
    <col min="8709" max="8709" width="7.75" customWidth="1"/>
    <col min="8711" max="8711" width="9.75" customWidth="1"/>
    <col min="8957" max="8957" width="12.125" customWidth="1"/>
    <col min="8958" max="8964" width="8" customWidth="1"/>
    <col min="8965" max="8965" width="7.75" customWidth="1"/>
    <col min="8967" max="8967" width="9.75" customWidth="1"/>
    <col min="9213" max="9213" width="12.125" customWidth="1"/>
    <col min="9214" max="9220" width="8" customWidth="1"/>
    <col min="9221" max="9221" width="7.75" customWidth="1"/>
    <col min="9223" max="9223" width="9.75" customWidth="1"/>
    <col min="9469" max="9469" width="12.125" customWidth="1"/>
    <col min="9470" max="9476" width="8" customWidth="1"/>
    <col min="9477" max="9477" width="7.75" customWidth="1"/>
    <col min="9479" max="9479" width="9.75" customWidth="1"/>
    <col min="9725" max="9725" width="12.125" customWidth="1"/>
    <col min="9726" max="9732" width="8" customWidth="1"/>
    <col min="9733" max="9733" width="7.75" customWidth="1"/>
    <col min="9735" max="9735" width="9.75" customWidth="1"/>
    <col min="9981" max="9981" width="12.125" customWidth="1"/>
    <col min="9982" max="9988" width="8" customWidth="1"/>
    <col min="9989" max="9989" width="7.75" customWidth="1"/>
    <col min="9991" max="9991" width="9.75" customWidth="1"/>
    <col min="10237" max="10237" width="12.125" customWidth="1"/>
    <col min="10238" max="10244" width="8" customWidth="1"/>
    <col min="10245" max="10245" width="7.75" customWidth="1"/>
    <col min="10247" max="10247" width="9.75" customWidth="1"/>
    <col min="10493" max="10493" width="12.125" customWidth="1"/>
    <col min="10494" max="10500" width="8" customWidth="1"/>
    <col min="10501" max="10501" width="7.75" customWidth="1"/>
    <col min="10503" max="10503" width="9.75" customWidth="1"/>
    <col min="10749" max="10749" width="12.125" customWidth="1"/>
    <col min="10750" max="10756" width="8" customWidth="1"/>
    <col min="10757" max="10757" width="7.75" customWidth="1"/>
    <col min="10759" max="10759" width="9.75" customWidth="1"/>
    <col min="11005" max="11005" width="12.125" customWidth="1"/>
    <col min="11006" max="11012" width="8" customWidth="1"/>
    <col min="11013" max="11013" width="7.75" customWidth="1"/>
    <col min="11015" max="11015" width="9.75" customWidth="1"/>
    <col min="11261" max="11261" width="12.125" customWidth="1"/>
    <col min="11262" max="11268" width="8" customWidth="1"/>
    <col min="11269" max="11269" width="7.75" customWidth="1"/>
    <col min="11271" max="11271" width="9.75" customWidth="1"/>
    <col min="11517" max="11517" width="12.125" customWidth="1"/>
    <col min="11518" max="11524" width="8" customWidth="1"/>
    <col min="11525" max="11525" width="7.75" customWidth="1"/>
    <col min="11527" max="11527" width="9.75" customWidth="1"/>
    <col min="11773" max="11773" width="12.125" customWidth="1"/>
    <col min="11774" max="11780" width="8" customWidth="1"/>
    <col min="11781" max="11781" width="7.75" customWidth="1"/>
    <col min="11783" max="11783" width="9.75" customWidth="1"/>
    <col min="12029" max="12029" width="12.125" customWidth="1"/>
    <col min="12030" max="12036" width="8" customWidth="1"/>
    <col min="12037" max="12037" width="7.75" customWidth="1"/>
    <col min="12039" max="12039" width="9.75" customWidth="1"/>
    <col min="12285" max="12285" width="12.125" customWidth="1"/>
    <col min="12286" max="12292" width="8" customWidth="1"/>
    <col min="12293" max="12293" width="7.75" customWidth="1"/>
    <col min="12295" max="12295" width="9.75" customWidth="1"/>
    <col min="12541" max="12541" width="12.125" customWidth="1"/>
    <col min="12542" max="12548" width="8" customWidth="1"/>
    <col min="12549" max="12549" width="7.75" customWidth="1"/>
    <col min="12551" max="12551" width="9.75" customWidth="1"/>
    <col min="12797" max="12797" width="12.125" customWidth="1"/>
    <col min="12798" max="12804" width="8" customWidth="1"/>
    <col min="12805" max="12805" width="7.75" customWidth="1"/>
    <col min="12807" max="12807" width="9.75" customWidth="1"/>
    <col min="13053" max="13053" width="12.125" customWidth="1"/>
    <col min="13054" max="13060" width="8" customWidth="1"/>
    <col min="13061" max="13061" width="7.75" customWidth="1"/>
    <col min="13063" max="13063" width="9.75" customWidth="1"/>
    <col min="13309" max="13309" width="12.125" customWidth="1"/>
    <col min="13310" max="13316" width="8" customWidth="1"/>
    <col min="13317" max="13317" width="7.75" customWidth="1"/>
    <col min="13319" max="13319" width="9.75" customWidth="1"/>
    <col min="13565" max="13565" width="12.125" customWidth="1"/>
    <col min="13566" max="13572" width="8" customWidth="1"/>
    <col min="13573" max="13573" width="7.75" customWidth="1"/>
    <col min="13575" max="13575" width="9.75" customWidth="1"/>
    <col min="13821" max="13821" width="12.125" customWidth="1"/>
    <col min="13822" max="13828" width="8" customWidth="1"/>
    <col min="13829" max="13829" width="7.75" customWidth="1"/>
    <col min="13831" max="13831" width="9.75" customWidth="1"/>
    <col min="14077" max="14077" width="12.125" customWidth="1"/>
    <col min="14078" max="14084" width="8" customWidth="1"/>
    <col min="14085" max="14085" width="7.75" customWidth="1"/>
    <col min="14087" max="14087" width="9.75" customWidth="1"/>
    <col min="14333" max="14333" width="12.125" customWidth="1"/>
    <col min="14334" max="14340" width="8" customWidth="1"/>
    <col min="14341" max="14341" width="7.75" customWidth="1"/>
    <col min="14343" max="14343" width="9.75" customWidth="1"/>
    <col min="14589" max="14589" width="12.125" customWidth="1"/>
    <col min="14590" max="14596" width="8" customWidth="1"/>
    <col min="14597" max="14597" width="7.75" customWidth="1"/>
    <col min="14599" max="14599" width="9.75" customWidth="1"/>
    <col min="14845" max="14845" width="12.125" customWidth="1"/>
    <col min="14846" max="14852" width="8" customWidth="1"/>
    <col min="14853" max="14853" width="7.75" customWidth="1"/>
    <col min="14855" max="14855" width="9.75" customWidth="1"/>
    <col min="15101" max="15101" width="12.125" customWidth="1"/>
    <col min="15102" max="15108" width="8" customWidth="1"/>
    <col min="15109" max="15109" width="7.75" customWidth="1"/>
    <col min="15111" max="15111" width="9.75" customWidth="1"/>
    <col min="15357" max="15357" width="12.125" customWidth="1"/>
    <col min="15358" max="15364" width="8" customWidth="1"/>
    <col min="15365" max="15365" width="7.75" customWidth="1"/>
    <col min="15367" max="15367" width="9.75" customWidth="1"/>
    <col min="15613" max="15613" width="12.125" customWidth="1"/>
    <col min="15614" max="15620" width="8" customWidth="1"/>
    <col min="15621" max="15621" width="7.75" customWidth="1"/>
    <col min="15623" max="15623" width="9.75" customWidth="1"/>
    <col min="15869" max="15869" width="12.125" customWidth="1"/>
    <col min="15870" max="15876" width="8" customWidth="1"/>
    <col min="15877" max="15877" width="7.75" customWidth="1"/>
    <col min="15879" max="15879" width="9.75" customWidth="1"/>
    <col min="16125" max="16125" width="12.125" customWidth="1"/>
    <col min="16126" max="16132" width="8" customWidth="1"/>
    <col min="16133" max="16133" width="7.75" customWidth="1"/>
    <col min="16135" max="16135" width="9.75" customWidth="1"/>
  </cols>
  <sheetData>
    <row r="1" spans="1:16" x14ac:dyDescent="0.25">
      <c r="A1" s="108" t="s">
        <v>0</v>
      </c>
      <c r="B1" s="109"/>
      <c r="C1" s="93"/>
    </row>
    <row r="2" spans="1:16" x14ac:dyDescent="0.25">
      <c r="A2" s="107" t="s">
        <v>1</v>
      </c>
      <c r="B2" s="251" t="s">
        <v>2</v>
      </c>
      <c r="C2" s="393"/>
      <c r="D2" s="294"/>
      <c r="E2" s="92"/>
      <c r="F2" s="94"/>
      <c r="G2" s="94"/>
    </row>
    <row r="3" spans="1:16" x14ac:dyDescent="0.25">
      <c r="A3" s="107" t="s">
        <v>3</v>
      </c>
      <c r="B3" s="249" t="s">
        <v>4</v>
      </c>
      <c r="C3" s="393"/>
      <c r="D3" s="295"/>
      <c r="E3" s="92"/>
      <c r="F3" s="94"/>
      <c r="G3" s="94"/>
    </row>
    <row r="4" spans="1:16" x14ac:dyDescent="0.25">
      <c r="A4" s="107" t="s">
        <v>5</v>
      </c>
      <c r="B4" s="251" t="s">
        <v>6</v>
      </c>
      <c r="C4" s="393"/>
      <c r="D4" s="295"/>
    </row>
    <row r="5" spans="1:16" x14ac:dyDescent="0.25">
      <c r="A5" s="107" t="s">
        <v>7</v>
      </c>
      <c r="B5" s="249" t="s">
        <v>8</v>
      </c>
      <c r="C5" s="393"/>
      <c r="D5" s="295"/>
      <c r="E5" s="92"/>
      <c r="F5" s="94"/>
      <c r="G5" s="94"/>
    </row>
    <row r="6" spans="1:16" x14ac:dyDescent="0.25">
      <c r="A6" s="107" t="s">
        <v>9</v>
      </c>
      <c r="B6" s="249" t="s">
        <v>10</v>
      </c>
      <c r="C6" s="393"/>
      <c r="D6" s="295"/>
      <c r="E6" s="92"/>
      <c r="F6" s="94"/>
      <c r="G6" s="94"/>
    </row>
    <row r="7" spans="1:16" x14ac:dyDescent="0.25">
      <c r="A7" s="107" t="s">
        <v>11</v>
      </c>
      <c r="B7" s="249" t="s">
        <v>12</v>
      </c>
      <c r="C7" s="393"/>
      <c r="D7" s="295"/>
      <c r="E7" s="92"/>
      <c r="F7" s="94"/>
      <c r="G7" s="94"/>
    </row>
    <row r="8" spans="1:16" x14ac:dyDescent="0.25">
      <c r="A8" s="107" t="s">
        <v>13</v>
      </c>
      <c r="B8" s="249" t="s">
        <v>14</v>
      </c>
      <c r="C8" s="393"/>
      <c r="D8" s="295"/>
      <c r="E8" s="92"/>
      <c r="F8" s="94"/>
      <c r="G8" s="94"/>
    </row>
    <row r="9" spans="1:16" x14ac:dyDescent="0.25">
      <c r="A9" s="107" t="s">
        <v>15</v>
      </c>
      <c r="B9" s="249" t="s">
        <v>16</v>
      </c>
      <c r="C9" s="393"/>
      <c r="D9" s="295"/>
      <c r="E9" s="92"/>
      <c r="F9" s="94"/>
      <c r="G9" s="94"/>
    </row>
    <row r="10" spans="1:16" x14ac:dyDescent="0.25">
      <c r="A10" s="107" t="s">
        <v>17</v>
      </c>
      <c r="B10" s="249" t="s">
        <v>18</v>
      </c>
      <c r="C10" s="394"/>
      <c r="D10" s="295"/>
      <c r="E10" s="92"/>
      <c r="F10" s="94"/>
      <c r="G10" s="94"/>
    </row>
    <row r="11" spans="1:16" x14ac:dyDescent="0.25">
      <c r="A11" s="107" t="s">
        <v>19</v>
      </c>
      <c r="B11" s="249" t="s">
        <v>20</v>
      </c>
      <c r="C11" s="395"/>
      <c r="D11" s="295"/>
      <c r="E11" s="95"/>
      <c r="F11" s="95"/>
      <c r="G11" s="95"/>
    </row>
    <row r="12" spans="1:16" x14ac:dyDescent="0.25">
      <c r="A12" s="107" t="s">
        <v>21</v>
      </c>
      <c r="B12" s="249" t="s">
        <v>22</v>
      </c>
      <c r="C12" s="395"/>
      <c r="D12" s="295"/>
      <c r="E12" s="95"/>
      <c r="F12" s="95"/>
      <c r="G12" s="95"/>
    </row>
    <row r="13" spans="1:16" x14ac:dyDescent="0.25">
      <c r="A13" s="107" t="s">
        <v>23</v>
      </c>
      <c r="B13" s="249" t="s">
        <v>24</v>
      </c>
      <c r="C13" s="395"/>
      <c r="D13" s="295"/>
      <c r="E13" s="95"/>
      <c r="F13" s="94"/>
      <c r="G13" s="94"/>
    </row>
    <row r="14" spans="1:16" x14ac:dyDescent="0.25">
      <c r="A14" s="107" t="s">
        <v>25</v>
      </c>
      <c r="B14" s="248" t="s">
        <v>26</v>
      </c>
      <c r="C14" s="396"/>
      <c r="D14" s="295"/>
      <c r="E14" s="96"/>
      <c r="F14" s="96"/>
      <c r="G14" s="96"/>
    </row>
    <row r="15" spans="1:16" ht="30" x14ac:dyDescent="0.25">
      <c r="A15" s="107" t="s">
        <v>27</v>
      </c>
      <c r="B15" s="249" t="s">
        <v>28</v>
      </c>
      <c r="C15" s="394"/>
      <c r="D15" s="295"/>
      <c r="E15" s="92"/>
      <c r="F15" s="92"/>
      <c r="G15" s="92"/>
    </row>
    <row r="16" spans="1:16" ht="17.25" customHeight="1" x14ac:dyDescent="0.25">
      <c r="A16" s="107" t="s">
        <v>29</v>
      </c>
      <c r="B16" s="245" t="s">
        <v>30</v>
      </c>
      <c r="C16" s="397"/>
      <c r="D16" s="387"/>
      <c r="E16" s="97"/>
      <c r="F16" s="97"/>
      <c r="G16" s="98"/>
      <c r="H16" s="98"/>
      <c r="I16" s="98"/>
      <c r="J16" s="98"/>
      <c r="K16" s="98"/>
      <c r="L16" s="98"/>
      <c r="M16" s="98"/>
      <c r="N16" s="98"/>
      <c r="O16" s="98"/>
      <c r="P16" s="98"/>
    </row>
    <row r="17" spans="1:7" x14ac:dyDescent="0.25">
      <c r="A17" s="107" t="s">
        <v>31</v>
      </c>
      <c r="B17" s="245" t="s">
        <v>32</v>
      </c>
      <c r="C17" s="97"/>
      <c r="D17" s="387"/>
      <c r="E17" s="97"/>
      <c r="F17" s="97"/>
      <c r="G17" s="97"/>
    </row>
    <row r="18" spans="1:7" x14ac:dyDescent="0.25">
      <c r="A18" s="107" t="s">
        <v>33</v>
      </c>
      <c r="B18" s="245" t="s">
        <v>34</v>
      </c>
      <c r="C18" s="97"/>
      <c r="D18" s="387"/>
      <c r="E18" s="97"/>
      <c r="F18" s="99"/>
      <c r="G18" s="99"/>
    </row>
    <row r="19" spans="1:7" x14ac:dyDescent="0.25">
      <c r="A19" s="107" t="s">
        <v>35</v>
      </c>
      <c r="B19" s="246" t="s">
        <v>36</v>
      </c>
      <c r="C19" s="398"/>
      <c r="D19" s="388"/>
      <c r="E19" s="105"/>
      <c r="F19" s="101"/>
      <c r="G19" s="101"/>
    </row>
    <row r="20" spans="1:7" x14ac:dyDescent="0.25">
      <c r="A20" s="107" t="s">
        <v>37</v>
      </c>
      <c r="B20" s="250" t="s">
        <v>38</v>
      </c>
      <c r="C20" s="399"/>
      <c r="D20" s="389"/>
      <c r="E20" s="104"/>
      <c r="F20" s="100"/>
      <c r="G20" s="100"/>
    </row>
    <row r="21" spans="1:7" x14ac:dyDescent="0.25">
      <c r="A21" s="107" t="s">
        <v>39</v>
      </c>
      <c r="B21" s="250" t="s">
        <v>40</v>
      </c>
      <c r="C21" s="104"/>
      <c r="D21" s="389"/>
      <c r="E21" s="104"/>
      <c r="F21" s="100"/>
      <c r="G21" s="100"/>
    </row>
    <row r="22" spans="1:7" x14ac:dyDescent="0.25">
      <c r="A22" s="107" t="s">
        <v>41</v>
      </c>
      <c r="B22" s="247" t="s">
        <v>42</v>
      </c>
      <c r="C22" s="400"/>
      <c r="D22" s="390"/>
      <c r="E22" s="106"/>
      <c r="F22" s="102"/>
      <c r="G22" s="102"/>
    </row>
    <row r="23" spans="1:7" x14ac:dyDescent="0.25">
      <c r="A23" s="107" t="s">
        <v>43</v>
      </c>
      <c r="B23" s="95" t="s">
        <v>44</v>
      </c>
      <c r="C23" s="401"/>
      <c r="D23" s="294"/>
      <c r="E23" s="92"/>
      <c r="F23" s="94"/>
      <c r="G23" s="94"/>
    </row>
    <row r="24" spans="1:7" x14ac:dyDescent="0.25">
      <c r="A24" s="107" t="s">
        <v>45</v>
      </c>
      <c r="B24" s="249" t="s">
        <v>46</v>
      </c>
      <c r="C24" s="402"/>
      <c r="D24" s="387"/>
      <c r="E24" s="92"/>
      <c r="F24" s="94"/>
      <c r="G24" s="94"/>
    </row>
    <row r="25" spans="1:7" ht="30" x14ac:dyDescent="0.25">
      <c r="A25" s="93" t="s">
        <v>47</v>
      </c>
      <c r="B25" s="252" t="s">
        <v>48</v>
      </c>
      <c r="C25" s="399"/>
      <c r="D25" s="391"/>
    </row>
    <row r="26" spans="1:7" x14ac:dyDescent="0.25">
      <c r="A26" s="93"/>
      <c r="B26" s="244"/>
      <c r="C26" s="104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0"/>
  <sheetViews>
    <sheetView view="pageBreakPreview" zoomScale="120" zoomScaleNormal="100" zoomScaleSheetLayoutView="120" workbookViewId="0">
      <selection activeCell="N2" sqref="N2"/>
    </sheetView>
  </sheetViews>
  <sheetFormatPr defaultRowHeight="15.75" x14ac:dyDescent="0.25"/>
  <cols>
    <col min="1" max="1" width="15.125" customWidth="1"/>
    <col min="2" max="2" width="8.25" customWidth="1"/>
    <col min="3" max="3" width="9.625" customWidth="1"/>
    <col min="4" max="4" width="9" customWidth="1"/>
    <col min="5" max="5" width="8.125" customWidth="1"/>
    <col min="6" max="6" width="9.25" customWidth="1"/>
    <col min="7" max="7" width="9.625" customWidth="1"/>
    <col min="8" max="8" width="8.75" customWidth="1"/>
  </cols>
  <sheetData>
    <row r="1" spans="1:12" ht="21" thickBot="1" x14ac:dyDescent="0.35">
      <c r="A1" s="421" t="s">
        <v>49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</row>
    <row r="2" spans="1:12" ht="15.75" customHeight="1" x14ac:dyDescent="0.25">
      <c r="A2" s="422" t="s">
        <v>50</v>
      </c>
      <c r="B2" s="424" t="s">
        <v>51</v>
      </c>
      <c r="C2" s="426" t="s">
        <v>52</v>
      </c>
      <c r="D2" s="426"/>
      <c r="E2" s="426"/>
      <c r="F2" s="426"/>
      <c r="G2" s="426" t="s">
        <v>53</v>
      </c>
      <c r="H2" s="426"/>
      <c r="I2" s="426"/>
      <c r="J2" s="426"/>
      <c r="K2" s="427" t="s">
        <v>54</v>
      </c>
      <c r="L2" s="428"/>
    </row>
    <row r="3" spans="1:12" x14ac:dyDescent="0.25">
      <c r="A3" s="423"/>
      <c r="B3" s="425"/>
      <c r="C3" s="258" t="s">
        <v>55</v>
      </c>
      <c r="D3" s="258" t="s">
        <v>56</v>
      </c>
      <c r="E3" s="258" t="s">
        <v>57</v>
      </c>
      <c r="F3" s="258" t="s">
        <v>56</v>
      </c>
      <c r="G3" s="258" t="s">
        <v>55</v>
      </c>
      <c r="H3" s="258" t="s">
        <v>56</v>
      </c>
      <c r="I3" s="258" t="s">
        <v>57</v>
      </c>
      <c r="J3" s="258" t="s">
        <v>56</v>
      </c>
      <c r="K3" s="258" t="s">
        <v>58</v>
      </c>
      <c r="L3" s="259" t="s">
        <v>56</v>
      </c>
    </row>
    <row r="4" spans="1:12" ht="13.5" customHeight="1" x14ac:dyDescent="0.25">
      <c r="A4" s="429" t="s">
        <v>59</v>
      </c>
      <c r="B4" s="10">
        <v>1</v>
      </c>
      <c r="C4" s="43">
        <v>214</v>
      </c>
      <c r="D4" s="43">
        <v>178</v>
      </c>
      <c r="E4" s="43">
        <v>7</v>
      </c>
      <c r="F4" s="43">
        <v>5</v>
      </c>
      <c r="G4" s="43">
        <v>0</v>
      </c>
      <c r="H4" s="43">
        <v>0</v>
      </c>
      <c r="I4" s="43">
        <v>0</v>
      </c>
      <c r="J4" s="43">
        <v>0</v>
      </c>
      <c r="K4" s="55">
        <f t="shared" ref="K4:K38" si="0">+C4+E4+G4+I4</f>
        <v>221</v>
      </c>
      <c r="L4" s="148">
        <f t="shared" ref="L4:L38" si="1">+D4+F4+H4+J4</f>
        <v>183</v>
      </c>
    </row>
    <row r="5" spans="1:12" ht="13.5" customHeight="1" x14ac:dyDescent="0.25">
      <c r="A5" s="430"/>
      <c r="B5" s="37">
        <v>2</v>
      </c>
      <c r="C5" s="2">
        <v>30</v>
      </c>
      <c r="D5" s="2">
        <v>19</v>
      </c>
      <c r="E5" s="2">
        <v>5</v>
      </c>
      <c r="F5" s="2">
        <v>5</v>
      </c>
      <c r="G5" s="2">
        <v>0</v>
      </c>
      <c r="H5" s="2">
        <v>0</v>
      </c>
      <c r="I5" s="2">
        <v>0</v>
      </c>
      <c r="J5" s="2">
        <v>0</v>
      </c>
      <c r="K5" s="35">
        <f t="shared" si="0"/>
        <v>35</v>
      </c>
      <c r="L5" s="147">
        <f t="shared" si="1"/>
        <v>24</v>
      </c>
    </row>
    <row r="6" spans="1:12" ht="13.5" customHeight="1" x14ac:dyDescent="0.25">
      <c r="A6" s="430"/>
      <c r="B6" s="37" t="s">
        <v>60</v>
      </c>
      <c r="C6" s="2">
        <v>1675</v>
      </c>
      <c r="D6" s="2">
        <v>1125</v>
      </c>
      <c r="E6" s="2">
        <v>1284</v>
      </c>
      <c r="F6" s="2">
        <v>717</v>
      </c>
      <c r="G6" s="2">
        <v>0</v>
      </c>
      <c r="H6" s="2">
        <v>0</v>
      </c>
      <c r="I6" s="2">
        <v>0</v>
      </c>
      <c r="J6" s="2">
        <v>0</v>
      </c>
      <c r="K6" s="35">
        <f t="shared" si="0"/>
        <v>2959</v>
      </c>
      <c r="L6" s="147">
        <f t="shared" si="1"/>
        <v>1842</v>
      </c>
    </row>
    <row r="7" spans="1:12" ht="13.5" customHeight="1" x14ac:dyDescent="0.25">
      <c r="A7" s="431"/>
      <c r="B7" s="37">
        <v>3</v>
      </c>
      <c r="C7" s="2">
        <v>75</v>
      </c>
      <c r="D7" s="2">
        <v>51</v>
      </c>
      <c r="E7" s="2">
        <v>11</v>
      </c>
      <c r="F7" s="2">
        <v>3</v>
      </c>
      <c r="G7" s="2">
        <v>136</v>
      </c>
      <c r="H7" s="2">
        <v>72</v>
      </c>
      <c r="I7" s="2">
        <v>13</v>
      </c>
      <c r="J7" s="2">
        <v>7</v>
      </c>
      <c r="K7" s="35">
        <f t="shared" si="0"/>
        <v>235</v>
      </c>
      <c r="L7" s="147">
        <f t="shared" si="1"/>
        <v>133</v>
      </c>
    </row>
    <row r="8" spans="1:12" ht="13.5" customHeight="1" x14ac:dyDescent="0.25">
      <c r="A8" s="413" t="s">
        <v>61</v>
      </c>
      <c r="B8" s="414"/>
      <c r="C8" s="44">
        <f t="shared" ref="C8:J8" si="2">+SUBTOTAL(9,C4:C7)</f>
        <v>1994</v>
      </c>
      <c r="D8" s="44">
        <f t="shared" si="2"/>
        <v>1373</v>
      </c>
      <c r="E8" s="44">
        <f t="shared" si="2"/>
        <v>1307</v>
      </c>
      <c r="F8" s="44">
        <f t="shared" si="2"/>
        <v>730</v>
      </c>
      <c r="G8" s="44">
        <f t="shared" si="2"/>
        <v>136</v>
      </c>
      <c r="H8" s="44">
        <f t="shared" si="2"/>
        <v>72</v>
      </c>
      <c r="I8" s="44">
        <f t="shared" si="2"/>
        <v>13</v>
      </c>
      <c r="J8" s="44">
        <f t="shared" si="2"/>
        <v>7</v>
      </c>
      <c r="K8" s="35">
        <f t="shared" si="0"/>
        <v>3450</v>
      </c>
      <c r="L8" s="147">
        <f t="shared" si="1"/>
        <v>2182</v>
      </c>
    </row>
    <row r="9" spans="1:12" ht="13.5" customHeight="1" x14ac:dyDescent="0.25">
      <c r="A9" s="432" t="s">
        <v>62</v>
      </c>
      <c r="B9" s="37">
        <v>1</v>
      </c>
      <c r="C9" s="2">
        <v>468</v>
      </c>
      <c r="D9" s="2">
        <v>300</v>
      </c>
      <c r="E9" s="2">
        <v>158</v>
      </c>
      <c r="F9" s="2">
        <v>37</v>
      </c>
      <c r="G9" s="2">
        <v>0</v>
      </c>
      <c r="H9" s="2">
        <v>0</v>
      </c>
      <c r="I9" s="2">
        <v>0</v>
      </c>
      <c r="J9" s="2">
        <v>0</v>
      </c>
      <c r="K9" s="35">
        <f t="shared" si="0"/>
        <v>626</v>
      </c>
      <c r="L9" s="147">
        <f t="shared" si="1"/>
        <v>337</v>
      </c>
    </row>
    <row r="10" spans="1:12" ht="13.5" customHeight="1" x14ac:dyDescent="0.25">
      <c r="A10" s="433"/>
      <c r="B10" s="37">
        <v>2</v>
      </c>
      <c r="C10" s="2">
        <v>256</v>
      </c>
      <c r="D10" s="2">
        <v>168</v>
      </c>
      <c r="E10" s="2">
        <v>21</v>
      </c>
      <c r="F10" s="2">
        <v>9</v>
      </c>
      <c r="G10" s="2">
        <v>0</v>
      </c>
      <c r="H10" s="2">
        <v>0</v>
      </c>
      <c r="I10" s="2">
        <v>0</v>
      </c>
      <c r="J10" s="2">
        <v>0</v>
      </c>
      <c r="K10" s="35">
        <f t="shared" si="0"/>
        <v>277</v>
      </c>
      <c r="L10" s="147">
        <f t="shared" si="1"/>
        <v>177</v>
      </c>
    </row>
    <row r="11" spans="1:12" ht="13.5" customHeight="1" x14ac:dyDescent="0.25">
      <c r="A11" s="433"/>
      <c r="B11" s="37" t="s">
        <v>60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35">
        <f t="shared" si="0"/>
        <v>0</v>
      </c>
      <c r="L11" s="147">
        <f t="shared" si="1"/>
        <v>0</v>
      </c>
    </row>
    <row r="12" spans="1:12" ht="13.5" customHeight="1" x14ac:dyDescent="0.25">
      <c r="A12" s="434"/>
      <c r="B12" s="37">
        <v>3</v>
      </c>
      <c r="C12" s="2">
        <v>118</v>
      </c>
      <c r="D12" s="2">
        <v>69</v>
      </c>
      <c r="E12" s="2">
        <v>36</v>
      </c>
      <c r="F12" s="2">
        <v>20</v>
      </c>
      <c r="G12" s="2">
        <v>3</v>
      </c>
      <c r="H12" s="2">
        <v>1</v>
      </c>
      <c r="I12" s="2">
        <v>1</v>
      </c>
      <c r="J12" s="2">
        <v>0</v>
      </c>
      <c r="K12" s="35">
        <f t="shared" si="0"/>
        <v>158</v>
      </c>
      <c r="L12" s="147">
        <f t="shared" si="1"/>
        <v>90</v>
      </c>
    </row>
    <row r="13" spans="1:12" x14ac:dyDescent="0.25">
      <c r="A13" s="413" t="s">
        <v>63</v>
      </c>
      <c r="B13" s="414"/>
      <c r="C13" s="44">
        <f t="shared" ref="C13:J13" si="3">+SUBTOTAL(9,C9:C12)</f>
        <v>842</v>
      </c>
      <c r="D13" s="44">
        <f t="shared" si="3"/>
        <v>537</v>
      </c>
      <c r="E13" s="44">
        <f t="shared" si="3"/>
        <v>215</v>
      </c>
      <c r="F13" s="44">
        <f t="shared" si="3"/>
        <v>66</v>
      </c>
      <c r="G13" s="44">
        <f t="shared" si="3"/>
        <v>3</v>
      </c>
      <c r="H13" s="44">
        <f t="shared" si="3"/>
        <v>1</v>
      </c>
      <c r="I13" s="44">
        <f t="shared" si="3"/>
        <v>1</v>
      </c>
      <c r="J13" s="44">
        <f t="shared" si="3"/>
        <v>0</v>
      </c>
      <c r="K13" s="35">
        <f t="shared" si="0"/>
        <v>1061</v>
      </c>
      <c r="L13" s="147">
        <f t="shared" si="1"/>
        <v>604</v>
      </c>
    </row>
    <row r="14" spans="1:12" x14ac:dyDescent="0.25">
      <c r="A14" s="432" t="s">
        <v>64</v>
      </c>
      <c r="B14" s="37">
        <v>1</v>
      </c>
      <c r="C14" s="2">
        <v>529</v>
      </c>
      <c r="D14" s="2">
        <v>322</v>
      </c>
      <c r="E14" s="2">
        <v>7</v>
      </c>
      <c r="F14" s="2">
        <v>6</v>
      </c>
      <c r="G14" s="2">
        <v>186</v>
      </c>
      <c r="H14" s="2">
        <v>113</v>
      </c>
      <c r="I14" s="2">
        <v>3</v>
      </c>
      <c r="J14" s="2">
        <v>3</v>
      </c>
      <c r="K14" s="35">
        <f t="shared" si="0"/>
        <v>725</v>
      </c>
      <c r="L14" s="147">
        <f t="shared" si="1"/>
        <v>444</v>
      </c>
    </row>
    <row r="15" spans="1:12" x14ac:dyDescent="0.25">
      <c r="A15" s="433"/>
      <c r="B15" s="37">
        <v>2</v>
      </c>
      <c r="C15" s="2">
        <v>243</v>
      </c>
      <c r="D15" s="2">
        <v>153</v>
      </c>
      <c r="E15" s="2">
        <v>1</v>
      </c>
      <c r="F15" s="2">
        <v>1</v>
      </c>
      <c r="G15" s="2">
        <v>58</v>
      </c>
      <c r="H15" s="2">
        <v>43</v>
      </c>
      <c r="I15" s="2">
        <v>1</v>
      </c>
      <c r="J15" s="2">
        <v>1</v>
      </c>
      <c r="K15" s="35">
        <f t="shared" si="0"/>
        <v>303</v>
      </c>
      <c r="L15" s="147">
        <f t="shared" si="1"/>
        <v>198</v>
      </c>
    </row>
    <row r="16" spans="1:12" x14ac:dyDescent="0.25">
      <c r="A16" s="433"/>
      <c r="B16" s="37" t="s">
        <v>60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35">
        <f t="shared" si="0"/>
        <v>0</v>
      </c>
      <c r="L16" s="147">
        <f t="shared" si="1"/>
        <v>0</v>
      </c>
    </row>
    <row r="17" spans="1:12" x14ac:dyDescent="0.25">
      <c r="A17" s="434"/>
      <c r="B17" s="37">
        <v>3</v>
      </c>
      <c r="C17" s="2">
        <v>40</v>
      </c>
      <c r="D17" s="2">
        <v>16</v>
      </c>
      <c r="E17" s="2">
        <v>1</v>
      </c>
      <c r="F17" s="2">
        <v>1</v>
      </c>
      <c r="G17" s="2">
        <v>13</v>
      </c>
      <c r="H17" s="2">
        <v>6</v>
      </c>
      <c r="I17" s="2">
        <v>0</v>
      </c>
      <c r="J17" s="2">
        <v>0</v>
      </c>
      <c r="K17" s="35">
        <f t="shared" si="0"/>
        <v>54</v>
      </c>
      <c r="L17" s="147">
        <f t="shared" si="1"/>
        <v>23</v>
      </c>
    </row>
    <row r="18" spans="1:12" x14ac:dyDescent="0.25">
      <c r="A18" s="413" t="s">
        <v>65</v>
      </c>
      <c r="B18" s="414"/>
      <c r="C18" s="44">
        <f t="shared" ref="C18:J18" si="4">+SUBTOTAL(9,C14:C17)</f>
        <v>812</v>
      </c>
      <c r="D18" s="44">
        <f t="shared" si="4"/>
        <v>491</v>
      </c>
      <c r="E18" s="44">
        <f t="shared" si="4"/>
        <v>9</v>
      </c>
      <c r="F18" s="44">
        <f t="shared" si="4"/>
        <v>8</v>
      </c>
      <c r="G18" s="44">
        <f t="shared" si="4"/>
        <v>257</v>
      </c>
      <c r="H18" s="44">
        <f t="shared" si="4"/>
        <v>162</v>
      </c>
      <c r="I18" s="44">
        <f t="shared" si="4"/>
        <v>4</v>
      </c>
      <c r="J18" s="44">
        <f t="shared" si="4"/>
        <v>4</v>
      </c>
      <c r="K18" s="35">
        <f t="shared" si="0"/>
        <v>1082</v>
      </c>
      <c r="L18" s="147">
        <f t="shared" si="1"/>
        <v>665</v>
      </c>
    </row>
    <row r="19" spans="1:12" x14ac:dyDescent="0.25">
      <c r="A19" s="432" t="s">
        <v>66</v>
      </c>
      <c r="B19" s="37">
        <v>1</v>
      </c>
      <c r="C19" s="2">
        <v>248</v>
      </c>
      <c r="D19" s="2">
        <v>146</v>
      </c>
      <c r="E19" s="2">
        <v>258</v>
      </c>
      <c r="F19" s="2">
        <v>142</v>
      </c>
      <c r="G19" s="2">
        <v>101</v>
      </c>
      <c r="H19" s="2">
        <v>76</v>
      </c>
      <c r="I19" s="2">
        <v>4</v>
      </c>
      <c r="J19" s="2">
        <v>3</v>
      </c>
      <c r="K19" s="35">
        <f t="shared" si="0"/>
        <v>611</v>
      </c>
      <c r="L19" s="147">
        <f t="shared" si="1"/>
        <v>367</v>
      </c>
    </row>
    <row r="20" spans="1:12" x14ac:dyDescent="0.25">
      <c r="A20" s="433"/>
      <c r="B20" s="37">
        <v>2</v>
      </c>
      <c r="C20" s="2">
        <v>90</v>
      </c>
      <c r="D20" s="2">
        <v>70</v>
      </c>
      <c r="E20" s="2">
        <v>42</v>
      </c>
      <c r="F20" s="2">
        <v>28</v>
      </c>
      <c r="G20" s="2">
        <v>61</v>
      </c>
      <c r="H20" s="2">
        <v>51</v>
      </c>
      <c r="I20" s="2">
        <v>0</v>
      </c>
      <c r="J20" s="2">
        <v>0</v>
      </c>
      <c r="K20" s="35">
        <f t="shared" si="0"/>
        <v>193</v>
      </c>
      <c r="L20" s="147">
        <f t="shared" si="1"/>
        <v>149</v>
      </c>
    </row>
    <row r="21" spans="1:12" x14ac:dyDescent="0.25">
      <c r="A21" s="433"/>
      <c r="B21" s="37" t="s">
        <v>60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35">
        <f t="shared" si="0"/>
        <v>0</v>
      </c>
      <c r="L21" s="147">
        <f t="shared" si="1"/>
        <v>0</v>
      </c>
    </row>
    <row r="22" spans="1:12" x14ac:dyDescent="0.25">
      <c r="A22" s="434"/>
      <c r="B22" s="37">
        <v>3</v>
      </c>
      <c r="C22" s="2">
        <v>13</v>
      </c>
      <c r="D22" s="2">
        <v>9</v>
      </c>
      <c r="E22" s="2">
        <v>1</v>
      </c>
      <c r="F22" s="2">
        <v>0</v>
      </c>
      <c r="G22" s="2">
        <v>3</v>
      </c>
      <c r="H22" s="2">
        <v>3</v>
      </c>
      <c r="I22" s="2">
        <v>0</v>
      </c>
      <c r="J22" s="2">
        <v>0</v>
      </c>
      <c r="K22" s="35">
        <f t="shared" si="0"/>
        <v>17</v>
      </c>
      <c r="L22" s="147">
        <f t="shared" si="1"/>
        <v>12</v>
      </c>
    </row>
    <row r="23" spans="1:12" x14ac:dyDescent="0.25">
      <c r="A23" s="415" t="s">
        <v>67</v>
      </c>
      <c r="B23" s="416"/>
      <c r="C23" s="83">
        <f t="shared" ref="C23:J23" si="5">+SUBTOTAL(9,C19:C22)</f>
        <v>351</v>
      </c>
      <c r="D23" s="83">
        <f t="shared" si="5"/>
        <v>225</v>
      </c>
      <c r="E23" s="83">
        <f t="shared" si="5"/>
        <v>301</v>
      </c>
      <c r="F23" s="83">
        <f t="shared" si="5"/>
        <v>170</v>
      </c>
      <c r="G23" s="83">
        <f t="shared" si="5"/>
        <v>165</v>
      </c>
      <c r="H23" s="83">
        <f t="shared" si="5"/>
        <v>130</v>
      </c>
      <c r="I23" s="83">
        <f t="shared" si="5"/>
        <v>4</v>
      </c>
      <c r="J23" s="83">
        <f t="shared" si="5"/>
        <v>3</v>
      </c>
      <c r="K23" s="35">
        <f t="shared" si="0"/>
        <v>821</v>
      </c>
      <c r="L23" s="147">
        <f t="shared" si="1"/>
        <v>528</v>
      </c>
    </row>
    <row r="24" spans="1:12" x14ac:dyDescent="0.25">
      <c r="A24" s="420" t="s">
        <v>68</v>
      </c>
      <c r="B24" s="253">
        <v>1</v>
      </c>
      <c r="C24" s="254">
        <f>711+5</f>
        <v>716</v>
      </c>
      <c r="D24" s="254">
        <f>537+4</f>
        <v>541</v>
      </c>
      <c r="E24" s="254">
        <v>69</v>
      </c>
      <c r="F24" s="254">
        <v>49</v>
      </c>
      <c r="G24" s="254">
        <v>18</v>
      </c>
      <c r="H24" s="254">
        <v>12</v>
      </c>
      <c r="I24" s="254">
        <v>0</v>
      </c>
      <c r="J24" s="254">
        <v>0</v>
      </c>
      <c r="K24" s="256">
        <f t="shared" si="0"/>
        <v>803</v>
      </c>
      <c r="L24" s="147">
        <f t="shared" si="1"/>
        <v>602</v>
      </c>
    </row>
    <row r="25" spans="1:12" x14ac:dyDescent="0.25">
      <c r="A25" s="420"/>
      <c r="B25" s="253">
        <v>2</v>
      </c>
      <c r="C25" s="254">
        <v>332</v>
      </c>
      <c r="D25" s="254">
        <v>263</v>
      </c>
      <c r="E25" s="254">
        <v>55</v>
      </c>
      <c r="F25" s="254">
        <v>42</v>
      </c>
      <c r="G25" s="254">
        <v>18</v>
      </c>
      <c r="H25" s="254">
        <v>15</v>
      </c>
      <c r="I25" s="254">
        <v>0</v>
      </c>
      <c r="J25" s="254">
        <v>0</v>
      </c>
      <c r="K25" s="256">
        <f t="shared" si="0"/>
        <v>405</v>
      </c>
      <c r="L25" s="147">
        <f t="shared" si="1"/>
        <v>320</v>
      </c>
    </row>
    <row r="26" spans="1:12" x14ac:dyDescent="0.25">
      <c r="A26" s="420"/>
      <c r="B26" s="253" t="s">
        <v>60</v>
      </c>
      <c r="C26" s="254">
        <v>0</v>
      </c>
      <c r="D26" s="254">
        <v>0</v>
      </c>
      <c r="E26" s="254">
        <v>0</v>
      </c>
      <c r="F26" s="254">
        <v>0</v>
      </c>
      <c r="G26" s="254">
        <v>0</v>
      </c>
      <c r="H26" s="254">
        <v>0</v>
      </c>
      <c r="I26" s="254">
        <v>0</v>
      </c>
      <c r="J26" s="254">
        <v>0</v>
      </c>
      <c r="K26" s="256">
        <f t="shared" si="0"/>
        <v>0</v>
      </c>
      <c r="L26" s="147">
        <f t="shared" si="1"/>
        <v>0</v>
      </c>
    </row>
    <row r="27" spans="1:12" x14ac:dyDescent="0.25">
      <c r="A27" s="420"/>
      <c r="B27" s="253">
        <v>3</v>
      </c>
      <c r="C27" s="254">
        <v>51</v>
      </c>
      <c r="D27" s="254">
        <v>36</v>
      </c>
      <c r="E27" s="254">
        <v>5</v>
      </c>
      <c r="F27" s="254">
        <v>2</v>
      </c>
      <c r="G27" s="254">
        <v>11</v>
      </c>
      <c r="H27" s="254">
        <v>5</v>
      </c>
      <c r="I27" s="254">
        <v>1</v>
      </c>
      <c r="J27" s="254">
        <v>1</v>
      </c>
      <c r="K27" s="256">
        <f t="shared" si="0"/>
        <v>68</v>
      </c>
      <c r="L27" s="147">
        <f t="shared" si="1"/>
        <v>44</v>
      </c>
    </row>
    <row r="28" spans="1:12" x14ac:dyDescent="0.25">
      <c r="A28" s="417" t="s">
        <v>69</v>
      </c>
      <c r="B28" s="417"/>
      <c r="C28" s="255">
        <f t="shared" ref="C28:J28" si="6">+SUBTOTAL(9,C24:C27)</f>
        <v>1099</v>
      </c>
      <c r="D28" s="255">
        <f t="shared" si="6"/>
        <v>840</v>
      </c>
      <c r="E28" s="255">
        <f t="shared" si="6"/>
        <v>129</v>
      </c>
      <c r="F28" s="255">
        <f t="shared" si="6"/>
        <v>93</v>
      </c>
      <c r="G28" s="255">
        <f t="shared" si="6"/>
        <v>47</v>
      </c>
      <c r="H28" s="255">
        <f t="shared" si="6"/>
        <v>32</v>
      </c>
      <c r="I28" s="255">
        <f t="shared" si="6"/>
        <v>1</v>
      </c>
      <c r="J28" s="255">
        <f t="shared" si="6"/>
        <v>1</v>
      </c>
      <c r="K28" s="256">
        <f t="shared" si="0"/>
        <v>1276</v>
      </c>
      <c r="L28" s="147">
        <f t="shared" si="1"/>
        <v>966</v>
      </c>
    </row>
    <row r="29" spans="1:12" x14ac:dyDescent="0.25">
      <c r="A29" s="420" t="s">
        <v>70</v>
      </c>
      <c r="B29" s="253">
        <v>1</v>
      </c>
      <c r="C29" s="254">
        <v>64</v>
      </c>
      <c r="D29" s="254">
        <v>15</v>
      </c>
      <c r="E29" s="254">
        <v>16</v>
      </c>
      <c r="F29" s="254">
        <v>4</v>
      </c>
      <c r="G29" s="254">
        <v>0</v>
      </c>
      <c r="H29" s="254">
        <v>0</v>
      </c>
      <c r="I29" s="254">
        <v>0</v>
      </c>
      <c r="J29" s="254">
        <v>0</v>
      </c>
      <c r="K29" s="256">
        <f t="shared" si="0"/>
        <v>80</v>
      </c>
      <c r="L29" s="147">
        <f t="shared" si="1"/>
        <v>19</v>
      </c>
    </row>
    <row r="30" spans="1:12" x14ac:dyDescent="0.25">
      <c r="A30" s="420"/>
      <c r="B30" s="253">
        <v>2</v>
      </c>
      <c r="C30" s="254">
        <v>0</v>
      </c>
      <c r="D30" s="254">
        <v>0</v>
      </c>
      <c r="E30" s="254">
        <v>0</v>
      </c>
      <c r="F30" s="254">
        <v>0</v>
      </c>
      <c r="G30" s="254">
        <v>0</v>
      </c>
      <c r="H30" s="254">
        <v>0</v>
      </c>
      <c r="I30" s="254">
        <v>0</v>
      </c>
      <c r="J30" s="254">
        <v>0</v>
      </c>
      <c r="K30" s="256">
        <f t="shared" si="0"/>
        <v>0</v>
      </c>
      <c r="L30" s="147">
        <f t="shared" si="1"/>
        <v>0</v>
      </c>
    </row>
    <row r="31" spans="1:12" x14ac:dyDescent="0.25">
      <c r="A31" s="420"/>
      <c r="B31" s="253" t="s">
        <v>60</v>
      </c>
      <c r="C31" s="254">
        <v>0</v>
      </c>
      <c r="D31" s="254">
        <v>0</v>
      </c>
      <c r="E31" s="254">
        <v>0</v>
      </c>
      <c r="F31" s="254">
        <v>0</v>
      </c>
      <c r="G31" s="254">
        <v>0</v>
      </c>
      <c r="H31" s="254">
        <v>0</v>
      </c>
      <c r="I31" s="254">
        <v>0</v>
      </c>
      <c r="J31" s="254">
        <v>0</v>
      </c>
      <c r="K31" s="256">
        <f t="shared" si="0"/>
        <v>0</v>
      </c>
      <c r="L31" s="147">
        <f t="shared" si="1"/>
        <v>0</v>
      </c>
    </row>
    <row r="32" spans="1:12" x14ac:dyDescent="0.25">
      <c r="A32" s="420"/>
      <c r="B32" s="253">
        <v>3</v>
      </c>
      <c r="C32" s="254">
        <v>0</v>
      </c>
      <c r="D32" s="254">
        <v>0</v>
      </c>
      <c r="E32" s="254">
        <v>0</v>
      </c>
      <c r="F32" s="254">
        <v>0</v>
      </c>
      <c r="G32" s="254">
        <v>0</v>
      </c>
      <c r="H32" s="254">
        <v>0</v>
      </c>
      <c r="I32" s="254">
        <v>0</v>
      </c>
      <c r="J32" s="254">
        <v>0</v>
      </c>
      <c r="K32" s="256">
        <f t="shared" si="0"/>
        <v>0</v>
      </c>
      <c r="L32" s="147">
        <f t="shared" si="1"/>
        <v>0</v>
      </c>
    </row>
    <row r="33" spans="1:12" x14ac:dyDescent="0.25">
      <c r="A33" s="418" t="s">
        <v>71</v>
      </c>
      <c r="B33" s="419"/>
      <c r="C33" s="257">
        <f t="shared" ref="C33:J33" si="7">+SUBTOTAL(9,C29:C32)</f>
        <v>64</v>
      </c>
      <c r="D33" s="257">
        <f t="shared" si="7"/>
        <v>15</v>
      </c>
      <c r="E33" s="257">
        <f t="shared" si="7"/>
        <v>16</v>
      </c>
      <c r="F33" s="257">
        <f t="shared" si="7"/>
        <v>4</v>
      </c>
      <c r="G33" s="257">
        <f t="shared" si="7"/>
        <v>0</v>
      </c>
      <c r="H33" s="257">
        <f t="shared" si="7"/>
        <v>0</v>
      </c>
      <c r="I33" s="257">
        <f t="shared" si="7"/>
        <v>0</v>
      </c>
      <c r="J33" s="257">
        <f t="shared" si="7"/>
        <v>0</v>
      </c>
      <c r="K33" s="85">
        <f t="shared" si="0"/>
        <v>80</v>
      </c>
      <c r="L33" s="149">
        <f t="shared" si="1"/>
        <v>19</v>
      </c>
    </row>
    <row r="34" spans="1:12" x14ac:dyDescent="0.25">
      <c r="A34" s="408" t="s">
        <v>72</v>
      </c>
      <c r="B34" s="150">
        <v>1</v>
      </c>
      <c r="C34" s="130">
        <f t="shared" ref="C34:J37" si="8">+C4+C9+C14+C19+C24+C29</f>
        <v>2239</v>
      </c>
      <c r="D34" s="130">
        <f t="shared" si="8"/>
        <v>1502</v>
      </c>
      <c r="E34" s="130">
        <f t="shared" si="8"/>
        <v>515</v>
      </c>
      <c r="F34" s="130">
        <f t="shared" si="8"/>
        <v>243</v>
      </c>
      <c r="G34" s="130">
        <f t="shared" si="8"/>
        <v>305</v>
      </c>
      <c r="H34" s="130">
        <f t="shared" si="8"/>
        <v>201</v>
      </c>
      <c r="I34" s="130">
        <f t="shared" si="8"/>
        <v>7</v>
      </c>
      <c r="J34" s="130">
        <f t="shared" si="8"/>
        <v>6</v>
      </c>
      <c r="K34" s="130">
        <f t="shared" si="0"/>
        <v>3066</v>
      </c>
      <c r="L34" s="131">
        <f t="shared" si="1"/>
        <v>1952</v>
      </c>
    </row>
    <row r="35" spans="1:12" x14ac:dyDescent="0.25">
      <c r="A35" s="409"/>
      <c r="B35" s="77">
        <v>2</v>
      </c>
      <c r="C35" s="35">
        <f t="shared" si="8"/>
        <v>951</v>
      </c>
      <c r="D35" s="35">
        <f t="shared" si="8"/>
        <v>673</v>
      </c>
      <c r="E35" s="35">
        <f t="shared" si="8"/>
        <v>124</v>
      </c>
      <c r="F35" s="35">
        <f t="shared" si="8"/>
        <v>85</v>
      </c>
      <c r="G35" s="35">
        <f t="shared" si="8"/>
        <v>137</v>
      </c>
      <c r="H35" s="35">
        <f t="shared" si="8"/>
        <v>109</v>
      </c>
      <c r="I35" s="35">
        <f t="shared" si="8"/>
        <v>1</v>
      </c>
      <c r="J35" s="35">
        <f t="shared" si="8"/>
        <v>1</v>
      </c>
      <c r="K35" s="35">
        <f t="shared" si="0"/>
        <v>1213</v>
      </c>
      <c r="L35" s="147">
        <f t="shared" si="1"/>
        <v>868</v>
      </c>
    </row>
    <row r="36" spans="1:12" x14ac:dyDescent="0.25">
      <c r="A36" s="409"/>
      <c r="B36" s="77" t="s">
        <v>60</v>
      </c>
      <c r="C36" s="35">
        <f t="shared" si="8"/>
        <v>1675</v>
      </c>
      <c r="D36" s="35">
        <f t="shared" si="8"/>
        <v>1125</v>
      </c>
      <c r="E36" s="35">
        <f t="shared" si="8"/>
        <v>1284</v>
      </c>
      <c r="F36" s="35">
        <f t="shared" si="8"/>
        <v>717</v>
      </c>
      <c r="G36" s="35">
        <f t="shared" si="8"/>
        <v>0</v>
      </c>
      <c r="H36" s="35">
        <f t="shared" si="8"/>
        <v>0</v>
      </c>
      <c r="I36" s="35">
        <f t="shared" si="8"/>
        <v>0</v>
      </c>
      <c r="J36" s="35">
        <f t="shared" si="8"/>
        <v>0</v>
      </c>
      <c r="K36" s="35">
        <f t="shared" si="0"/>
        <v>2959</v>
      </c>
      <c r="L36" s="147">
        <f t="shared" si="1"/>
        <v>1842</v>
      </c>
    </row>
    <row r="37" spans="1:12" x14ac:dyDescent="0.25">
      <c r="A37" s="410"/>
      <c r="B37" s="154">
        <v>3</v>
      </c>
      <c r="C37" s="114">
        <f t="shared" si="8"/>
        <v>297</v>
      </c>
      <c r="D37" s="114">
        <f t="shared" si="8"/>
        <v>181</v>
      </c>
      <c r="E37" s="114">
        <f t="shared" si="8"/>
        <v>54</v>
      </c>
      <c r="F37" s="114">
        <f t="shared" si="8"/>
        <v>26</v>
      </c>
      <c r="G37" s="114">
        <f t="shared" si="8"/>
        <v>166</v>
      </c>
      <c r="H37" s="114">
        <f t="shared" si="8"/>
        <v>87</v>
      </c>
      <c r="I37" s="114">
        <f t="shared" si="8"/>
        <v>15</v>
      </c>
      <c r="J37" s="114">
        <f t="shared" si="8"/>
        <v>8</v>
      </c>
      <c r="K37" s="114">
        <f t="shared" si="0"/>
        <v>532</v>
      </c>
      <c r="L37" s="115">
        <f t="shared" si="1"/>
        <v>302</v>
      </c>
    </row>
    <row r="38" spans="1:12" ht="16.5" thickBot="1" x14ac:dyDescent="0.3">
      <c r="A38" s="411" t="s">
        <v>73</v>
      </c>
      <c r="B38" s="412"/>
      <c r="C38" s="126">
        <f t="shared" ref="C38:J38" si="9">SUM(C34:C37)</f>
        <v>5162</v>
      </c>
      <c r="D38" s="126">
        <f t="shared" si="9"/>
        <v>3481</v>
      </c>
      <c r="E38" s="126">
        <f t="shared" si="9"/>
        <v>1977</v>
      </c>
      <c r="F38" s="126">
        <f t="shared" si="9"/>
        <v>1071</v>
      </c>
      <c r="G38" s="126">
        <f t="shared" si="9"/>
        <v>608</v>
      </c>
      <c r="H38" s="126">
        <f t="shared" si="9"/>
        <v>397</v>
      </c>
      <c r="I38" s="126">
        <f t="shared" si="9"/>
        <v>23</v>
      </c>
      <c r="J38" s="126">
        <f t="shared" si="9"/>
        <v>15</v>
      </c>
      <c r="K38" s="126">
        <f t="shared" si="0"/>
        <v>7770</v>
      </c>
      <c r="L38" s="127">
        <f t="shared" si="1"/>
        <v>4964</v>
      </c>
    </row>
    <row r="39" spans="1:12" x14ac:dyDescent="0.25">
      <c r="A39" s="45"/>
    </row>
    <row r="40" spans="1:12" x14ac:dyDescent="0.25">
      <c r="A40" t="s">
        <v>74</v>
      </c>
    </row>
  </sheetData>
  <mergeCells count="20">
    <mergeCell ref="A4:A7"/>
    <mergeCell ref="A9:A12"/>
    <mergeCell ref="A14:A17"/>
    <mergeCell ref="A19:A22"/>
    <mergeCell ref="A24:A27"/>
    <mergeCell ref="A1:L1"/>
    <mergeCell ref="A2:A3"/>
    <mergeCell ref="B2:B3"/>
    <mergeCell ref="C2:F2"/>
    <mergeCell ref="G2:J2"/>
    <mergeCell ref="K2:L2"/>
    <mergeCell ref="A34:A37"/>
    <mergeCell ref="A38:B38"/>
    <mergeCell ref="A8:B8"/>
    <mergeCell ref="A13:B13"/>
    <mergeCell ref="A18:B18"/>
    <mergeCell ref="A23:B23"/>
    <mergeCell ref="A28:B28"/>
    <mergeCell ref="A33:B33"/>
    <mergeCell ref="A29:A32"/>
  </mergeCells>
  <pageMargins left="0.74803149606299213" right="0.15748031496062992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view="pageBreakPreview" zoomScale="140" zoomScaleNormal="100" zoomScaleSheetLayoutView="140" workbookViewId="0">
      <selection activeCell="J7" sqref="J7"/>
    </sheetView>
  </sheetViews>
  <sheetFormatPr defaultRowHeight="15.75" x14ac:dyDescent="0.25"/>
  <cols>
    <col min="1" max="6" width="10.625" customWidth="1"/>
    <col min="7" max="7" width="11.5" customWidth="1"/>
  </cols>
  <sheetData>
    <row r="1" spans="1:7" ht="20.25" x14ac:dyDescent="0.3">
      <c r="A1" s="421" t="s">
        <v>75</v>
      </c>
      <c r="B1" s="435"/>
      <c r="C1" s="435"/>
      <c r="D1" s="435"/>
      <c r="E1" s="435"/>
      <c r="F1" s="435"/>
      <c r="G1" s="435"/>
    </row>
    <row r="2" spans="1:7" x14ac:dyDescent="0.25">
      <c r="A2" s="436" t="s">
        <v>52</v>
      </c>
      <c r="B2" s="436"/>
      <c r="C2" s="436"/>
      <c r="D2" s="436"/>
      <c r="E2" s="436"/>
      <c r="F2" s="436"/>
      <c r="G2" s="436"/>
    </row>
    <row r="3" spans="1:7" x14ac:dyDescent="0.25">
      <c r="A3" s="260" t="s">
        <v>76</v>
      </c>
      <c r="B3" s="261">
        <v>2025</v>
      </c>
      <c r="C3" s="261">
        <v>2024</v>
      </c>
      <c r="D3" s="261">
        <v>2023</v>
      </c>
      <c r="E3" s="261">
        <v>2022</v>
      </c>
      <c r="F3" s="261">
        <v>2021</v>
      </c>
      <c r="G3" s="262">
        <v>2020</v>
      </c>
    </row>
    <row r="4" spans="1:7" x14ac:dyDescent="0.25">
      <c r="A4" s="263">
        <v>1</v>
      </c>
      <c r="B4" s="43">
        <v>2754</v>
      </c>
      <c r="C4" s="243">
        <v>2764</v>
      </c>
      <c r="D4" s="243">
        <v>2702</v>
      </c>
      <c r="E4" s="243">
        <v>2628</v>
      </c>
      <c r="F4" s="243">
        <v>2615</v>
      </c>
      <c r="G4" s="264">
        <v>2515</v>
      </c>
    </row>
    <row r="5" spans="1:7" x14ac:dyDescent="0.25">
      <c r="A5" s="265">
        <v>2</v>
      </c>
      <c r="B5" s="2">
        <v>1075</v>
      </c>
      <c r="C5" s="242">
        <v>1037</v>
      </c>
      <c r="D5" s="242">
        <v>998</v>
      </c>
      <c r="E5" s="242">
        <v>1030</v>
      </c>
      <c r="F5" s="242">
        <v>988</v>
      </c>
      <c r="G5" s="266">
        <v>923</v>
      </c>
    </row>
    <row r="6" spans="1:7" x14ac:dyDescent="0.25">
      <c r="A6" s="265" t="s">
        <v>60</v>
      </c>
      <c r="B6" s="2">
        <v>2959</v>
      </c>
      <c r="C6" s="242">
        <v>2941</v>
      </c>
      <c r="D6" s="242">
        <v>2948</v>
      </c>
      <c r="E6" s="242">
        <v>2910</v>
      </c>
      <c r="F6" s="242">
        <v>2922</v>
      </c>
      <c r="G6" s="266">
        <v>2883</v>
      </c>
    </row>
    <row r="7" spans="1:7" x14ac:dyDescent="0.25">
      <c r="A7" s="265">
        <v>3</v>
      </c>
      <c r="B7" s="2">
        <v>351</v>
      </c>
      <c r="C7" s="242">
        <v>333</v>
      </c>
      <c r="D7" s="242">
        <v>310</v>
      </c>
      <c r="E7" s="242">
        <v>328</v>
      </c>
      <c r="F7" s="242">
        <v>325</v>
      </c>
      <c r="G7" s="266">
        <v>349</v>
      </c>
    </row>
    <row r="8" spans="1:7" x14ac:dyDescent="0.25">
      <c r="A8" s="267" t="s">
        <v>54</v>
      </c>
      <c r="B8" s="268">
        <f t="shared" ref="B8:G8" si="0">SUM(B4:B7)</f>
        <v>7139</v>
      </c>
      <c r="C8" s="268">
        <f t="shared" si="0"/>
        <v>7075</v>
      </c>
      <c r="D8" s="268">
        <f t="shared" si="0"/>
        <v>6958</v>
      </c>
      <c r="E8" s="268">
        <f t="shared" si="0"/>
        <v>6896</v>
      </c>
      <c r="F8" s="268">
        <f t="shared" si="0"/>
        <v>6850</v>
      </c>
      <c r="G8" s="269">
        <f t="shared" si="0"/>
        <v>6670</v>
      </c>
    </row>
    <row r="9" spans="1:7" x14ac:dyDescent="0.25">
      <c r="A9" s="436" t="s">
        <v>53</v>
      </c>
      <c r="B9" s="436"/>
      <c r="C9" s="436"/>
      <c r="D9" s="436"/>
      <c r="E9" s="436"/>
      <c r="F9" s="436"/>
      <c r="G9" s="436"/>
    </row>
    <row r="10" spans="1:7" x14ac:dyDescent="0.25">
      <c r="A10" s="260" t="s">
        <v>76</v>
      </c>
      <c r="B10" s="261">
        <v>2025</v>
      </c>
      <c r="C10" s="261">
        <v>2024</v>
      </c>
      <c r="D10" s="261">
        <v>2023</v>
      </c>
      <c r="E10" s="261">
        <v>2022</v>
      </c>
      <c r="F10" s="261">
        <v>2021</v>
      </c>
      <c r="G10" s="262">
        <v>2020</v>
      </c>
    </row>
    <row r="11" spans="1:7" x14ac:dyDescent="0.25">
      <c r="A11" s="263">
        <v>1</v>
      </c>
      <c r="B11" s="43">
        <v>312</v>
      </c>
      <c r="C11" s="243">
        <v>338</v>
      </c>
      <c r="D11" s="243">
        <v>325</v>
      </c>
      <c r="E11" s="243">
        <v>290</v>
      </c>
      <c r="F11" s="243">
        <v>323</v>
      </c>
      <c r="G11" s="264">
        <v>298</v>
      </c>
    </row>
    <row r="12" spans="1:7" x14ac:dyDescent="0.25">
      <c r="A12" s="265">
        <v>2</v>
      </c>
      <c r="B12" s="2">
        <v>138</v>
      </c>
      <c r="C12" s="242">
        <v>134</v>
      </c>
      <c r="D12" s="242">
        <v>127</v>
      </c>
      <c r="E12" s="242">
        <v>130</v>
      </c>
      <c r="F12" s="242">
        <v>126</v>
      </c>
      <c r="G12" s="266">
        <v>109</v>
      </c>
    </row>
    <row r="13" spans="1:7" x14ac:dyDescent="0.25">
      <c r="A13" s="265" t="s">
        <v>60</v>
      </c>
      <c r="B13" s="2">
        <v>0</v>
      </c>
      <c r="C13" s="242">
        <v>0</v>
      </c>
      <c r="D13" s="242">
        <v>0</v>
      </c>
      <c r="E13" s="242">
        <v>0</v>
      </c>
      <c r="F13" s="242">
        <v>0</v>
      </c>
      <c r="G13" s="266">
        <v>0</v>
      </c>
    </row>
    <row r="14" spans="1:7" x14ac:dyDescent="0.25">
      <c r="A14" s="265">
        <v>3</v>
      </c>
      <c r="B14" s="2">
        <v>181</v>
      </c>
      <c r="C14" s="242">
        <v>175</v>
      </c>
      <c r="D14" s="242">
        <v>178</v>
      </c>
      <c r="E14" s="242">
        <v>174</v>
      </c>
      <c r="F14" s="242">
        <v>183</v>
      </c>
      <c r="G14" s="266">
        <v>183</v>
      </c>
    </row>
    <row r="15" spans="1:7" x14ac:dyDescent="0.25">
      <c r="A15" s="267" t="s">
        <v>54</v>
      </c>
      <c r="B15" s="268">
        <f t="shared" ref="B15:G15" si="1">SUM(B11:B14)</f>
        <v>631</v>
      </c>
      <c r="C15" s="268">
        <f t="shared" si="1"/>
        <v>647</v>
      </c>
      <c r="D15" s="268">
        <f t="shared" si="1"/>
        <v>630</v>
      </c>
      <c r="E15" s="268">
        <f t="shared" si="1"/>
        <v>594</v>
      </c>
      <c r="F15" s="268">
        <f t="shared" si="1"/>
        <v>632</v>
      </c>
      <c r="G15" s="269">
        <f t="shared" si="1"/>
        <v>590</v>
      </c>
    </row>
    <row r="16" spans="1:7" x14ac:dyDescent="0.25">
      <c r="A16" s="436" t="s">
        <v>77</v>
      </c>
      <c r="B16" s="436"/>
      <c r="C16" s="436"/>
      <c r="D16" s="436"/>
      <c r="E16" s="436"/>
      <c r="F16" s="436"/>
      <c r="G16" s="436"/>
    </row>
    <row r="17" spans="1:7" x14ac:dyDescent="0.25">
      <c r="A17" s="260" t="s">
        <v>78</v>
      </c>
      <c r="B17" s="261">
        <v>2025</v>
      </c>
      <c r="C17" s="261">
        <v>2024</v>
      </c>
      <c r="D17" s="261">
        <v>2023</v>
      </c>
      <c r="E17" s="261">
        <v>2022</v>
      </c>
      <c r="F17" s="261">
        <v>2021</v>
      </c>
      <c r="G17" s="262">
        <v>2020</v>
      </c>
    </row>
    <row r="18" spans="1:7" x14ac:dyDescent="0.25">
      <c r="A18" s="270">
        <v>1</v>
      </c>
      <c r="B18" s="55">
        <f t="shared" ref="B18:G18" si="2">+B11+B4</f>
        <v>3066</v>
      </c>
      <c r="C18" s="55">
        <f t="shared" si="2"/>
        <v>3102</v>
      </c>
      <c r="D18" s="55">
        <f t="shared" si="2"/>
        <v>3027</v>
      </c>
      <c r="E18" s="55">
        <f t="shared" si="2"/>
        <v>2918</v>
      </c>
      <c r="F18" s="55">
        <f t="shared" si="2"/>
        <v>2938</v>
      </c>
      <c r="G18" s="271">
        <f t="shared" si="2"/>
        <v>2813</v>
      </c>
    </row>
    <row r="19" spans="1:7" x14ac:dyDescent="0.25">
      <c r="A19" s="270">
        <v>2</v>
      </c>
      <c r="B19" s="55">
        <f t="shared" ref="B19:G19" si="3">+B12+B5</f>
        <v>1213</v>
      </c>
      <c r="C19" s="55">
        <f t="shared" si="3"/>
        <v>1171</v>
      </c>
      <c r="D19" s="55">
        <f t="shared" si="3"/>
        <v>1125</v>
      </c>
      <c r="E19" s="55">
        <f t="shared" si="3"/>
        <v>1160</v>
      </c>
      <c r="F19" s="55">
        <f t="shared" si="3"/>
        <v>1114</v>
      </c>
      <c r="G19" s="271">
        <f t="shared" si="3"/>
        <v>1032</v>
      </c>
    </row>
    <row r="20" spans="1:7" x14ac:dyDescent="0.25">
      <c r="A20" s="272" t="s">
        <v>60</v>
      </c>
      <c r="B20" s="55">
        <f t="shared" ref="B20:G20" si="4">+B13+B6</f>
        <v>2959</v>
      </c>
      <c r="C20" s="55">
        <f t="shared" si="4"/>
        <v>2941</v>
      </c>
      <c r="D20" s="55">
        <f t="shared" si="4"/>
        <v>2948</v>
      </c>
      <c r="E20" s="55">
        <f t="shared" si="4"/>
        <v>2910</v>
      </c>
      <c r="F20" s="55">
        <f t="shared" si="4"/>
        <v>2922</v>
      </c>
      <c r="G20" s="271">
        <f t="shared" si="4"/>
        <v>2883</v>
      </c>
    </row>
    <row r="21" spans="1:7" x14ac:dyDescent="0.25">
      <c r="A21" s="272">
        <v>3</v>
      </c>
      <c r="B21" s="55">
        <f t="shared" ref="B21:G21" si="5">+B14+B7</f>
        <v>532</v>
      </c>
      <c r="C21" s="55">
        <f t="shared" si="5"/>
        <v>508</v>
      </c>
      <c r="D21" s="55">
        <f t="shared" si="5"/>
        <v>488</v>
      </c>
      <c r="E21" s="55">
        <f t="shared" si="5"/>
        <v>502</v>
      </c>
      <c r="F21" s="55">
        <f t="shared" si="5"/>
        <v>508</v>
      </c>
      <c r="G21" s="271">
        <f t="shared" si="5"/>
        <v>532</v>
      </c>
    </row>
    <row r="22" spans="1:7" x14ac:dyDescent="0.25">
      <c r="A22" s="267" t="s">
        <v>54</v>
      </c>
      <c r="B22" s="268">
        <f t="shared" ref="B22:G22" si="6">SUM(B18:B21)</f>
        <v>7770</v>
      </c>
      <c r="C22" s="268">
        <f t="shared" si="6"/>
        <v>7722</v>
      </c>
      <c r="D22" s="268">
        <f t="shared" si="6"/>
        <v>7588</v>
      </c>
      <c r="E22" s="268">
        <f t="shared" si="6"/>
        <v>7490</v>
      </c>
      <c r="F22" s="268">
        <f t="shared" si="6"/>
        <v>7482</v>
      </c>
      <c r="G22" s="269">
        <f t="shared" si="6"/>
        <v>7260</v>
      </c>
    </row>
    <row r="24" spans="1:7" x14ac:dyDescent="0.25">
      <c r="A24" t="s">
        <v>74</v>
      </c>
    </row>
  </sheetData>
  <mergeCells count="4">
    <mergeCell ref="A1:G1"/>
    <mergeCell ref="A2:G2"/>
    <mergeCell ref="A9:G9"/>
    <mergeCell ref="A16:G16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0"/>
  <sheetViews>
    <sheetView view="pageBreakPreview" zoomScale="130" zoomScaleNormal="100" zoomScaleSheetLayoutView="130" workbookViewId="0">
      <selection sqref="A1:L1"/>
    </sheetView>
  </sheetViews>
  <sheetFormatPr defaultRowHeight="15.75" x14ac:dyDescent="0.25"/>
  <cols>
    <col min="1" max="1" width="17.75" customWidth="1"/>
    <col min="2" max="2" width="10.5" customWidth="1"/>
    <col min="3" max="3" width="5.25" customWidth="1"/>
    <col min="4" max="4" width="5" customWidth="1"/>
    <col min="5" max="5" width="4.75" customWidth="1"/>
    <col min="6" max="6" width="5" customWidth="1"/>
    <col min="7" max="7" width="4.75" customWidth="1"/>
    <col min="8" max="8" width="5" customWidth="1"/>
    <col min="9" max="9" width="4.75" customWidth="1"/>
    <col min="10" max="10" width="5" customWidth="1"/>
    <col min="11" max="11" width="5.875" customWidth="1"/>
    <col min="12" max="12" width="5" customWidth="1"/>
    <col min="13" max="13" width="4.75" customWidth="1"/>
    <col min="14" max="14" width="5" customWidth="1"/>
    <col min="15" max="15" width="4.75" customWidth="1"/>
    <col min="16" max="16" width="5" customWidth="1"/>
  </cols>
  <sheetData>
    <row r="1" spans="1:13" ht="36" customHeight="1" thickBot="1" x14ac:dyDescent="0.3">
      <c r="A1" s="437" t="s">
        <v>1726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3" x14ac:dyDescent="0.25">
      <c r="A2" s="440" t="s">
        <v>50</v>
      </c>
      <c r="B2" s="438" t="s">
        <v>79</v>
      </c>
      <c r="C2" s="438" t="s">
        <v>52</v>
      </c>
      <c r="D2" s="438"/>
      <c r="E2" s="438"/>
      <c r="F2" s="438"/>
      <c r="G2" s="438" t="s">
        <v>53</v>
      </c>
      <c r="H2" s="438"/>
      <c r="I2" s="438"/>
      <c r="J2" s="438"/>
      <c r="K2" s="424" t="s">
        <v>54</v>
      </c>
      <c r="L2" s="439"/>
      <c r="M2" s="4"/>
    </row>
    <row r="3" spans="1:13" ht="47.25" x14ac:dyDescent="0.25">
      <c r="A3" s="441"/>
      <c r="B3" s="442"/>
      <c r="C3" s="70" t="s">
        <v>55</v>
      </c>
      <c r="D3" s="70" t="s">
        <v>56</v>
      </c>
      <c r="E3" s="70" t="s">
        <v>57</v>
      </c>
      <c r="F3" s="70" t="s">
        <v>56</v>
      </c>
      <c r="G3" s="70" t="s">
        <v>55</v>
      </c>
      <c r="H3" s="70" t="s">
        <v>56</v>
      </c>
      <c r="I3" s="70" t="s">
        <v>57</v>
      </c>
      <c r="J3" s="70" t="s">
        <v>56</v>
      </c>
      <c r="K3" s="70" t="s">
        <v>58</v>
      </c>
      <c r="L3" s="62" t="s">
        <v>56</v>
      </c>
      <c r="M3" s="4"/>
    </row>
    <row r="4" spans="1:13" x14ac:dyDescent="0.25">
      <c r="A4" s="429" t="s">
        <v>59</v>
      </c>
      <c r="B4" s="10">
        <v>1</v>
      </c>
      <c r="C4" s="43">
        <v>54</v>
      </c>
      <c r="D4" s="43">
        <v>47</v>
      </c>
      <c r="E4" s="43">
        <v>3</v>
      </c>
      <c r="F4" s="43">
        <v>3</v>
      </c>
      <c r="G4" s="43">
        <v>0</v>
      </c>
      <c r="H4" s="43">
        <v>0</v>
      </c>
      <c r="I4" s="43">
        <v>0</v>
      </c>
      <c r="J4" s="43">
        <v>0</v>
      </c>
      <c r="K4" s="146">
        <f>+C4+E4+G4+I4</f>
        <v>57</v>
      </c>
      <c r="L4" s="148">
        <f>+D4+F4+H4+J4</f>
        <v>50</v>
      </c>
    </row>
    <row r="5" spans="1:13" x14ac:dyDescent="0.25">
      <c r="A5" s="430"/>
      <c r="B5" s="37">
        <v>2</v>
      </c>
      <c r="C5" s="2">
        <v>18</v>
      </c>
      <c r="D5" s="2">
        <v>16</v>
      </c>
      <c r="E5" s="2">
        <v>1</v>
      </c>
      <c r="F5" s="2">
        <v>1</v>
      </c>
      <c r="G5" s="2">
        <v>0</v>
      </c>
      <c r="H5" s="2">
        <v>0</v>
      </c>
      <c r="I5" s="2">
        <v>0</v>
      </c>
      <c r="J5" s="2">
        <v>0</v>
      </c>
      <c r="K5" s="44">
        <f t="shared" ref="K5:K38" si="0">+C5+E5+G5+I5</f>
        <v>19</v>
      </c>
      <c r="L5" s="147">
        <f t="shared" ref="L5:L38" si="1">+D5+F5+H5+J5</f>
        <v>17</v>
      </c>
    </row>
    <row r="6" spans="1:13" x14ac:dyDescent="0.25">
      <c r="A6" s="430"/>
      <c r="B6" s="37" t="s">
        <v>60</v>
      </c>
      <c r="C6" s="2">
        <v>257</v>
      </c>
      <c r="D6" s="2">
        <v>186</v>
      </c>
      <c r="E6" s="2">
        <v>193</v>
      </c>
      <c r="F6" s="2">
        <v>89</v>
      </c>
      <c r="G6" s="2">
        <v>0</v>
      </c>
      <c r="H6" s="2">
        <v>0</v>
      </c>
      <c r="I6" s="2">
        <v>0</v>
      </c>
      <c r="J6" s="2">
        <v>0</v>
      </c>
      <c r="K6" s="44">
        <f t="shared" si="0"/>
        <v>450</v>
      </c>
      <c r="L6" s="147">
        <f t="shared" si="1"/>
        <v>275</v>
      </c>
    </row>
    <row r="7" spans="1:13" x14ac:dyDescent="0.25">
      <c r="A7" s="431"/>
      <c r="B7" s="37">
        <v>3</v>
      </c>
      <c r="C7" s="2">
        <v>20</v>
      </c>
      <c r="D7" s="2">
        <v>14</v>
      </c>
      <c r="E7" s="2">
        <v>2</v>
      </c>
      <c r="F7" s="2">
        <v>2</v>
      </c>
      <c r="G7" s="2">
        <v>16</v>
      </c>
      <c r="H7" s="2">
        <v>6</v>
      </c>
      <c r="I7" s="2">
        <v>1</v>
      </c>
      <c r="J7" s="2">
        <v>0</v>
      </c>
      <c r="K7" s="44">
        <f t="shared" si="0"/>
        <v>39</v>
      </c>
      <c r="L7" s="147">
        <f t="shared" si="1"/>
        <v>22</v>
      </c>
    </row>
    <row r="8" spans="1:13" x14ac:dyDescent="0.25">
      <c r="A8" s="413" t="s">
        <v>61</v>
      </c>
      <c r="B8" s="414"/>
      <c r="C8" s="35">
        <f>SUM(C4:C7)</f>
        <v>349</v>
      </c>
      <c r="D8" s="35">
        <f>SUM(D4:D7)</f>
        <v>263</v>
      </c>
      <c r="E8" s="35">
        <f>SUM(E4:E7)</f>
        <v>199</v>
      </c>
      <c r="F8" s="35">
        <f>SUM(F4:F7)</f>
        <v>95</v>
      </c>
      <c r="G8" s="35">
        <f>SUM(G4:G7)</f>
        <v>16</v>
      </c>
      <c r="H8" s="35">
        <f t="shared" ref="H8:J8" si="2">SUM(H4:H7)</f>
        <v>6</v>
      </c>
      <c r="I8" s="35">
        <f t="shared" si="2"/>
        <v>1</v>
      </c>
      <c r="J8" s="35">
        <f t="shared" si="2"/>
        <v>0</v>
      </c>
      <c r="K8" s="44">
        <f>+C8+E8+G8+I8</f>
        <v>565</v>
      </c>
      <c r="L8" s="147">
        <f t="shared" ref="L8" si="3">+D8+F8+H8+J8</f>
        <v>364</v>
      </c>
    </row>
    <row r="9" spans="1:13" x14ac:dyDescent="0.25">
      <c r="A9" s="432" t="s">
        <v>62</v>
      </c>
      <c r="B9" s="37">
        <v>1</v>
      </c>
      <c r="C9" s="2">
        <v>129</v>
      </c>
      <c r="D9" s="2">
        <v>78</v>
      </c>
      <c r="E9" s="2">
        <v>7</v>
      </c>
      <c r="F9" s="2">
        <v>2</v>
      </c>
      <c r="G9" s="2">
        <v>0</v>
      </c>
      <c r="H9" s="2">
        <v>0</v>
      </c>
      <c r="I9" s="2">
        <v>0</v>
      </c>
      <c r="J9" s="2">
        <v>0</v>
      </c>
      <c r="K9" s="44">
        <f t="shared" si="0"/>
        <v>136</v>
      </c>
      <c r="L9" s="147">
        <f t="shared" si="1"/>
        <v>80</v>
      </c>
    </row>
    <row r="10" spans="1:13" x14ac:dyDescent="0.25">
      <c r="A10" s="433"/>
      <c r="B10" s="37">
        <v>2</v>
      </c>
      <c r="C10" s="2">
        <v>99</v>
      </c>
      <c r="D10" s="2">
        <v>71</v>
      </c>
      <c r="E10" s="2">
        <v>7</v>
      </c>
      <c r="F10" s="2">
        <v>5</v>
      </c>
      <c r="G10" s="2">
        <v>0</v>
      </c>
      <c r="H10" s="2">
        <v>0</v>
      </c>
      <c r="I10" s="2">
        <v>0</v>
      </c>
      <c r="J10" s="2">
        <v>0</v>
      </c>
      <c r="K10" s="44">
        <f t="shared" si="0"/>
        <v>106</v>
      </c>
      <c r="L10" s="147">
        <f t="shared" si="1"/>
        <v>76</v>
      </c>
    </row>
    <row r="11" spans="1:13" x14ac:dyDescent="0.25">
      <c r="A11" s="433"/>
      <c r="B11" s="37" t="s">
        <v>60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44">
        <f t="shared" si="0"/>
        <v>0</v>
      </c>
      <c r="L11" s="147">
        <f t="shared" si="1"/>
        <v>0</v>
      </c>
    </row>
    <row r="12" spans="1:13" x14ac:dyDescent="0.25">
      <c r="A12" s="434"/>
      <c r="B12" s="37">
        <v>3</v>
      </c>
      <c r="C12" s="2">
        <v>23</v>
      </c>
      <c r="D12" s="2">
        <v>9</v>
      </c>
      <c r="E12" s="2">
        <v>8</v>
      </c>
      <c r="F12" s="2">
        <v>4</v>
      </c>
      <c r="G12" s="2">
        <v>1</v>
      </c>
      <c r="H12" s="2">
        <v>0</v>
      </c>
      <c r="I12" s="2">
        <v>0</v>
      </c>
      <c r="J12" s="2">
        <v>0</v>
      </c>
      <c r="K12" s="44">
        <f t="shared" si="0"/>
        <v>32</v>
      </c>
      <c r="L12" s="147">
        <f t="shared" si="1"/>
        <v>13</v>
      </c>
    </row>
    <row r="13" spans="1:13" x14ac:dyDescent="0.25">
      <c r="A13" s="413" t="s">
        <v>63</v>
      </c>
      <c r="B13" s="414"/>
      <c r="C13" s="35">
        <f>SUM(C9:C12)</f>
        <v>251</v>
      </c>
      <c r="D13" s="35">
        <f>SUM(D9:D12)</f>
        <v>158</v>
      </c>
      <c r="E13" s="35">
        <f>SUM(E9:E12)</f>
        <v>22</v>
      </c>
      <c r="F13" s="35">
        <f>SUM(F9:F12)</f>
        <v>11</v>
      </c>
      <c r="G13" s="35">
        <f t="shared" ref="G13:J13" si="4">SUM(G9:G12)</f>
        <v>1</v>
      </c>
      <c r="H13" s="35">
        <f t="shared" si="4"/>
        <v>0</v>
      </c>
      <c r="I13" s="35">
        <f t="shared" si="4"/>
        <v>0</v>
      </c>
      <c r="J13" s="35">
        <f t="shared" si="4"/>
        <v>0</v>
      </c>
      <c r="K13" s="44">
        <f t="shared" si="0"/>
        <v>274</v>
      </c>
      <c r="L13" s="147">
        <f t="shared" si="1"/>
        <v>169</v>
      </c>
    </row>
    <row r="14" spans="1:13" x14ac:dyDescent="0.25">
      <c r="A14" s="432" t="s">
        <v>64</v>
      </c>
      <c r="B14" s="37">
        <v>1</v>
      </c>
      <c r="C14" s="2">
        <v>120</v>
      </c>
      <c r="D14" s="2">
        <v>74</v>
      </c>
      <c r="E14" s="2">
        <v>1</v>
      </c>
      <c r="F14" s="2">
        <v>1</v>
      </c>
      <c r="G14" s="2">
        <v>24</v>
      </c>
      <c r="H14" s="2">
        <v>19</v>
      </c>
      <c r="I14" s="2">
        <v>1</v>
      </c>
      <c r="J14" s="2">
        <v>1</v>
      </c>
      <c r="K14" s="44">
        <f t="shared" si="0"/>
        <v>146</v>
      </c>
      <c r="L14" s="147">
        <f t="shared" si="1"/>
        <v>95</v>
      </c>
    </row>
    <row r="15" spans="1:13" x14ac:dyDescent="0.25">
      <c r="A15" s="433"/>
      <c r="B15" s="37">
        <v>2</v>
      </c>
      <c r="C15" s="2">
        <v>97</v>
      </c>
      <c r="D15" s="2">
        <v>63</v>
      </c>
      <c r="E15" s="2">
        <v>0</v>
      </c>
      <c r="F15" s="2">
        <v>0</v>
      </c>
      <c r="G15" s="2">
        <v>25</v>
      </c>
      <c r="H15" s="2">
        <v>17</v>
      </c>
      <c r="I15" s="2">
        <v>0</v>
      </c>
      <c r="J15" s="2">
        <v>0</v>
      </c>
      <c r="K15" s="44">
        <f t="shared" si="0"/>
        <v>122</v>
      </c>
      <c r="L15" s="147">
        <f t="shared" si="1"/>
        <v>80</v>
      </c>
    </row>
    <row r="16" spans="1:13" x14ac:dyDescent="0.25">
      <c r="A16" s="433"/>
      <c r="B16" s="37" t="s">
        <v>60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44">
        <f t="shared" si="0"/>
        <v>0</v>
      </c>
      <c r="L16" s="147">
        <f t="shared" si="1"/>
        <v>0</v>
      </c>
    </row>
    <row r="17" spans="1:12" x14ac:dyDescent="0.25">
      <c r="A17" s="434"/>
      <c r="B17" s="37">
        <v>3</v>
      </c>
      <c r="C17" s="2">
        <v>8</v>
      </c>
      <c r="D17" s="2">
        <v>6</v>
      </c>
      <c r="E17" s="2">
        <v>0</v>
      </c>
      <c r="F17" s="2">
        <v>0</v>
      </c>
      <c r="G17" s="2">
        <v>5</v>
      </c>
      <c r="H17" s="2">
        <v>3</v>
      </c>
      <c r="I17" s="2">
        <v>0</v>
      </c>
      <c r="J17" s="2">
        <v>0</v>
      </c>
      <c r="K17" s="44">
        <f t="shared" si="0"/>
        <v>13</v>
      </c>
      <c r="L17" s="147">
        <f t="shared" si="1"/>
        <v>9</v>
      </c>
    </row>
    <row r="18" spans="1:12" x14ac:dyDescent="0.25">
      <c r="A18" s="413" t="s">
        <v>65</v>
      </c>
      <c r="B18" s="414"/>
      <c r="C18" s="35">
        <f>SUM(C14:C17)</f>
        <v>225</v>
      </c>
      <c r="D18" s="35">
        <f>SUM(D14:D17)</f>
        <v>143</v>
      </c>
      <c r="E18" s="35">
        <f>SUM(E14:E17)</f>
        <v>1</v>
      </c>
      <c r="F18" s="35">
        <f>SUM(F14:F17)</f>
        <v>1</v>
      </c>
      <c r="G18" s="35">
        <f t="shared" ref="G18:I18" si="5">SUM(G14:G17)</f>
        <v>54</v>
      </c>
      <c r="H18" s="35">
        <f t="shared" si="5"/>
        <v>39</v>
      </c>
      <c r="I18" s="35">
        <f t="shared" si="5"/>
        <v>1</v>
      </c>
      <c r="J18" s="35">
        <f>SUM(J14:J17)</f>
        <v>1</v>
      </c>
      <c r="K18" s="44">
        <f t="shared" si="0"/>
        <v>281</v>
      </c>
      <c r="L18" s="147">
        <f t="shared" si="1"/>
        <v>184</v>
      </c>
    </row>
    <row r="19" spans="1:12" x14ac:dyDescent="0.25">
      <c r="A19" s="432" t="s">
        <v>66</v>
      </c>
      <c r="B19" s="37">
        <v>1</v>
      </c>
      <c r="C19" s="2">
        <v>66</v>
      </c>
      <c r="D19" s="2">
        <v>53</v>
      </c>
      <c r="E19" s="2">
        <v>58</v>
      </c>
      <c r="F19" s="2">
        <v>38</v>
      </c>
      <c r="G19" s="2">
        <v>40</v>
      </c>
      <c r="H19" s="2">
        <v>31</v>
      </c>
      <c r="I19" s="2">
        <v>0</v>
      </c>
      <c r="J19" s="2">
        <v>0</v>
      </c>
      <c r="K19" s="44">
        <f t="shared" si="0"/>
        <v>164</v>
      </c>
      <c r="L19" s="147">
        <f t="shared" si="1"/>
        <v>122</v>
      </c>
    </row>
    <row r="20" spans="1:12" x14ac:dyDescent="0.25">
      <c r="A20" s="433"/>
      <c r="B20" s="37">
        <v>2</v>
      </c>
      <c r="C20" s="2">
        <v>46</v>
      </c>
      <c r="D20" s="2">
        <v>30</v>
      </c>
      <c r="E20" s="2">
        <v>8</v>
      </c>
      <c r="F20" s="2">
        <v>6</v>
      </c>
      <c r="G20" s="2">
        <v>23</v>
      </c>
      <c r="H20" s="2">
        <v>20</v>
      </c>
      <c r="I20" s="2">
        <v>0</v>
      </c>
      <c r="J20" s="2">
        <v>0</v>
      </c>
      <c r="K20" s="44">
        <f t="shared" si="0"/>
        <v>77</v>
      </c>
      <c r="L20" s="147">
        <f t="shared" si="1"/>
        <v>56</v>
      </c>
    </row>
    <row r="21" spans="1:12" x14ac:dyDescent="0.25">
      <c r="A21" s="433"/>
      <c r="B21" s="37" t="s">
        <v>60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44">
        <f t="shared" si="0"/>
        <v>0</v>
      </c>
      <c r="L21" s="147">
        <f t="shared" si="1"/>
        <v>0</v>
      </c>
    </row>
    <row r="22" spans="1:12" x14ac:dyDescent="0.25">
      <c r="A22" s="434"/>
      <c r="B22" s="37">
        <v>3</v>
      </c>
      <c r="C22" s="2">
        <v>3</v>
      </c>
      <c r="D22" s="2">
        <v>3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44">
        <f t="shared" si="0"/>
        <v>4</v>
      </c>
      <c r="L22" s="147">
        <f t="shared" si="1"/>
        <v>3</v>
      </c>
    </row>
    <row r="23" spans="1:12" x14ac:dyDescent="0.25">
      <c r="A23" s="413" t="s">
        <v>67</v>
      </c>
      <c r="B23" s="414"/>
      <c r="C23" s="35">
        <f>SUM(C19:C22)</f>
        <v>115</v>
      </c>
      <c r="D23" s="35">
        <f>SUM(D19:D22)</f>
        <v>86</v>
      </c>
      <c r="E23" s="35">
        <f>SUM(E19:E22)</f>
        <v>67</v>
      </c>
      <c r="F23" s="35">
        <f>SUM(F19:F22)</f>
        <v>44</v>
      </c>
      <c r="G23" s="35">
        <f t="shared" ref="G23:J23" si="6">SUM(G19:G22)</f>
        <v>63</v>
      </c>
      <c r="H23" s="35">
        <f t="shared" si="6"/>
        <v>51</v>
      </c>
      <c r="I23" s="35">
        <f t="shared" si="6"/>
        <v>0</v>
      </c>
      <c r="J23" s="35">
        <f t="shared" si="6"/>
        <v>0</v>
      </c>
      <c r="K23" s="44">
        <f t="shared" si="0"/>
        <v>245</v>
      </c>
      <c r="L23" s="147">
        <f t="shared" si="1"/>
        <v>181</v>
      </c>
    </row>
    <row r="24" spans="1:12" x14ac:dyDescent="0.25">
      <c r="A24" s="432" t="s">
        <v>68</v>
      </c>
      <c r="B24" s="37">
        <v>1</v>
      </c>
      <c r="C24" s="2">
        <v>181</v>
      </c>
      <c r="D24" s="2">
        <v>143</v>
      </c>
      <c r="E24" s="2">
        <v>21</v>
      </c>
      <c r="F24" s="2">
        <v>20</v>
      </c>
      <c r="G24" s="2">
        <v>1</v>
      </c>
      <c r="H24" s="2">
        <v>1</v>
      </c>
      <c r="I24" s="2">
        <v>1</v>
      </c>
      <c r="J24" s="2">
        <v>1</v>
      </c>
      <c r="K24" s="44">
        <f t="shared" si="0"/>
        <v>204</v>
      </c>
      <c r="L24" s="147">
        <f t="shared" si="1"/>
        <v>165</v>
      </c>
    </row>
    <row r="25" spans="1:12" x14ac:dyDescent="0.25">
      <c r="A25" s="433"/>
      <c r="B25" s="37">
        <v>2</v>
      </c>
      <c r="C25" s="2">
        <v>158</v>
      </c>
      <c r="D25" s="2">
        <v>131</v>
      </c>
      <c r="E25" s="2">
        <v>28</v>
      </c>
      <c r="F25" s="2">
        <v>21</v>
      </c>
      <c r="G25" s="2">
        <v>7</v>
      </c>
      <c r="H25" s="2">
        <v>7</v>
      </c>
      <c r="I25" s="2">
        <v>0</v>
      </c>
      <c r="J25" s="2">
        <v>0</v>
      </c>
      <c r="K25" s="44">
        <f t="shared" si="0"/>
        <v>193</v>
      </c>
      <c r="L25" s="147">
        <f t="shared" si="1"/>
        <v>159</v>
      </c>
    </row>
    <row r="26" spans="1:12" x14ac:dyDescent="0.25">
      <c r="A26" s="433"/>
      <c r="B26" s="37" t="s">
        <v>60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44">
        <f t="shared" si="0"/>
        <v>0</v>
      </c>
      <c r="L26" s="147">
        <f t="shared" si="1"/>
        <v>0</v>
      </c>
    </row>
    <row r="27" spans="1:12" x14ac:dyDescent="0.25">
      <c r="A27" s="434"/>
      <c r="B27" s="37">
        <v>3</v>
      </c>
      <c r="C27" s="2">
        <v>11</v>
      </c>
      <c r="D27" s="2">
        <v>5</v>
      </c>
      <c r="E27" s="2">
        <v>0</v>
      </c>
      <c r="F27" s="2">
        <v>0</v>
      </c>
      <c r="G27" s="2">
        <v>5</v>
      </c>
      <c r="H27" s="2">
        <v>4</v>
      </c>
      <c r="I27" s="2">
        <v>1</v>
      </c>
      <c r="J27" s="2">
        <v>0</v>
      </c>
      <c r="K27" s="44">
        <f t="shared" si="0"/>
        <v>17</v>
      </c>
      <c r="L27" s="147">
        <f t="shared" si="1"/>
        <v>9</v>
      </c>
    </row>
    <row r="28" spans="1:12" x14ac:dyDescent="0.25">
      <c r="A28" s="413" t="s">
        <v>69</v>
      </c>
      <c r="B28" s="414"/>
      <c r="C28" s="35">
        <f>SUM(C24:C27)</f>
        <v>350</v>
      </c>
      <c r="D28" s="35">
        <f>SUM(D24:D27)</f>
        <v>279</v>
      </c>
      <c r="E28" s="35">
        <f>SUM(E24:E27)</f>
        <v>49</v>
      </c>
      <c r="F28" s="35">
        <f>SUM(F24:F27)</f>
        <v>41</v>
      </c>
      <c r="G28" s="35">
        <f t="shared" ref="G28:J28" si="7">SUM(G24:G27)</f>
        <v>13</v>
      </c>
      <c r="H28" s="35">
        <f t="shared" si="7"/>
        <v>12</v>
      </c>
      <c r="I28" s="35">
        <f t="shared" si="7"/>
        <v>2</v>
      </c>
      <c r="J28" s="35">
        <f t="shared" si="7"/>
        <v>1</v>
      </c>
      <c r="K28" s="44">
        <f t="shared" si="0"/>
        <v>414</v>
      </c>
      <c r="L28" s="147">
        <f t="shared" si="1"/>
        <v>333</v>
      </c>
    </row>
    <row r="29" spans="1:12" x14ac:dyDescent="0.25">
      <c r="A29" s="432" t="s">
        <v>70</v>
      </c>
      <c r="B29" s="37">
        <v>1</v>
      </c>
      <c r="C29" s="2">
        <v>13</v>
      </c>
      <c r="D29" s="2">
        <v>7</v>
      </c>
      <c r="E29" s="2">
        <v>3</v>
      </c>
      <c r="F29" s="2">
        <v>2</v>
      </c>
      <c r="G29" s="2">
        <v>0</v>
      </c>
      <c r="H29" s="2">
        <v>0</v>
      </c>
      <c r="I29" s="2">
        <v>0</v>
      </c>
      <c r="J29" s="2">
        <v>0</v>
      </c>
      <c r="K29" s="44">
        <f t="shared" si="0"/>
        <v>16</v>
      </c>
      <c r="L29" s="147">
        <f t="shared" si="1"/>
        <v>9</v>
      </c>
    </row>
    <row r="30" spans="1:12" x14ac:dyDescent="0.25">
      <c r="A30" s="433"/>
      <c r="B30" s="37">
        <v>2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44">
        <f t="shared" si="0"/>
        <v>0</v>
      </c>
      <c r="L30" s="147">
        <f t="shared" si="1"/>
        <v>0</v>
      </c>
    </row>
    <row r="31" spans="1:12" x14ac:dyDescent="0.25">
      <c r="A31" s="433"/>
      <c r="B31" s="37" t="s">
        <v>60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44">
        <f t="shared" si="0"/>
        <v>0</v>
      </c>
      <c r="L31" s="147">
        <f t="shared" si="1"/>
        <v>0</v>
      </c>
    </row>
    <row r="32" spans="1:12" x14ac:dyDescent="0.25">
      <c r="A32" s="434"/>
      <c r="B32" s="37">
        <v>3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44">
        <f t="shared" si="0"/>
        <v>0</v>
      </c>
      <c r="L32" s="147">
        <f t="shared" si="1"/>
        <v>0</v>
      </c>
    </row>
    <row r="33" spans="1:12" x14ac:dyDescent="0.25">
      <c r="A33" s="415" t="s">
        <v>71</v>
      </c>
      <c r="B33" s="416"/>
      <c r="C33" s="85">
        <f t="shared" ref="C33:J33" si="8">SUM(C29:C32)</f>
        <v>13</v>
      </c>
      <c r="D33" s="85">
        <f t="shared" si="8"/>
        <v>7</v>
      </c>
      <c r="E33" s="85">
        <f t="shared" si="8"/>
        <v>3</v>
      </c>
      <c r="F33" s="85">
        <f t="shared" si="8"/>
        <v>2</v>
      </c>
      <c r="G33" s="85">
        <f t="shared" si="8"/>
        <v>0</v>
      </c>
      <c r="H33" s="85">
        <f t="shared" si="8"/>
        <v>0</v>
      </c>
      <c r="I33" s="85">
        <f t="shared" si="8"/>
        <v>0</v>
      </c>
      <c r="J33" s="85">
        <f t="shared" si="8"/>
        <v>0</v>
      </c>
      <c r="K33" s="83">
        <f t="shared" si="0"/>
        <v>16</v>
      </c>
      <c r="L33" s="149">
        <f t="shared" si="1"/>
        <v>9</v>
      </c>
    </row>
    <row r="34" spans="1:12" x14ac:dyDescent="0.25">
      <c r="A34" s="443" t="s">
        <v>80</v>
      </c>
      <c r="B34" s="150">
        <v>1</v>
      </c>
      <c r="C34" s="130">
        <f>+C4+C9+C14+C19+C24+C29</f>
        <v>563</v>
      </c>
      <c r="D34" s="130">
        <f t="shared" ref="C34:F38" si="9">+D4+D9+D14+D19+D24+D29</f>
        <v>402</v>
      </c>
      <c r="E34" s="130">
        <f t="shared" si="9"/>
        <v>93</v>
      </c>
      <c r="F34" s="130">
        <f t="shared" si="9"/>
        <v>66</v>
      </c>
      <c r="G34" s="130">
        <f t="shared" ref="G34:I34" si="10">+G4+G9+G14+G19+G24+G29</f>
        <v>65</v>
      </c>
      <c r="H34" s="130">
        <f t="shared" si="10"/>
        <v>51</v>
      </c>
      <c r="I34" s="130">
        <f t="shared" si="10"/>
        <v>2</v>
      </c>
      <c r="J34" s="130">
        <f>+J4+J9+J14+J19+J24+J29</f>
        <v>2</v>
      </c>
      <c r="K34" s="151">
        <f>+C34+E34+G34+I34</f>
        <v>723</v>
      </c>
      <c r="L34" s="131">
        <f t="shared" si="1"/>
        <v>521</v>
      </c>
    </row>
    <row r="35" spans="1:12" x14ac:dyDescent="0.25">
      <c r="A35" s="444"/>
      <c r="B35" s="77">
        <v>2</v>
      </c>
      <c r="C35" s="35">
        <f t="shared" si="9"/>
        <v>418</v>
      </c>
      <c r="D35" s="35">
        <f t="shared" si="9"/>
        <v>311</v>
      </c>
      <c r="E35" s="35">
        <f t="shared" si="9"/>
        <v>44</v>
      </c>
      <c r="F35" s="35">
        <f t="shared" si="9"/>
        <v>33</v>
      </c>
      <c r="G35" s="35">
        <f t="shared" ref="G35:J35" si="11">+G5+G10+G15+G20+G25+G30</f>
        <v>55</v>
      </c>
      <c r="H35" s="35">
        <f t="shared" si="11"/>
        <v>44</v>
      </c>
      <c r="I35" s="35">
        <f t="shared" si="11"/>
        <v>0</v>
      </c>
      <c r="J35" s="35">
        <f t="shared" si="11"/>
        <v>0</v>
      </c>
      <c r="K35" s="44">
        <f t="shared" si="0"/>
        <v>517</v>
      </c>
      <c r="L35" s="147">
        <f t="shared" si="1"/>
        <v>388</v>
      </c>
    </row>
    <row r="36" spans="1:12" x14ac:dyDescent="0.25">
      <c r="A36" s="444"/>
      <c r="B36" s="77" t="s">
        <v>60</v>
      </c>
      <c r="C36" s="35">
        <f t="shared" si="9"/>
        <v>257</v>
      </c>
      <c r="D36" s="35">
        <f t="shared" si="9"/>
        <v>186</v>
      </c>
      <c r="E36" s="35">
        <f t="shared" si="9"/>
        <v>193</v>
      </c>
      <c r="F36" s="35">
        <f t="shared" si="9"/>
        <v>89</v>
      </c>
      <c r="G36" s="35">
        <f t="shared" ref="G36:J36" si="12">+G6+G11+G16+G21+G26+G31</f>
        <v>0</v>
      </c>
      <c r="H36" s="35">
        <f t="shared" si="12"/>
        <v>0</v>
      </c>
      <c r="I36" s="35">
        <f t="shared" si="12"/>
        <v>0</v>
      </c>
      <c r="J36" s="35">
        <f t="shared" si="12"/>
        <v>0</v>
      </c>
      <c r="K36" s="44">
        <f t="shared" si="0"/>
        <v>450</v>
      </c>
      <c r="L36" s="147">
        <f t="shared" si="1"/>
        <v>275</v>
      </c>
    </row>
    <row r="37" spans="1:12" x14ac:dyDescent="0.25">
      <c r="A37" s="445"/>
      <c r="B37" s="84">
        <v>3</v>
      </c>
      <c r="C37" s="85">
        <f t="shared" si="9"/>
        <v>65</v>
      </c>
      <c r="D37" s="85">
        <f t="shared" si="9"/>
        <v>37</v>
      </c>
      <c r="E37" s="85">
        <f t="shared" si="9"/>
        <v>11</v>
      </c>
      <c r="F37" s="85">
        <f>+F7+F12+F17+F22+F27+F32</f>
        <v>6</v>
      </c>
      <c r="G37" s="85">
        <f t="shared" ref="G37:I37" si="13">+G7+G12+G17+G22+G27+G32</f>
        <v>27</v>
      </c>
      <c r="H37" s="85">
        <f t="shared" si="13"/>
        <v>13</v>
      </c>
      <c r="I37" s="85">
        <f t="shared" si="13"/>
        <v>2</v>
      </c>
      <c r="J37" s="85">
        <f>+J7+J12+J17+J22+J27+J32</f>
        <v>0</v>
      </c>
      <c r="K37" s="83">
        <f t="shared" si="0"/>
        <v>105</v>
      </c>
      <c r="L37" s="149">
        <f t="shared" si="1"/>
        <v>56</v>
      </c>
    </row>
    <row r="38" spans="1:12" x14ac:dyDescent="0.25">
      <c r="A38" s="411" t="s">
        <v>81</v>
      </c>
      <c r="B38" s="412"/>
      <c r="C38" s="126">
        <f t="shared" si="9"/>
        <v>1303</v>
      </c>
      <c r="D38" s="126">
        <f t="shared" si="9"/>
        <v>936</v>
      </c>
      <c r="E38" s="126">
        <f t="shared" si="9"/>
        <v>341</v>
      </c>
      <c r="F38" s="126">
        <f t="shared" si="9"/>
        <v>194</v>
      </c>
      <c r="G38" s="126">
        <f t="shared" ref="G38:J38" si="14">+G8+G13+G18+G23+G28+G33</f>
        <v>147</v>
      </c>
      <c r="H38" s="126">
        <f t="shared" si="14"/>
        <v>108</v>
      </c>
      <c r="I38" s="126">
        <f t="shared" si="14"/>
        <v>4</v>
      </c>
      <c r="J38" s="126">
        <f t="shared" si="14"/>
        <v>2</v>
      </c>
      <c r="K38" s="153">
        <f t="shared" si="0"/>
        <v>1795</v>
      </c>
      <c r="L38" s="127">
        <f t="shared" si="1"/>
        <v>1240</v>
      </c>
    </row>
    <row r="39" spans="1:12" x14ac:dyDescent="0.25">
      <c r="A39" s="12"/>
    </row>
    <row r="40" spans="1:12" x14ac:dyDescent="0.25">
      <c r="A40" t="s">
        <v>74</v>
      </c>
    </row>
  </sheetData>
  <mergeCells count="20">
    <mergeCell ref="A38:B38"/>
    <mergeCell ref="A8:B8"/>
    <mergeCell ref="A13:B13"/>
    <mergeCell ref="A18:B18"/>
    <mergeCell ref="A23:B23"/>
    <mergeCell ref="A28:B28"/>
    <mergeCell ref="A33:B33"/>
    <mergeCell ref="A34:A37"/>
    <mergeCell ref="A29:A32"/>
    <mergeCell ref="A24:A27"/>
    <mergeCell ref="A19:A22"/>
    <mergeCell ref="A14:A17"/>
    <mergeCell ref="A9:A12"/>
    <mergeCell ref="A4:A7"/>
    <mergeCell ref="A1:L1"/>
    <mergeCell ref="C2:F2"/>
    <mergeCell ref="G2:J2"/>
    <mergeCell ref="K2:L2"/>
    <mergeCell ref="A2:A3"/>
    <mergeCell ref="B2:B3"/>
  </mergeCells>
  <phoneticPr fontId="2" type="noConversion"/>
  <pageMargins left="0.75" right="0.75" top="1" bottom="1" header="0.4921259845" footer="0.492125984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4"/>
  <sheetViews>
    <sheetView view="pageBreakPreview" zoomScaleNormal="100" zoomScaleSheetLayoutView="100" workbookViewId="0">
      <selection sqref="A1:J1"/>
    </sheetView>
  </sheetViews>
  <sheetFormatPr defaultRowHeight="15.75" x14ac:dyDescent="0.25"/>
  <cols>
    <col min="1" max="1" width="27.625" customWidth="1"/>
    <col min="2" max="3" width="10.625" customWidth="1"/>
    <col min="4" max="4" width="9.5" customWidth="1"/>
    <col min="5" max="6" width="9.75" customWidth="1"/>
    <col min="7" max="10" width="11.125" customWidth="1"/>
  </cols>
  <sheetData>
    <row r="1" spans="1:10" ht="46.5" customHeight="1" x14ac:dyDescent="0.3">
      <c r="A1" s="449" t="s">
        <v>1727</v>
      </c>
      <c r="B1" s="449"/>
      <c r="C1" s="449"/>
      <c r="D1" s="449"/>
      <c r="E1" s="449"/>
      <c r="F1" s="449"/>
      <c r="G1" s="449"/>
      <c r="H1" s="449"/>
      <c r="I1" s="449"/>
      <c r="J1" s="449"/>
    </row>
    <row r="2" spans="1:10" ht="16.5" thickBot="1" x14ac:dyDescent="0.3">
      <c r="A2" s="446" t="s">
        <v>52</v>
      </c>
      <c r="B2" s="446"/>
      <c r="C2" s="446"/>
      <c r="D2" s="446"/>
      <c r="E2" s="446"/>
      <c r="F2" s="446"/>
      <c r="G2" s="446"/>
      <c r="H2" s="446"/>
      <c r="I2" s="446"/>
      <c r="J2" s="446"/>
    </row>
    <row r="3" spans="1:10" ht="30.75" thickBot="1" x14ac:dyDescent="0.3">
      <c r="A3" s="46" t="s">
        <v>82</v>
      </c>
      <c r="B3" s="52" t="s">
        <v>83</v>
      </c>
      <c r="C3" s="52" t="s">
        <v>84</v>
      </c>
      <c r="D3" s="53" t="s">
        <v>85</v>
      </c>
      <c r="E3" s="53" t="s">
        <v>86</v>
      </c>
      <c r="F3" s="53" t="s">
        <v>87</v>
      </c>
      <c r="G3" s="52" t="s">
        <v>88</v>
      </c>
      <c r="H3" s="52" t="s">
        <v>89</v>
      </c>
      <c r="I3" s="52" t="s">
        <v>90</v>
      </c>
      <c r="J3" s="54" t="s">
        <v>91</v>
      </c>
    </row>
    <row r="4" spans="1:10" x14ac:dyDescent="0.25">
      <c r="A4" s="24" t="s">
        <v>92</v>
      </c>
      <c r="B4" s="51">
        <v>340</v>
      </c>
      <c r="C4" s="51">
        <v>311</v>
      </c>
      <c r="D4" s="51">
        <v>239</v>
      </c>
      <c r="E4" s="51">
        <v>186.5</v>
      </c>
      <c r="F4" s="51">
        <v>74</v>
      </c>
      <c r="G4" s="79">
        <f>IFERROR(C4/B4,0)</f>
        <v>0.91470588235294115</v>
      </c>
      <c r="H4" s="79">
        <f>IFERROR(E4/D4,0)</f>
        <v>0.78033472803347281</v>
      </c>
      <c r="I4" s="79">
        <f>IFERROR(F4/E4,0)</f>
        <v>0.39678284182305629</v>
      </c>
      <c r="J4" s="79">
        <f>IFERROR(F4/B4,0)</f>
        <v>0.21764705882352942</v>
      </c>
    </row>
    <row r="5" spans="1:10" x14ac:dyDescent="0.25">
      <c r="A5" s="21" t="s">
        <v>93</v>
      </c>
      <c r="B5" s="22">
        <v>330</v>
      </c>
      <c r="C5" s="22">
        <v>224.5</v>
      </c>
      <c r="D5" s="22">
        <v>173</v>
      </c>
      <c r="E5" s="22">
        <v>134.5</v>
      </c>
      <c r="F5" s="22">
        <v>63</v>
      </c>
      <c r="G5" s="80">
        <f>IFERROR(C5/B5,0)</f>
        <v>0.6803030303030303</v>
      </c>
      <c r="H5" s="80">
        <f t="shared" ref="H5:H27" si="0">IFERROR(E5/D5,0)</f>
        <v>0.7774566473988439</v>
      </c>
      <c r="I5" s="80">
        <f t="shared" ref="I5:I27" si="1">IFERROR(F5/E5,0)</f>
        <v>0.46840148698884759</v>
      </c>
      <c r="J5" s="80">
        <f t="shared" ref="J5:J27" si="2">IFERROR(F5/B5,0)</f>
        <v>0.19090909090909092</v>
      </c>
    </row>
    <row r="6" spans="1:10" x14ac:dyDescent="0.25">
      <c r="A6" s="21" t="s">
        <v>94</v>
      </c>
      <c r="B6" s="22">
        <v>245</v>
      </c>
      <c r="C6" s="22">
        <v>341</v>
      </c>
      <c r="D6" s="22">
        <v>336.5</v>
      </c>
      <c r="E6" s="22">
        <v>181.5</v>
      </c>
      <c r="F6" s="22">
        <v>112.5</v>
      </c>
      <c r="G6" s="80">
        <f t="shared" ref="G6:G31" si="3">IFERROR(C6/B6,0)</f>
        <v>1.3918367346938776</v>
      </c>
      <c r="H6" s="80">
        <f t="shared" si="0"/>
        <v>0.53937592867756312</v>
      </c>
      <c r="I6" s="80">
        <f t="shared" si="1"/>
        <v>0.6198347107438017</v>
      </c>
      <c r="J6" s="80">
        <f t="shared" si="2"/>
        <v>0.45918367346938777</v>
      </c>
    </row>
    <row r="7" spans="1:10" x14ac:dyDescent="0.25">
      <c r="A7" s="21" t="s">
        <v>95</v>
      </c>
      <c r="B7" s="22">
        <v>35</v>
      </c>
      <c r="C7" s="22">
        <v>71.5</v>
      </c>
      <c r="D7" s="22">
        <v>68</v>
      </c>
      <c r="E7" s="22">
        <v>32.5</v>
      </c>
      <c r="F7" s="22">
        <v>20.5</v>
      </c>
      <c r="G7" s="80">
        <f t="shared" si="3"/>
        <v>2.0428571428571427</v>
      </c>
      <c r="H7" s="80">
        <f t="shared" si="0"/>
        <v>0.47794117647058826</v>
      </c>
      <c r="I7" s="80">
        <f t="shared" si="1"/>
        <v>0.63076923076923075</v>
      </c>
      <c r="J7" s="80">
        <f t="shared" si="2"/>
        <v>0.58571428571428574</v>
      </c>
    </row>
    <row r="8" spans="1:10" x14ac:dyDescent="0.25">
      <c r="A8" s="21" t="s">
        <v>96</v>
      </c>
      <c r="B8" s="22">
        <v>140</v>
      </c>
      <c r="C8" s="22">
        <v>45.5</v>
      </c>
      <c r="D8" s="22">
        <v>32.5</v>
      </c>
      <c r="E8" s="22">
        <v>27</v>
      </c>
      <c r="F8" s="22">
        <v>14</v>
      </c>
      <c r="G8" s="80">
        <f t="shared" si="3"/>
        <v>0.32500000000000001</v>
      </c>
      <c r="H8" s="80">
        <f t="shared" si="0"/>
        <v>0.83076923076923082</v>
      </c>
      <c r="I8" s="80">
        <f t="shared" si="1"/>
        <v>0.51851851851851849</v>
      </c>
      <c r="J8" s="80">
        <f t="shared" si="2"/>
        <v>0.1</v>
      </c>
    </row>
    <row r="9" spans="1:10" x14ac:dyDescent="0.25">
      <c r="A9" s="21" t="s">
        <v>97</v>
      </c>
      <c r="B9" s="22">
        <v>45</v>
      </c>
      <c r="C9" s="22">
        <v>85</v>
      </c>
      <c r="D9" s="22">
        <v>84</v>
      </c>
      <c r="E9" s="22">
        <v>40</v>
      </c>
      <c r="F9" s="22">
        <v>26</v>
      </c>
      <c r="G9" s="80">
        <f t="shared" si="3"/>
        <v>1.8888888888888888</v>
      </c>
      <c r="H9" s="80">
        <f t="shared" si="0"/>
        <v>0.47619047619047616</v>
      </c>
      <c r="I9" s="80">
        <f t="shared" si="1"/>
        <v>0.65</v>
      </c>
      <c r="J9" s="80">
        <f t="shared" si="2"/>
        <v>0.57777777777777772</v>
      </c>
    </row>
    <row r="10" spans="1:10" x14ac:dyDescent="0.25">
      <c r="A10" s="21" t="s">
        <v>98</v>
      </c>
      <c r="B10" s="22">
        <v>570</v>
      </c>
      <c r="C10" s="22">
        <v>330.5</v>
      </c>
      <c r="D10" s="22">
        <v>208</v>
      </c>
      <c r="E10" s="22">
        <v>168.5</v>
      </c>
      <c r="F10" s="22">
        <v>109</v>
      </c>
      <c r="G10" s="80">
        <f t="shared" si="3"/>
        <v>0.5798245614035088</v>
      </c>
      <c r="H10" s="80">
        <f t="shared" si="0"/>
        <v>0.81009615384615385</v>
      </c>
      <c r="I10" s="80">
        <f t="shared" si="1"/>
        <v>0.64688427299703266</v>
      </c>
      <c r="J10" s="80">
        <f t="shared" si="2"/>
        <v>0.19122807017543861</v>
      </c>
    </row>
    <row r="11" spans="1:10" x14ac:dyDescent="0.25">
      <c r="A11" s="21" t="s">
        <v>99</v>
      </c>
      <c r="B11" s="22">
        <v>300</v>
      </c>
      <c r="C11" s="22">
        <v>124.5</v>
      </c>
      <c r="D11" s="22">
        <v>79.5</v>
      </c>
      <c r="E11" s="22">
        <v>67</v>
      </c>
      <c r="F11" s="22">
        <v>41</v>
      </c>
      <c r="G11" s="80">
        <f t="shared" si="3"/>
        <v>0.41499999999999998</v>
      </c>
      <c r="H11" s="80">
        <f t="shared" si="0"/>
        <v>0.84276729559748431</v>
      </c>
      <c r="I11" s="80">
        <f t="shared" si="1"/>
        <v>0.61194029850746268</v>
      </c>
      <c r="J11" s="80">
        <f t="shared" si="2"/>
        <v>0.13666666666666666</v>
      </c>
    </row>
    <row r="12" spans="1:10" x14ac:dyDescent="0.25">
      <c r="A12" s="21" t="s">
        <v>100</v>
      </c>
      <c r="B12" s="22">
        <v>30</v>
      </c>
      <c r="C12" s="22">
        <v>108</v>
      </c>
      <c r="D12" s="22">
        <v>81</v>
      </c>
      <c r="E12" s="22">
        <v>42</v>
      </c>
      <c r="F12" s="22">
        <v>30</v>
      </c>
      <c r="G12" s="80">
        <f t="shared" si="3"/>
        <v>3.6</v>
      </c>
      <c r="H12" s="80">
        <f t="shared" si="0"/>
        <v>0.51851851851851849</v>
      </c>
      <c r="I12" s="80">
        <f t="shared" si="1"/>
        <v>0.7142857142857143</v>
      </c>
      <c r="J12" s="80">
        <f t="shared" si="2"/>
        <v>1</v>
      </c>
    </row>
    <row r="13" spans="1:10" x14ac:dyDescent="0.25">
      <c r="A13" s="21" t="s">
        <v>101</v>
      </c>
      <c r="B13" s="273">
        <v>330</v>
      </c>
      <c r="C13" s="273">
        <v>647</v>
      </c>
      <c r="D13" s="22">
        <v>643</v>
      </c>
      <c r="E13" s="22">
        <v>307</v>
      </c>
      <c r="F13" s="22">
        <v>254</v>
      </c>
      <c r="G13" s="80">
        <f t="shared" si="3"/>
        <v>1.9606060606060607</v>
      </c>
      <c r="H13" s="80">
        <f t="shared" si="0"/>
        <v>0.47744945567651631</v>
      </c>
      <c r="I13" s="80">
        <f t="shared" si="1"/>
        <v>0.82736156351791534</v>
      </c>
      <c r="J13" s="80">
        <f t="shared" si="2"/>
        <v>0.76969696969696966</v>
      </c>
    </row>
    <row r="14" spans="1:10" x14ac:dyDescent="0.25">
      <c r="A14" s="21" t="s">
        <v>102</v>
      </c>
      <c r="B14" s="22">
        <v>530</v>
      </c>
      <c r="C14" s="22">
        <v>479</v>
      </c>
      <c r="D14" s="22">
        <v>440</v>
      </c>
      <c r="E14" s="22">
        <v>336</v>
      </c>
      <c r="F14" s="22">
        <v>213</v>
      </c>
      <c r="G14" s="80">
        <f t="shared" si="3"/>
        <v>0.9037735849056604</v>
      </c>
      <c r="H14" s="80">
        <f t="shared" si="0"/>
        <v>0.76363636363636367</v>
      </c>
      <c r="I14" s="80">
        <f t="shared" si="1"/>
        <v>0.6339285714285714</v>
      </c>
      <c r="J14" s="80">
        <f t="shared" si="2"/>
        <v>0.40188679245283021</v>
      </c>
    </row>
    <row r="15" spans="1:10" x14ac:dyDescent="0.25">
      <c r="A15" s="21" t="s">
        <v>103</v>
      </c>
      <c r="B15" s="22">
        <v>220</v>
      </c>
      <c r="C15" s="22">
        <v>468</v>
      </c>
      <c r="D15" s="22">
        <v>441.5</v>
      </c>
      <c r="E15" s="22">
        <v>112</v>
      </c>
      <c r="F15" s="22">
        <v>76.5</v>
      </c>
      <c r="G15" s="80">
        <f t="shared" si="3"/>
        <v>2.1272727272727274</v>
      </c>
      <c r="H15" s="80">
        <f t="shared" si="0"/>
        <v>0.25368063420158549</v>
      </c>
      <c r="I15" s="80">
        <f t="shared" si="1"/>
        <v>0.6830357142857143</v>
      </c>
      <c r="J15" s="80">
        <f t="shared" si="2"/>
        <v>0.34772727272727272</v>
      </c>
    </row>
    <row r="16" spans="1:10" x14ac:dyDescent="0.25">
      <c r="A16" s="21" t="s">
        <v>104</v>
      </c>
      <c r="B16" s="22">
        <v>40</v>
      </c>
      <c r="C16" s="22">
        <v>86</v>
      </c>
      <c r="D16" s="22">
        <v>82</v>
      </c>
      <c r="E16" s="22">
        <v>29</v>
      </c>
      <c r="F16" s="22">
        <v>21</v>
      </c>
      <c r="G16" s="80">
        <f t="shared" si="3"/>
        <v>2.15</v>
      </c>
      <c r="H16" s="80">
        <f t="shared" si="0"/>
        <v>0.35365853658536583</v>
      </c>
      <c r="I16" s="80">
        <f t="shared" si="1"/>
        <v>0.72413793103448276</v>
      </c>
      <c r="J16" s="80">
        <f t="shared" si="2"/>
        <v>0.52500000000000002</v>
      </c>
    </row>
    <row r="17" spans="1:10" x14ac:dyDescent="0.25">
      <c r="A17" s="21" t="s">
        <v>105</v>
      </c>
      <c r="B17" s="22">
        <v>165</v>
      </c>
      <c r="C17" s="22">
        <v>65.5</v>
      </c>
      <c r="D17" s="22">
        <v>54</v>
      </c>
      <c r="E17" s="22">
        <v>41.5</v>
      </c>
      <c r="F17" s="22">
        <v>23.5</v>
      </c>
      <c r="G17" s="80">
        <f t="shared" si="3"/>
        <v>0.39696969696969697</v>
      </c>
      <c r="H17" s="80">
        <f t="shared" si="0"/>
        <v>0.76851851851851849</v>
      </c>
      <c r="I17" s="80">
        <f t="shared" si="1"/>
        <v>0.5662650602409639</v>
      </c>
      <c r="J17" s="80">
        <f t="shared" si="2"/>
        <v>0.14242424242424243</v>
      </c>
    </row>
    <row r="18" spans="1:10" x14ac:dyDescent="0.25">
      <c r="A18" s="21" t="s">
        <v>106</v>
      </c>
      <c r="B18" s="22">
        <v>50</v>
      </c>
      <c r="C18" s="22">
        <v>99</v>
      </c>
      <c r="D18" s="22">
        <v>65</v>
      </c>
      <c r="E18" s="22">
        <v>52</v>
      </c>
      <c r="F18" s="22">
        <v>42</v>
      </c>
      <c r="G18" s="80">
        <f t="shared" si="3"/>
        <v>1.98</v>
      </c>
      <c r="H18" s="80">
        <f t="shared" si="0"/>
        <v>0.8</v>
      </c>
      <c r="I18" s="80">
        <f t="shared" si="1"/>
        <v>0.80769230769230771</v>
      </c>
      <c r="J18" s="80">
        <f t="shared" si="2"/>
        <v>0.84</v>
      </c>
    </row>
    <row r="19" spans="1:10" x14ac:dyDescent="0.25">
      <c r="A19" s="21" t="s">
        <v>107</v>
      </c>
      <c r="B19" s="22">
        <v>15</v>
      </c>
      <c r="C19" s="22">
        <v>26</v>
      </c>
      <c r="D19" s="22">
        <v>15</v>
      </c>
      <c r="E19" s="22">
        <v>15</v>
      </c>
      <c r="F19" s="22">
        <v>10</v>
      </c>
      <c r="G19" s="80">
        <f t="shared" si="3"/>
        <v>1.7333333333333334</v>
      </c>
      <c r="H19" s="80">
        <f t="shared" si="0"/>
        <v>1</v>
      </c>
      <c r="I19" s="80">
        <f t="shared" si="1"/>
        <v>0.66666666666666663</v>
      </c>
      <c r="J19" s="80">
        <f t="shared" si="2"/>
        <v>0.66666666666666663</v>
      </c>
    </row>
    <row r="20" spans="1:10" x14ac:dyDescent="0.25">
      <c r="A20" s="21" t="s">
        <v>108</v>
      </c>
      <c r="B20" s="22">
        <v>475</v>
      </c>
      <c r="C20" s="274">
        <v>1696</v>
      </c>
      <c r="D20" s="274">
        <v>1395</v>
      </c>
      <c r="E20" s="22">
        <v>768</v>
      </c>
      <c r="F20" s="22">
        <v>518</v>
      </c>
      <c r="G20" s="80">
        <f t="shared" si="3"/>
        <v>3.5705263157894738</v>
      </c>
      <c r="H20" s="80">
        <f t="shared" si="0"/>
        <v>0.55053763440860215</v>
      </c>
      <c r="I20" s="80">
        <f t="shared" si="1"/>
        <v>0.67447916666666663</v>
      </c>
      <c r="J20" s="80">
        <f t="shared" si="2"/>
        <v>1.0905263157894738</v>
      </c>
    </row>
    <row r="21" spans="1:10" x14ac:dyDescent="0.25">
      <c r="A21" s="21" t="s">
        <v>109</v>
      </c>
      <c r="B21" s="22">
        <v>35</v>
      </c>
      <c r="C21" s="22">
        <v>155</v>
      </c>
      <c r="D21" s="22">
        <v>119</v>
      </c>
      <c r="E21" s="22">
        <v>59</v>
      </c>
      <c r="F21" s="22">
        <v>34</v>
      </c>
      <c r="G21" s="80">
        <f t="shared" si="3"/>
        <v>4.4285714285714288</v>
      </c>
      <c r="H21" s="80">
        <f t="shared" si="0"/>
        <v>0.49579831932773111</v>
      </c>
      <c r="I21" s="80">
        <f t="shared" si="1"/>
        <v>0.57627118644067798</v>
      </c>
      <c r="J21" s="80">
        <f t="shared" si="2"/>
        <v>0.97142857142857142</v>
      </c>
    </row>
    <row r="22" spans="1:10" x14ac:dyDescent="0.25">
      <c r="A22" s="21" t="s">
        <v>110</v>
      </c>
      <c r="B22" s="22">
        <v>80</v>
      </c>
      <c r="C22" s="22">
        <v>658</v>
      </c>
      <c r="D22" s="22">
        <v>514</v>
      </c>
      <c r="E22" s="22">
        <v>159</v>
      </c>
      <c r="F22" s="22">
        <v>123</v>
      </c>
      <c r="G22" s="80">
        <f t="shared" si="3"/>
        <v>8.2249999999999996</v>
      </c>
      <c r="H22" s="80">
        <f t="shared" si="0"/>
        <v>0.30933852140077822</v>
      </c>
      <c r="I22" s="80">
        <f t="shared" si="1"/>
        <v>0.77358490566037741</v>
      </c>
      <c r="J22" s="80">
        <f t="shared" si="2"/>
        <v>1.5375000000000001</v>
      </c>
    </row>
    <row r="23" spans="1:10" x14ac:dyDescent="0.25">
      <c r="A23" s="21"/>
      <c r="B23" s="22"/>
      <c r="C23" s="22"/>
      <c r="D23" s="22"/>
      <c r="E23" s="22"/>
      <c r="F23" s="22"/>
      <c r="G23" s="80">
        <f t="shared" si="3"/>
        <v>0</v>
      </c>
      <c r="H23" s="80">
        <f t="shared" si="0"/>
        <v>0</v>
      </c>
      <c r="I23" s="80">
        <f t="shared" si="1"/>
        <v>0</v>
      </c>
      <c r="J23" s="80">
        <f t="shared" si="2"/>
        <v>0</v>
      </c>
    </row>
    <row r="24" spans="1:10" x14ac:dyDescent="0.25">
      <c r="A24" s="21"/>
      <c r="B24" s="22"/>
      <c r="C24" s="22"/>
      <c r="D24" s="22"/>
      <c r="E24" s="22"/>
      <c r="F24" s="22"/>
      <c r="G24" s="80">
        <f t="shared" si="3"/>
        <v>0</v>
      </c>
      <c r="H24" s="80">
        <f t="shared" si="0"/>
        <v>0</v>
      </c>
      <c r="I24" s="80">
        <f t="shared" si="1"/>
        <v>0</v>
      </c>
      <c r="J24" s="80">
        <f t="shared" si="2"/>
        <v>0</v>
      </c>
    </row>
    <row r="25" spans="1:10" x14ac:dyDescent="0.25">
      <c r="A25" s="21"/>
      <c r="B25" s="22"/>
      <c r="C25" s="22"/>
      <c r="D25" s="22"/>
      <c r="E25" s="22"/>
      <c r="F25" s="22"/>
      <c r="G25" s="80">
        <f t="shared" si="3"/>
        <v>0</v>
      </c>
      <c r="H25" s="80">
        <f t="shared" si="0"/>
        <v>0</v>
      </c>
      <c r="I25" s="80">
        <f t="shared" si="1"/>
        <v>0</v>
      </c>
      <c r="J25" s="80">
        <f t="shared" si="2"/>
        <v>0</v>
      </c>
    </row>
    <row r="26" spans="1:10" x14ac:dyDescent="0.25">
      <c r="A26" s="21"/>
      <c r="B26" s="22"/>
      <c r="C26" s="22"/>
      <c r="D26" s="22"/>
      <c r="E26" s="22"/>
      <c r="F26" s="22"/>
      <c r="G26" s="80">
        <f t="shared" si="3"/>
        <v>0</v>
      </c>
      <c r="H26" s="80">
        <f t="shared" si="0"/>
        <v>0</v>
      </c>
      <c r="I26" s="80">
        <f t="shared" si="1"/>
        <v>0</v>
      </c>
      <c r="J26" s="80">
        <f t="shared" si="2"/>
        <v>0</v>
      </c>
    </row>
    <row r="27" spans="1:10" x14ac:dyDescent="0.25">
      <c r="A27" s="21"/>
      <c r="B27" s="22"/>
      <c r="C27" s="22"/>
      <c r="D27" s="22"/>
      <c r="E27" s="22"/>
      <c r="F27" s="22"/>
      <c r="G27" s="80">
        <f t="shared" si="3"/>
        <v>0</v>
      </c>
      <c r="H27" s="80">
        <f t="shared" si="0"/>
        <v>0</v>
      </c>
      <c r="I27" s="80">
        <f t="shared" si="1"/>
        <v>0</v>
      </c>
      <c r="J27" s="80">
        <f t="shared" si="2"/>
        <v>0</v>
      </c>
    </row>
    <row r="28" spans="1:10" x14ac:dyDescent="0.25">
      <c r="A28" s="21"/>
      <c r="B28" s="22"/>
      <c r="C28" s="22"/>
      <c r="D28" s="22"/>
      <c r="E28" s="22"/>
      <c r="F28" s="22"/>
      <c r="G28" s="80">
        <f t="shared" si="3"/>
        <v>0</v>
      </c>
      <c r="H28" s="80">
        <f t="shared" ref="H28:I31" si="4">IFERROR(E28/D28,0)</f>
        <v>0</v>
      </c>
      <c r="I28" s="80">
        <f t="shared" si="4"/>
        <v>0</v>
      </c>
      <c r="J28" s="80">
        <f>IFERROR(F28/B28,0)</f>
        <v>0</v>
      </c>
    </row>
    <row r="29" spans="1:10" x14ac:dyDescent="0.25">
      <c r="A29" s="21"/>
      <c r="B29" s="22"/>
      <c r="C29" s="22"/>
      <c r="D29" s="22"/>
      <c r="E29" s="22"/>
      <c r="F29" s="22"/>
      <c r="G29" s="80">
        <f t="shared" si="3"/>
        <v>0</v>
      </c>
      <c r="H29" s="80">
        <f t="shared" si="4"/>
        <v>0</v>
      </c>
      <c r="I29" s="80">
        <f t="shared" si="4"/>
        <v>0</v>
      </c>
      <c r="J29" s="80">
        <f>IFERROR(F29/B29,0)</f>
        <v>0</v>
      </c>
    </row>
    <row r="30" spans="1:10" x14ac:dyDescent="0.25">
      <c r="A30" s="24"/>
      <c r="B30" s="23"/>
      <c r="C30" s="23"/>
      <c r="D30" s="23"/>
      <c r="E30" s="23"/>
      <c r="F30" s="23"/>
      <c r="G30" s="80">
        <f t="shared" si="3"/>
        <v>0</v>
      </c>
      <c r="H30" s="80">
        <f t="shared" si="4"/>
        <v>0</v>
      </c>
      <c r="I30" s="80">
        <f t="shared" si="4"/>
        <v>0</v>
      </c>
      <c r="J30" s="80">
        <f>IFERROR(F30/B30,0)</f>
        <v>0</v>
      </c>
    </row>
    <row r="31" spans="1:10" x14ac:dyDescent="0.25">
      <c r="A31" s="78" t="s">
        <v>54</v>
      </c>
      <c r="B31" s="34">
        <f>+SUM(B4:B30)</f>
        <v>3975</v>
      </c>
      <c r="C31" s="34">
        <f>+SUM(C4:C30)</f>
        <v>6021</v>
      </c>
      <c r="D31" s="34">
        <f>+SUM(D4:D30)</f>
        <v>5070</v>
      </c>
      <c r="E31" s="34">
        <f>+SUM(E4:E30)</f>
        <v>2758</v>
      </c>
      <c r="F31" s="34">
        <f>+SUM(F4:F30)</f>
        <v>1805</v>
      </c>
      <c r="G31" s="80">
        <f t="shared" si="3"/>
        <v>1.5147169811320755</v>
      </c>
      <c r="H31" s="80">
        <f t="shared" si="4"/>
        <v>0.54398422090729781</v>
      </c>
      <c r="I31" s="80">
        <f t="shared" si="4"/>
        <v>0.65445975344452501</v>
      </c>
      <c r="J31" s="80">
        <f>IFERROR(F31/B31,0)</f>
        <v>0.45408805031446542</v>
      </c>
    </row>
    <row r="32" spans="1:10" x14ac:dyDescent="0.25">
      <c r="A32" s="25"/>
      <c r="B32" s="26"/>
      <c r="C32" s="26"/>
      <c r="D32" s="26"/>
      <c r="E32" s="26"/>
      <c r="F32" s="26"/>
      <c r="G32" s="26"/>
      <c r="H32" s="26"/>
      <c r="J32" s="26"/>
    </row>
    <row r="33" spans="1:10" ht="16.5" thickBot="1" x14ac:dyDescent="0.3">
      <c r="A33" s="447" t="s">
        <v>53</v>
      </c>
      <c r="B33" s="448"/>
      <c r="C33" s="448"/>
      <c r="D33" s="448"/>
      <c r="E33" s="448"/>
      <c r="F33" s="448"/>
      <c r="G33" s="448"/>
      <c r="H33" s="448"/>
      <c r="I33" s="448"/>
      <c r="J33" s="448"/>
    </row>
    <row r="34" spans="1:10" ht="32.25" thickBot="1" x14ac:dyDescent="0.3">
      <c r="A34" s="46" t="s">
        <v>82</v>
      </c>
      <c r="B34" s="47" t="s">
        <v>83</v>
      </c>
      <c r="C34" s="47" t="s">
        <v>84</v>
      </c>
      <c r="D34" s="48" t="s">
        <v>85</v>
      </c>
      <c r="E34" s="48" t="s">
        <v>86</v>
      </c>
      <c r="F34" s="48" t="s">
        <v>87</v>
      </c>
      <c r="G34" s="49" t="s">
        <v>88</v>
      </c>
      <c r="H34" s="49" t="s">
        <v>89</v>
      </c>
      <c r="I34" s="49" t="s">
        <v>90</v>
      </c>
      <c r="J34" s="50" t="s">
        <v>91</v>
      </c>
    </row>
    <row r="35" spans="1:10" x14ac:dyDescent="0.25">
      <c r="A35" s="41" t="s">
        <v>92</v>
      </c>
      <c r="B35" s="43"/>
      <c r="C35" s="43">
        <v>0</v>
      </c>
      <c r="D35" s="43"/>
      <c r="E35" s="43"/>
      <c r="F35" s="43"/>
      <c r="G35" s="79">
        <f>IFERROR(C35/B35,0)</f>
        <v>0</v>
      </c>
      <c r="H35" s="79">
        <f>IFERROR(E35/D35,0)</f>
        <v>0</v>
      </c>
      <c r="I35" s="79">
        <f>IFERROR(F35/E35,0)</f>
        <v>0</v>
      </c>
      <c r="J35" s="79">
        <f>IFERROR(F35/B35,0)</f>
        <v>0</v>
      </c>
    </row>
    <row r="36" spans="1:10" x14ac:dyDescent="0.25">
      <c r="A36" s="13" t="s">
        <v>93</v>
      </c>
      <c r="B36" s="2"/>
      <c r="C36" s="2">
        <v>0</v>
      </c>
      <c r="D36" s="2"/>
      <c r="E36" s="2"/>
      <c r="F36" s="2"/>
      <c r="G36" s="80">
        <f t="shared" ref="G36:G50" si="5">IFERROR(C36/B36,0)</f>
        <v>0</v>
      </c>
      <c r="H36" s="80">
        <f t="shared" ref="H36:H50" si="6">IFERROR(E36/D36,0)</f>
        <v>0</v>
      </c>
      <c r="I36" s="80">
        <f t="shared" ref="I36:I50" si="7">IFERROR(F36/E36,0)</f>
        <v>0</v>
      </c>
      <c r="J36" s="80">
        <f t="shared" ref="J36:J50" si="8">IFERROR(F36/B36,0)</f>
        <v>0</v>
      </c>
    </row>
    <row r="37" spans="1:10" x14ac:dyDescent="0.25">
      <c r="A37" s="13" t="s">
        <v>94</v>
      </c>
      <c r="B37" s="2">
        <v>10</v>
      </c>
      <c r="C37" s="2">
        <v>4</v>
      </c>
      <c r="D37" s="2">
        <v>4</v>
      </c>
      <c r="E37" s="2">
        <v>0</v>
      </c>
      <c r="F37" s="2">
        <v>0</v>
      </c>
      <c r="G37" s="80">
        <f t="shared" si="5"/>
        <v>0.4</v>
      </c>
      <c r="H37" s="80">
        <f t="shared" si="6"/>
        <v>0</v>
      </c>
      <c r="I37" s="80">
        <f t="shared" si="7"/>
        <v>0</v>
      </c>
      <c r="J37" s="80">
        <f t="shared" si="8"/>
        <v>0</v>
      </c>
    </row>
    <row r="38" spans="1:10" x14ac:dyDescent="0.25">
      <c r="A38" s="13" t="s">
        <v>95</v>
      </c>
      <c r="B38" s="2"/>
      <c r="C38" s="2">
        <v>0</v>
      </c>
      <c r="D38" s="2"/>
      <c r="E38" s="2"/>
      <c r="F38" s="2"/>
      <c r="G38" s="80">
        <f t="shared" si="5"/>
        <v>0</v>
      </c>
      <c r="H38" s="80">
        <f t="shared" si="6"/>
        <v>0</v>
      </c>
      <c r="I38" s="80">
        <f t="shared" si="7"/>
        <v>0</v>
      </c>
      <c r="J38" s="80">
        <f t="shared" si="8"/>
        <v>0</v>
      </c>
    </row>
    <row r="39" spans="1:10" x14ac:dyDescent="0.25">
      <c r="A39" s="13" t="s">
        <v>96</v>
      </c>
      <c r="B39" s="2"/>
      <c r="C39" s="2">
        <v>0</v>
      </c>
      <c r="D39" s="2"/>
      <c r="E39" s="2"/>
      <c r="F39" s="2"/>
      <c r="G39" s="80">
        <f t="shared" si="5"/>
        <v>0</v>
      </c>
      <c r="H39" s="80">
        <f t="shared" si="6"/>
        <v>0</v>
      </c>
      <c r="I39" s="80">
        <f t="shared" si="7"/>
        <v>0</v>
      </c>
      <c r="J39" s="80">
        <f t="shared" si="8"/>
        <v>0</v>
      </c>
    </row>
    <row r="40" spans="1:10" x14ac:dyDescent="0.25">
      <c r="A40" s="13" t="s">
        <v>97</v>
      </c>
      <c r="B40" s="2"/>
      <c r="C40" s="2">
        <v>0</v>
      </c>
      <c r="D40" s="2"/>
      <c r="E40" s="2"/>
      <c r="F40" s="2"/>
      <c r="G40" s="80">
        <f t="shared" si="5"/>
        <v>0</v>
      </c>
      <c r="H40" s="80">
        <f t="shared" si="6"/>
        <v>0</v>
      </c>
      <c r="I40" s="80">
        <f t="shared" si="7"/>
        <v>0</v>
      </c>
      <c r="J40" s="80">
        <f t="shared" si="8"/>
        <v>0</v>
      </c>
    </row>
    <row r="41" spans="1:10" x14ac:dyDescent="0.25">
      <c r="A41" s="13" t="s">
        <v>98</v>
      </c>
      <c r="B41" s="2"/>
      <c r="C41" s="2">
        <v>0</v>
      </c>
      <c r="D41" s="2"/>
      <c r="E41" s="2"/>
      <c r="F41" s="2"/>
      <c r="G41" s="80">
        <f t="shared" si="5"/>
        <v>0</v>
      </c>
      <c r="H41" s="80">
        <f t="shared" si="6"/>
        <v>0</v>
      </c>
      <c r="I41" s="80">
        <f t="shared" si="7"/>
        <v>0</v>
      </c>
      <c r="J41" s="80">
        <f t="shared" si="8"/>
        <v>0</v>
      </c>
    </row>
    <row r="42" spans="1:10" x14ac:dyDescent="0.25">
      <c r="A42" s="13" t="s">
        <v>99</v>
      </c>
      <c r="B42" s="2"/>
      <c r="C42" s="2">
        <v>0</v>
      </c>
      <c r="D42" s="2"/>
      <c r="E42" s="2"/>
      <c r="F42" s="2"/>
      <c r="G42" s="80">
        <f t="shared" si="5"/>
        <v>0</v>
      </c>
      <c r="H42" s="80">
        <f t="shared" si="6"/>
        <v>0</v>
      </c>
      <c r="I42" s="80">
        <f t="shared" si="7"/>
        <v>0</v>
      </c>
      <c r="J42" s="80">
        <f t="shared" si="8"/>
        <v>0</v>
      </c>
    </row>
    <row r="43" spans="1:10" x14ac:dyDescent="0.25">
      <c r="A43" s="13" t="s">
        <v>100</v>
      </c>
      <c r="B43" s="2"/>
      <c r="C43" s="2">
        <v>0</v>
      </c>
      <c r="D43" s="2"/>
      <c r="E43" s="2"/>
      <c r="F43" s="2"/>
      <c r="G43" s="80">
        <f t="shared" si="5"/>
        <v>0</v>
      </c>
      <c r="H43" s="80">
        <f t="shared" si="6"/>
        <v>0</v>
      </c>
      <c r="I43" s="80">
        <f t="shared" si="7"/>
        <v>0</v>
      </c>
      <c r="J43" s="80">
        <f t="shared" si="8"/>
        <v>0</v>
      </c>
    </row>
    <row r="44" spans="1:10" x14ac:dyDescent="0.25">
      <c r="A44" s="13" t="s">
        <v>101</v>
      </c>
      <c r="B44" s="42">
        <v>80</v>
      </c>
      <c r="C44" s="42">
        <v>76</v>
      </c>
      <c r="D44" s="2">
        <v>73</v>
      </c>
      <c r="E44" s="2">
        <v>54</v>
      </c>
      <c r="F44" s="2">
        <v>43</v>
      </c>
      <c r="G44" s="80">
        <f t="shared" si="5"/>
        <v>0.95</v>
      </c>
      <c r="H44" s="80">
        <f t="shared" si="6"/>
        <v>0.73972602739726023</v>
      </c>
      <c r="I44" s="80">
        <f t="shared" si="7"/>
        <v>0.79629629629629628</v>
      </c>
      <c r="J44" s="80">
        <f t="shared" si="8"/>
        <v>0.53749999999999998</v>
      </c>
    </row>
    <row r="45" spans="1:10" x14ac:dyDescent="0.25">
      <c r="A45" s="13" t="s">
        <v>102</v>
      </c>
      <c r="B45" s="2">
        <v>100</v>
      </c>
      <c r="C45" s="2">
        <v>163</v>
      </c>
      <c r="D45" s="2">
        <v>154</v>
      </c>
      <c r="E45" s="2">
        <v>144</v>
      </c>
      <c r="F45" s="2">
        <v>92</v>
      </c>
      <c r="G45" s="80">
        <f t="shared" si="5"/>
        <v>1.63</v>
      </c>
      <c r="H45" s="80">
        <f t="shared" si="6"/>
        <v>0.93506493506493504</v>
      </c>
      <c r="I45" s="80">
        <f t="shared" si="7"/>
        <v>0.63888888888888884</v>
      </c>
      <c r="J45" s="80">
        <f t="shared" si="8"/>
        <v>0.92</v>
      </c>
    </row>
    <row r="46" spans="1:10" x14ac:dyDescent="0.25">
      <c r="A46" s="13" t="s">
        <v>103</v>
      </c>
      <c r="B46" s="2"/>
      <c r="C46" s="2">
        <v>0</v>
      </c>
      <c r="D46" s="2"/>
      <c r="E46" s="2"/>
      <c r="F46" s="2"/>
      <c r="G46" s="80">
        <f t="shared" si="5"/>
        <v>0</v>
      </c>
      <c r="H46" s="80">
        <f t="shared" si="6"/>
        <v>0</v>
      </c>
      <c r="I46" s="80">
        <f t="shared" si="7"/>
        <v>0</v>
      </c>
      <c r="J46" s="80">
        <f t="shared" si="8"/>
        <v>0</v>
      </c>
    </row>
    <row r="47" spans="1:10" x14ac:dyDescent="0.25">
      <c r="A47" s="13" t="s">
        <v>104</v>
      </c>
      <c r="B47" s="2">
        <v>15</v>
      </c>
      <c r="C47" s="2">
        <v>29</v>
      </c>
      <c r="D47" s="2">
        <v>27</v>
      </c>
      <c r="E47" s="2">
        <v>0</v>
      </c>
      <c r="F47" s="2">
        <v>0</v>
      </c>
      <c r="G47" s="80">
        <f t="shared" si="5"/>
        <v>1.9333333333333333</v>
      </c>
      <c r="H47" s="80">
        <f t="shared" si="6"/>
        <v>0</v>
      </c>
      <c r="I47" s="80">
        <f t="shared" si="7"/>
        <v>0</v>
      </c>
      <c r="J47" s="80">
        <f t="shared" si="8"/>
        <v>0</v>
      </c>
    </row>
    <row r="48" spans="1:10" x14ac:dyDescent="0.25">
      <c r="A48" s="13" t="s">
        <v>105</v>
      </c>
      <c r="B48" s="2"/>
      <c r="C48" s="2">
        <v>0</v>
      </c>
      <c r="D48" s="2"/>
      <c r="E48" s="2"/>
      <c r="F48" s="2"/>
      <c r="G48" s="80">
        <f t="shared" si="5"/>
        <v>0</v>
      </c>
      <c r="H48" s="80">
        <f t="shared" si="6"/>
        <v>0</v>
      </c>
      <c r="I48" s="80">
        <f t="shared" si="7"/>
        <v>0</v>
      </c>
      <c r="J48" s="80">
        <f t="shared" si="8"/>
        <v>0</v>
      </c>
    </row>
    <row r="49" spans="1:10" x14ac:dyDescent="0.25">
      <c r="A49" s="13" t="s">
        <v>106</v>
      </c>
      <c r="B49" s="2"/>
      <c r="C49" s="2">
        <v>0</v>
      </c>
      <c r="D49" s="2"/>
      <c r="E49" s="2"/>
      <c r="F49" s="2"/>
      <c r="G49" s="80">
        <f t="shared" si="5"/>
        <v>0</v>
      </c>
      <c r="H49" s="80">
        <f t="shared" si="6"/>
        <v>0</v>
      </c>
      <c r="I49" s="80">
        <f t="shared" si="7"/>
        <v>0</v>
      </c>
      <c r="J49" s="80">
        <f t="shared" si="8"/>
        <v>0</v>
      </c>
    </row>
    <row r="50" spans="1:10" x14ac:dyDescent="0.25">
      <c r="A50" s="13" t="s">
        <v>107</v>
      </c>
      <c r="B50" s="2"/>
      <c r="C50" s="2">
        <v>0</v>
      </c>
      <c r="D50" s="2"/>
      <c r="E50" s="2"/>
      <c r="F50" s="2"/>
      <c r="G50" s="80">
        <f t="shared" si="5"/>
        <v>0</v>
      </c>
      <c r="H50" s="80">
        <f t="shared" si="6"/>
        <v>0</v>
      </c>
      <c r="I50" s="80">
        <f t="shared" si="7"/>
        <v>0</v>
      </c>
      <c r="J50" s="80">
        <f t="shared" si="8"/>
        <v>0</v>
      </c>
    </row>
    <row r="51" spans="1:10" x14ac:dyDescent="0.25">
      <c r="A51" s="13" t="s">
        <v>108</v>
      </c>
      <c r="B51" s="2"/>
      <c r="C51" s="2">
        <v>0</v>
      </c>
      <c r="D51" s="2"/>
      <c r="E51" s="2"/>
      <c r="F51" s="2"/>
      <c r="G51" s="80">
        <f>IFERROR(C51/B51,0)</f>
        <v>0</v>
      </c>
      <c r="H51" s="80">
        <f>IFERROR(E51/D51,0)</f>
        <v>0</v>
      </c>
      <c r="I51" s="80">
        <f>IFERROR(F51/E51,0)</f>
        <v>0</v>
      </c>
      <c r="J51" s="80">
        <f>IFERROR(F51/B51,0)</f>
        <v>0</v>
      </c>
    </row>
    <row r="52" spans="1:10" x14ac:dyDescent="0.25">
      <c r="A52" s="13" t="s">
        <v>109</v>
      </c>
      <c r="B52" s="2"/>
      <c r="C52" s="2">
        <v>0</v>
      </c>
      <c r="D52" s="2"/>
      <c r="E52" s="2"/>
      <c r="F52" s="2"/>
      <c r="G52" s="80">
        <f t="shared" ref="G52:G62" si="9">IFERROR(C52/B52,0)</f>
        <v>0</v>
      </c>
      <c r="H52" s="80">
        <f t="shared" ref="H52:H62" si="10">IFERROR(E52/D52,0)</f>
        <v>0</v>
      </c>
      <c r="I52" s="80">
        <f t="shared" ref="I52:I62" si="11">IFERROR(F52/E52,0)</f>
        <v>0</v>
      </c>
      <c r="J52" s="80">
        <f t="shared" ref="J52:J62" si="12">IFERROR(F52/B52,0)</f>
        <v>0</v>
      </c>
    </row>
    <row r="53" spans="1:10" x14ac:dyDescent="0.25">
      <c r="A53" s="13" t="s">
        <v>110</v>
      </c>
      <c r="B53" s="2"/>
      <c r="C53" s="2">
        <v>0</v>
      </c>
      <c r="D53" s="2"/>
      <c r="E53" s="2"/>
      <c r="F53" s="2"/>
      <c r="G53" s="80">
        <f t="shared" si="9"/>
        <v>0</v>
      </c>
      <c r="H53" s="80">
        <f t="shared" si="10"/>
        <v>0</v>
      </c>
      <c r="I53" s="80">
        <f t="shared" si="11"/>
        <v>0</v>
      </c>
      <c r="J53" s="80">
        <f t="shared" si="12"/>
        <v>0</v>
      </c>
    </row>
    <row r="54" spans="1:10" x14ac:dyDescent="0.25">
      <c r="A54" s="13"/>
      <c r="B54" s="2"/>
      <c r="C54" s="2"/>
      <c r="D54" s="2"/>
      <c r="E54" s="2"/>
      <c r="F54" s="2"/>
      <c r="G54" s="80">
        <f t="shared" si="9"/>
        <v>0</v>
      </c>
      <c r="H54" s="80">
        <f t="shared" si="10"/>
        <v>0</v>
      </c>
      <c r="I54" s="80">
        <f t="shared" si="11"/>
        <v>0</v>
      </c>
      <c r="J54" s="80">
        <f t="shared" si="12"/>
        <v>0</v>
      </c>
    </row>
    <row r="55" spans="1:10" x14ac:dyDescent="0.25">
      <c r="A55" s="13"/>
      <c r="B55" s="2"/>
      <c r="C55" s="2"/>
      <c r="D55" s="2"/>
      <c r="E55" s="2"/>
      <c r="F55" s="2"/>
      <c r="G55" s="80">
        <f t="shared" si="9"/>
        <v>0</v>
      </c>
      <c r="H55" s="80">
        <f t="shared" si="10"/>
        <v>0</v>
      </c>
      <c r="I55" s="80">
        <f t="shared" si="11"/>
        <v>0</v>
      </c>
      <c r="J55" s="80">
        <f t="shared" si="12"/>
        <v>0</v>
      </c>
    </row>
    <row r="56" spans="1:10" x14ac:dyDescent="0.25">
      <c r="A56" s="13"/>
      <c r="B56" s="2"/>
      <c r="C56" s="2"/>
      <c r="D56" s="2"/>
      <c r="E56" s="2"/>
      <c r="F56" s="2"/>
      <c r="G56" s="80">
        <f t="shared" si="9"/>
        <v>0</v>
      </c>
      <c r="H56" s="80">
        <f t="shared" si="10"/>
        <v>0</v>
      </c>
      <c r="I56" s="80">
        <f t="shared" si="11"/>
        <v>0</v>
      </c>
      <c r="J56" s="80">
        <f t="shared" si="12"/>
        <v>0</v>
      </c>
    </row>
    <row r="57" spans="1:10" x14ac:dyDescent="0.25">
      <c r="A57" s="13"/>
      <c r="B57" s="2"/>
      <c r="C57" s="2"/>
      <c r="D57" s="2"/>
      <c r="E57" s="2"/>
      <c r="F57" s="2"/>
      <c r="G57" s="80">
        <f t="shared" si="9"/>
        <v>0</v>
      </c>
      <c r="H57" s="80">
        <f t="shared" si="10"/>
        <v>0</v>
      </c>
      <c r="I57" s="80">
        <f t="shared" si="11"/>
        <v>0</v>
      </c>
      <c r="J57" s="80">
        <f t="shared" si="12"/>
        <v>0</v>
      </c>
    </row>
    <row r="58" spans="1:10" x14ac:dyDescent="0.25">
      <c r="A58" s="13"/>
      <c r="B58" s="2"/>
      <c r="C58" s="2"/>
      <c r="D58" s="2"/>
      <c r="E58" s="2"/>
      <c r="F58" s="2"/>
      <c r="G58" s="80">
        <f t="shared" si="9"/>
        <v>0</v>
      </c>
      <c r="H58" s="80">
        <f t="shared" si="10"/>
        <v>0</v>
      </c>
      <c r="I58" s="80">
        <f t="shared" si="11"/>
        <v>0</v>
      </c>
      <c r="J58" s="80">
        <f t="shared" si="12"/>
        <v>0</v>
      </c>
    </row>
    <row r="59" spans="1:10" x14ac:dyDescent="0.25">
      <c r="A59" s="13"/>
      <c r="B59" s="2"/>
      <c r="C59" s="2"/>
      <c r="D59" s="2"/>
      <c r="E59" s="2"/>
      <c r="F59" s="2"/>
      <c r="G59" s="80">
        <f t="shared" si="9"/>
        <v>0</v>
      </c>
      <c r="H59" s="80">
        <f t="shared" si="10"/>
        <v>0</v>
      </c>
      <c r="I59" s="80">
        <f t="shared" si="11"/>
        <v>0</v>
      </c>
      <c r="J59" s="80">
        <f t="shared" si="12"/>
        <v>0</v>
      </c>
    </row>
    <row r="60" spans="1:10" x14ac:dyDescent="0.25">
      <c r="A60" s="13"/>
      <c r="B60" s="2"/>
      <c r="C60" s="2"/>
      <c r="D60" s="2"/>
      <c r="E60" s="2"/>
      <c r="F60" s="2"/>
      <c r="G60" s="80">
        <f t="shared" si="9"/>
        <v>0</v>
      </c>
      <c r="H60" s="80">
        <f t="shared" si="10"/>
        <v>0</v>
      </c>
      <c r="I60" s="80">
        <f t="shared" si="11"/>
        <v>0</v>
      </c>
      <c r="J60" s="80">
        <f t="shared" si="12"/>
        <v>0</v>
      </c>
    </row>
    <row r="61" spans="1:10" x14ac:dyDescent="0.25">
      <c r="A61" s="29"/>
      <c r="B61" s="37"/>
      <c r="C61" s="37"/>
      <c r="D61" s="37"/>
      <c r="E61" s="37"/>
      <c r="F61" s="37"/>
      <c r="G61" s="80">
        <f t="shared" si="9"/>
        <v>0</v>
      </c>
      <c r="H61" s="80">
        <f t="shared" si="10"/>
        <v>0</v>
      </c>
      <c r="I61" s="80">
        <f t="shared" si="11"/>
        <v>0</v>
      </c>
      <c r="J61" s="80">
        <f t="shared" si="12"/>
        <v>0</v>
      </c>
    </row>
    <row r="62" spans="1:10" ht="17.25" customHeight="1" x14ac:dyDescent="0.25">
      <c r="A62" s="78" t="s">
        <v>54</v>
      </c>
      <c r="B62" s="34">
        <f>+SUM(B35:B61)</f>
        <v>205</v>
      </c>
      <c r="C62" s="34">
        <f>+SUM(C35:C61)</f>
        <v>272</v>
      </c>
      <c r="D62" s="34">
        <f>+SUM(D35:D61)</f>
        <v>258</v>
      </c>
      <c r="E62" s="34">
        <f>+SUM(E35:E61)</f>
        <v>198</v>
      </c>
      <c r="F62" s="34">
        <f>+SUM(F35:F61)</f>
        <v>135</v>
      </c>
      <c r="G62" s="80">
        <f t="shared" si="9"/>
        <v>1.326829268292683</v>
      </c>
      <c r="H62" s="80">
        <f t="shared" si="10"/>
        <v>0.76744186046511631</v>
      </c>
      <c r="I62" s="80">
        <f t="shared" si="11"/>
        <v>0.68181818181818177</v>
      </c>
      <c r="J62" s="80">
        <f t="shared" si="12"/>
        <v>0.65853658536585369</v>
      </c>
    </row>
    <row r="64" spans="1:10" ht="16.5" thickBot="1" x14ac:dyDescent="0.3">
      <c r="A64" s="72" t="s">
        <v>111</v>
      </c>
      <c r="B64" s="6"/>
      <c r="C64" s="6"/>
      <c r="D64" s="6"/>
      <c r="E64" s="6"/>
    </row>
    <row r="65" spans="1:9" ht="63" x14ac:dyDescent="0.25">
      <c r="A65" s="60" t="s">
        <v>82</v>
      </c>
      <c r="B65" s="47" t="s">
        <v>84</v>
      </c>
      <c r="C65" s="48" t="s">
        <v>85</v>
      </c>
      <c r="D65" s="48" t="s">
        <v>86</v>
      </c>
      <c r="E65" s="48" t="s">
        <v>87</v>
      </c>
      <c r="F65" s="49" t="s">
        <v>112</v>
      </c>
      <c r="G65" s="49" t="s">
        <v>113</v>
      </c>
      <c r="H65" s="49" t="s">
        <v>114</v>
      </c>
      <c r="I65" s="50" t="s">
        <v>115</v>
      </c>
    </row>
    <row r="66" spans="1:9" x14ac:dyDescent="0.25">
      <c r="A66" s="41" t="s">
        <v>92</v>
      </c>
      <c r="B66" s="43">
        <f>C4+C35</f>
        <v>311</v>
      </c>
      <c r="C66" s="43">
        <f t="shared" ref="C66:E66" si="13">D4+D35</f>
        <v>239</v>
      </c>
      <c r="D66" s="43">
        <f t="shared" si="13"/>
        <v>186.5</v>
      </c>
      <c r="E66" s="43">
        <f t="shared" si="13"/>
        <v>74</v>
      </c>
      <c r="F66" s="81">
        <f>+IFERROR(B66/(C4+C35),0)*100</f>
        <v>100</v>
      </c>
      <c r="G66" s="81">
        <f>+IFERROR(C66/(D4+D35),0)*100</f>
        <v>100</v>
      </c>
      <c r="H66" s="81">
        <f>+IFERROR(D66/(E4+E35),0)*100</f>
        <v>100</v>
      </c>
      <c r="I66" s="81">
        <f>+IFERROR(E66/(F4+F35),0)*100</f>
        <v>100</v>
      </c>
    </row>
    <row r="67" spans="1:9" x14ac:dyDescent="0.25">
      <c r="A67" s="13" t="s">
        <v>93</v>
      </c>
      <c r="B67" s="43">
        <f t="shared" ref="B67:E84" si="14">C5+C36</f>
        <v>224.5</v>
      </c>
      <c r="C67" s="43">
        <f t="shared" si="14"/>
        <v>173</v>
      </c>
      <c r="D67" s="43">
        <f t="shared" si="14"/>
        <v>134.5</v>
      </c>
      <c r="E67" s="43">
        <f t="shared" si="14"/>
        <v>63</v>
      </c>
      <c r="F67" s="82">
        <f t="shared" ref="F67:F76" si="15">+IFERROR(B67/(C5+C36),0)*100</f>
        <v>100</v>
      </c>
      <c r="G67" s="82">
        <f t="shared" ref="G67:G76" si="16">+IFERROR(C67/(D5+D36),0)*100</f>
        <v>100</v>
      </c>
      <c r="H67" s="82">
        <f t="shared" ref="H67:H77" si="17">+IFERROR(D67/(E5+E36),0)*100</f>
        <v>100</v>
      </c>
      <c r="I67" s="82">
        <f t="shared" ref="I67:I77" si="18">+IFERROR(E67/(F5+F36),0)*100</f>
        <v>100</v>
      </c>
    </row>
    <row r="68" spans="1:9" x14ac:dyDescent="0.25">
      <c r="A68" s="13" t="s">
        <v>94</v>
      </c>
      <c r="B68" s="43">
        <f t="shared" si="14"/>
        <v>345</v>
      </c>
      <c r="C68" s="43">
        <f t="shared" si="14"/>
        <v>340.5</v>
      </c>
      <c r="D68" s="43">
        <f t="shared" si="14"/>
        <v>181.5</v>
      </c>
      <c r="E68" s="43">
        <f t="shared" si="14"/>
        <v>112.5</v>
      </c>
      <c r="F68" s="82">
        <f t="shared" si="15"/>
        <v>100</v>
      </c>
      <c r="G68" s="82">
        <f t="shared" si="16"/>
        <v>100</v>
      </c>
      <c r="H68" s="82">
        <f t="shared" si="17"/>
        <v>100</v>
      </c>
      <c r="I68" s="82">
        <f t="shared" si="18"/>
        <v>100</v>
      </c>
    </row>
    <row r="69" spans="1:9" x14ac:dyDescent="0.25">
      <c r="A69" s="13" t="s">
        <v>95</v>
      </c>
      <c r="B69" s="43">
        <f t="shared" si="14"/>
        <v>71.5</v>
      </c>
      <c r="C69" s="43">
        <f t="shared" si="14"/>
        <v>68</v>
      </c>
      <c r="D69" s="43">
        <f t="shared" si="14"/>
        <v>32.5</v>
      </c>
      <c r="E69" s="43">
        <f t="shared" si="14"/>
        <v>20.5</v>
      </c>
      <c r="F69" s="82">
        <f t="shared" si="15"/>
        <v>100</v>
      </c>
      <c r="G69" s="82">
        <f t="shared" si="16"/>
        <v>100</v>
      </c>
      <c r="H69" s="82">
        <f t="shared" si="17"/>
        <v>100</v>
      </c>
      <c r="I69" s="82">
        <f t="shared" si="18"/>
        <v>100</v>
      </c>
    </row>
    <row r="70" spans="1:9" x14ac:dyDescent="0.25">
      <c r="A70" s="13" t="s">
        <v>96</v>
      </c>
      <c r="B70" s="43">
        <f t="shared" si="14"/>
        <v>45.5</v>
      </c>
      <c r="C70" s="43">
        <f t="shared" si="14"/>
        <v>32.5</v>
      </c>
      <c r="D70" s="43">
        <f t="shared" si="14"/>
        <v>27</v>
      </c>
      <c r="E70" s="43">
        <f t="shared" si="14"/>
        <v>14</v>
      </c>
      <c r="F70" s="82">
        <f t="shared" si="15"/>
        <v>100</v>
      </c>
      <c r="G70" s="82">
        <f t="shared" si="16"/>
        <v>100</v>
      </c>
      <c r="H70" s="82">
        <f t="shared" si="17"/>
        <v>100</v>
      </c>
      <c r="I70" s="82">
        <f t="shared" si="18"/>
        <v>100</v>
      </c>
    </row>
    <row r="71" spans="1:9" x14ac:dyDescent="0.25">
      <c r="A71" s="13" t="s">
        <v>97</v>
      </c>
      <c r="B71" s="43">
        <f t="shared" si="14"/>
        <v>85</v>
      </c>
      <c r="C71" s="43">
        <f t="shared" si="14"/>
        <v>84</v>
      </c>
      <c r="D71" s="43">
        <f t="shared" si="14"/>
        <v>40</v>
      </c>
      <c r="E71" s="43">
        <f t="shared" si="14"/>
        <v>26</v>
      </c>
      <c r="F71" s="82">
        <f t="shared" si="15"/>
        <v>100</v>
      </c>
      <c r="G71" s="82">
        <f t="shared" si="16"/>
        <v>100</v>
      </c>
      <c r="H71" s="82">
        <f t="shared" si="17"/>
        <v>100</v>
      </c>
      <c r="I71" s="82">
        <f t="shared" si="18"/>
        <v>100</v>
      </c>
    </row>
    <row r="72" spans="1:9" x14ac:dyDescent="0.25">
      <c r="A72" s="13" t="s">
        <v>98</v>
      </c>
      <c r="B72" s="43">
        <f t="shared" si="14"/>
        <v>330.5</v>
      </c>
      <c r="C72" s="43">
        <f t="shared" si="14"/>
        <v>208</v>
      </c>
      <c r="D72" s="43">
        <f t="shared" si="14"/>
        <v>168.5</v>
      </c>
      <c r="E72" s="43">
        <f t="shared" si="14"/>
        <v>109</v>
      </c>
      <c r="F72" s="82">
        <f t="shared" si="15"/>
        <v>100</v>
      </c>
      <c r="G72" s="82">
        <f t="shared" si="16"/>
        <v>100</v>
      </c>
      <c r="H72" s="82">
        <f t="shared" si="17"/>
        <v>100</v>
      </c>
      <c r="I72" s="82">
        <f t="shared" si="18"/>
        <v>100</v>
      </c>
    </row>
    <row r="73" spans="1:9" x14ac:dyDescent="0.25">
      <c r="A73" s="13" t="s">
        <v>99</v>
      </c>
      <c r="B73" s="43">
        <f t="shared" si="14"/>
        <v>124.5</v>
      </c>
      <c r="C73" s="43">
        <f t="shared" si="14"/>
        <v>79.5</v>
      </c>
      <c r="D73" s="43">
        <f t="shared" si="14"/>
        <v>67</v>
      </c>
      <c r="E73" s="43">
        <f t="shared" si="14"/>
        <v>41</v>
      </c>
      <c r="F73" s="82">
        <f t="shared" si="15"/>
        <v>100</v>
      </c>
      <c r="G73" s="82">
        <f t="shared" si="16"/>
        <v>100</v>
      </c>
      <c r="H73" s="82">
        <f t="shared" si="17"/>
        <v>100</v>
      </c>
      <c r="I73" s="82">
        <f t="shared" si="18"/>
        <v>100</v>
      </c>
    </row>
    <row r="74" spans="1:9" x14ac:dyDescent="0.25">
      <c r="A74" s="13" t="s">
        <v>100</v>
      </c>
      <c r="B74" s="43">
        <f t="shared" si="14"/>
        <v>108</v>
      </c>
      <c r="C74" s="43">
        <f t="shared" si="14"/>
        <v>81</v>
      </c>
      <c r="D74" s="43">
        <f t="shared" si="14"/>
        <v>42</v>
      </c>
      <c r="E74" s="43">
        <f t="shared" si="14"/>
        <v>30</v>
      </c>
      <c r="F74" s="82">
        <f t="shared" si="15"/>
        <v>100</v>
      </c>
      <c r="G74" s="82">
        <f t="shared" si="16"/>
        <v>100</v>
      </c>
      <c r="H74" s="82">
        <f t="shared" si="17"/>
        <v>100</v>
      </c>
      <c r="I74" s="82">
        <f t="shared" si="18"/>
        <v>100</v>
      </c>
    </row>
    <row r="75" spans="1:9" x14ac:dyDescent="0.25">
      <c r="A75" s="13" t="s">
        <v>101</v>
      </c>
      <c r="B75" s="43">
        <f t="shared" si="14"/>
        <v>723</v>
      </c>
      <c r="C75" s="43">
        <f t="shared" si="14"/>
        <v>716</v>
      </c>
      <c r="D75" s="43">
        <f t="shared" si="14"/>
        <v>361</v>
      </c>
      <c r="E75" s="43">
        <f t="shared" si="14"/>
        <v>297</v>
      </c>
      <c r="F75" s="82">
        <f t="shared" si="15"/>
        <v>100</v>
      </c>
      <c r="G75" s="82">
        <f t="shared" si="16"/>
        <v>100</v>
      </c>
      <c r="H75" s="82">
        <f t="shared" si="17"/>
        <v>100</v>
      </c>
      <c r="I75" s="82">
        <f t="shared" si="18"/>
        <v>100</v>
      </c>
    </row>
    <row r="76" spans="1:9" x14ac:dyDescent="0.25">
      <c r="A76" s="13" t="s">
        <v>102</v>
      </c>
      <c r="B76" s="43">
        <f t="shared" si="14"/>
        <v>642</v>
      </c>
      <c r="C76" s="43">
        <f t="shared" si="14"/>
        <v>594</v>
      </c>
      <c r="D76" s="43">
        <f t="shared" si="14"/>
        <v>480</v>
      </c>
      <c r="E76" s="43">
        <f t="shared" si="14"/>
        <v>305</v>
      </c>
      <c r="F76" s="82">
        <f t="shared" si="15"/>
        <v>100</v>
      </c>
      <c r="G76" s="82">
        <f t="shared" si="16"/>
        <v>100</v>
      </c>
      <c r="H76" s="82">
        <f t="shared" si="17"/>
        <v>100</v>
      </c>
      <c r="I76" s="82">
        <f t="shared" si="18"/>
        <v>100</v>
      </c>
    </row>
    <row r="77" spans="1:9" x14ac:dyDescent="0.25">
      <c r="A77" s="13" t="s">
        <v>103</v>
      </c>
      <c r="B77" s="43">
        <f t="shared" si="14"/>
        <v>468</v>
      </c>
      <c r="C77" s="43">
        <f t="shared" si="14"/>
        <v>441.5</v>
      </c>
      <c r="D77" s="43">
        <f t="shared" si="14"/>
        <v>112</v>
      </c>
      <c r="E77" s="43">
        <f t="shared" si="14"/>
        <v>76.5</v>
      </c>
      <c r="F77" s="82">
        <f t="shared" ref="F77:G87" si="19">+IFERROR(B77/(C15+C46),0)*100</f>
        <v>100</v>
      </c>
      <c r="G77" s="82">
        <f t="shared" si="19"/>
        <v>100</v>
      </c>
      <c r="H77" s="82">
        <f t="shared" si="17"/>
        <v>100</v>
      </c>
      <c r="I77" s="82">
        <f t="shared" si="18"/>
        <v>100</v>
      </c>
    </row>
    <row r="78" spans="1:9" x14ac:dyDescent="0.25">
      <c r="A78" s="13" t="s">
        <v>104</v>
      </c>
      <c r="B78" s="43">
        <f t="shared" si="14"/>
        <v>115</v>
      </c>
      <c r="C78" s="43">
        <f t="shared" si="14"/>
        <v>109</v>
      </c>
      <c r="D78" s="43">
        <f t="shared" si="14"/>
        <v>29</v>
      </c>
      <c r="E78" s="43">
        <f t="shared" si="14"/>
        <v>21</v>
      </c>
      <c r="F78" s="82">
        <f t="shared" si="19"/>
        <v>100</v>
      </c>
      <c r="G78" s="82">
        <f t="shared" si="19"/>
        <v>100</v>
      </c>
      <c r="H78" s="82">
        <f t="shared" ref="H78:H93" si="20">+IFERROR(D78/(E16+E47),0)*100</f>
        <v>100</v>
      </c>
      <c r="I78" s="82">
        <f t="shared" ref="I78:I93" si="21">+IFERROR(E78/(F16+F47),0)*100</f>
        <v>100</v>
      </c>
    </row>
    <row r="79" spans="1:9" x14ac:dyDescent="0.25">
      <c r="A79" s="13" t="s">
        <v>105</v>
      </c>
      <c r="B79" s="43">
        <f t="shared" si="14"/>
        <v>65.5</v>
      </c>
      <c r="C79" s="43">
        <f t="shared" si="14"/>
        <v>54</v>
      </c>
      <c r="D79" s="43">
        <f t="shared" si="14"/>
        <v>41.5</v>
      </c>
      <c r="E79" s="43">
        <f t="shared" si="14"/>
        <v>23.5</v>
      </c>
      <c r="F79" s="82">
        <f t="shared" si="19"/>
        <v>100</v>
      </c>
      <c r="G79" s="82">
        <f t="shared" si="19"/>
        <v>100</v>
      </c>
      <c r="H79" s="82">
        <f t="shared" si="20"/>
        <v>100</v>
      </c>
      <c r="I79" s="82">
        <f t="shared" si="21"/>
        <v>100</v>
      </c>
    </row>
    <row r="80" spans="1:9" x14ac:dyDescent="0.25">
      <c r="A80" s="13" t="s">
        <v>106</v>
      </c>
      <c r="B80" s="43">
        <f t="shared" si="14"/>
        <v>99</v>
      </c>
      <c r="C80" s="43">
        <f t="shared" si="14"/>
        <v>65</v>
      </c>
      <c r="D80" s="43">
        <f t="shared" si="14"/>
        <v>52</v>
      </c>
      <c r="E80" s="43">
        <f t="shared" si="14"/>
        <v>42</v>
      </c>
      <c r="F80" s="82">
        <f t="shared" si="19"/>
        <v>100</v>
      </c>
      <c r="G80" s="82">
        <f t="shared" si="19"/>
        <v>100</v>
      </c>
      <c r="H80" s="82">
        <f t="shared" si="20"/>
        <v>100</v>
      </c>
      <c r="I80" s="82">
        <f t="shared" si="21"/>
        <v>100</v>
      </c>
    </row>
    <row r="81" spans="1:9" x14ac:dyDescent="0.25">
      <c r="A81" s="13" t="s">
        <v>107</v>
      </c>
      <c r="B81" s="43">
        <f t="shared" si="14"/>
        <v>26</v>
      </c>
      <c r="C81" s="43">
        <f t="shared" si="14"/>
        <v>15</v>
      </c>
      <c r="D81" s="43">
        <f t="shared" si="14"/>
        <v>15</v>
      </c>
      <c r="E81" s="43">
        <f t="shared" si="14"/>
        <v>10</v>
      </c>
      <c r="F81" s="82">
        <f t="shared" si="19"/>
        <v>100</v>
      </c>
      <c r="G81" s="82">
        <f t="shared" si="19"/>
        <v>100</v>
      </c>
      <c r="H81" s="82">
        <f t="shared" si="20"/>
        <v>100</v>
      </c>
      <c r="I81" s="82">
        <f t="shared" si="21"/>
        <v>100</v>
      </c>
    </row>
    <row r="82" spans="1:9" x14ac:dyDescent="0.25">
      <c r="A82" s="13" t="s">
        <v>108</v>
      </c>
      <c r="B82" s="43">
        <f t="shared" si="14"/>
        <v>1696</v>
      </c>
      <c r="C82" s="43">
        <f t="shared" si="14"/>
        <v>1395</v>
      </c>
      <c r="D82" s="43">
        <f t="shared" si="14"/>
        <v>768</v>
      </c>
      <c r="E82" s="43">
        <f t="shared" si="14"/>
        <v>518</v>
      </c>
      <c r="F82" s="82">
        <f t="shared" si="19"/>
        <v>100</v>
      </c>
      <c r="G82" s="82">
        <f t="shared" si="19"/>
        <v>100</v>
      </c>
      <c r="H82" s="82">
        <f t="shared" si="20"/>
        <v>100</v>
      </c>
      <c r="I82" s="82">
        <f t="shared" si="21"/>
        <v>100</v>
      </c>
    </row>
    <row r="83" spans="1:9" x14ac:dyDescent="0.25">
      <c r="A83" s="13" t="s">
        <v>109</v>
      </c>
      <c r="B83" s="43">
        <f t="shared" si="14"/>
        <v>155</v>
      </c>
      <c r="C83" s="43">
        <f t="shared" si="14"/>
        <v>119</v>
      </c>
      <c r="D83" s="43">
        <f t="shared" si="14"/>
        <v>59</v>
      </c>
      <c r="E83" s="43">
        <f t="shared" si="14"/>
        <v>34</v>
      </c>
      <c r="F83" s="82">
        <f t="shared" si="19"/>
        <v>100</v>
      </c>
      <c r="G83" s="82">
        <f t="shared" si="19"/>
        <v>100</v>
      </c>
      <c r="H83" s="82">
        <f t="shared" si="20"/>
        <v>100</v>
      </c>
      <c r="I83" s="82">
        <f t="shared" si="21"/>
        <v>100</v>
      </c>
    </row>
    <row r="84" spans="1:9" x14ac:dyDescent="0.25">
      <c r="A84" s="13" t="s">
        <v>110</v>
      </c>
      <c r="B84" s="43">
        <f t="shared" si="14"/>
        <v>658</v>
      </c>
      <c r="C84" s="43">
        <f t="shared" si="14"/>
        <v>514</v>
      </c>
      <c r="D84" s="43">
        <f t="shared" si="14"/>
        <v>159</v>
      </c>
      <c r="E84" s="43">
        <f t="shared" si="14"/>
        <v>123</v>
      </c>
      <c r="F84" s="82">
        <f t="shared" si="19"/>
        <v>100</v>
      </c>
      <c r="G84" s="82">
        <f t="shared" si="19"/>
        <v>100</v>
      </c>
      <c r="H84" s="82">
        <f t="shared" si="20"/>
        <v>100</v>
      </c>
      <c r="I84" s="82">
        <f t="shared" si="21"/>
        <v>100</v>
      </c>
    </row>
    <row r="85" spans="1:9" x14ac:dyDescent="0.25">
      <c r="A85" s="13"/>
      <c r="B85" s="2"/>
      <c r="C85" s="2"/>
      <c r="D85" s="2"/>
      <c r="E85" s="2"/>
      <c r="F85" s="82">
        <f t="shared" si="19"/>
        <v>0</v>
      </c>
      <c r="G85" s="82">
        <f t="shared" si="19"/>
        <v>0</v>
      </c>
      <c r="H85" s="82">
        <f t="shared" si="20"/>
        <v>0</v>
      </c>
      <c r="I85" s="82">
        <f t="shared" si="21"/>
        <v>0</v>
      </c>
    </row>
    <row r="86" spans="1:9" x14ac:dyDescent="0.25">
      <c r="A86" s="13"/>
      <c r="B86" s="2"/>
      <c r="C86" s="2"/>
      <c r="D86" s="2"/>
      <c r="E86" s="2"/>
      <c r="F86" s="82">
        <f t="shared" si="19"/>
        <v>0</v>
      </c>
      <c r="G86" s="82">
        <f t="shared" si="19"/>
        <v>0</v>
      </c>
      <c r="H86" s="82">
        <f t="shared" si="20"/>
        <v>0</v>
      </c>
      <c r="I86" s="82">
        <f t="shared" si="21"/>
        <v>0</v>
      </c>
    </row>
    <row r="87" spans="1:9" x14ac:dyDescent="0.25">
      <c r="A87" s="13"/>
      <c r="B87" s="2"/>
      <c r="C87" s="2"/>
      <c r="D87" s="2"/>
      <c r="E87" s="2"/>
      <c r="F87" s="82">
        <f t="shared" si="19"/>
        <v>0</v>
      </c>
      <c r="G87" s="82">
        <f t="shared" si="19"/>
        <v>0</v>
      </c>
      <c r="H87" s="82">
        <f t="shared" si="20"/>
        <v>0</v>
      </c>
      <c r="I87" s="82">
        <f t="shared" si="21"/>
        <v>0</v>
      </c>
    </row>
    <row r="88" spans="1:9" x14ac:dyDescent="0.25">
      <c r="A88" s="13"/>
      <c r="B88" s="2"/>
      <c r="C88" s="2"/>
      <c r="D88" s="2"/>
      <c r="E88" s="2"/>
      <c r="F88" s="82">
        <f t="shared" ref="F88:G92" si="22">+IFERROR(B88/(C26+C57),0)*100</f>
        <v>0</v>
      </c>
      <c r="G88" s="82">
        <f t="shared" si="22"/>
        <v>0</v>
      </c>
      <c r="H88" s="82">
        <f t="shared" si="20"/>
        <v>0</v>
      </c>
      <c r="I88" s="82">
        <f t="shared" si="21"/>
        <v>0</v>
      </c>
    </row>
    <row r="89" spans="1:9" x14ac:dyDescent="0.25">
      <c r="A89" s="13"/>
      <c r="B89" s="2"/>
      <c r="C89" s="2"/>
      <c r="D89" s="2"/>
      <c r="E89" s="2"/>
      <c r="F89" s="82">
        <f t="shared" si="22"/>
        <v>0</v>
      </c>
      <c r="G89" s="82">
        <f t="shared" si="22"/>
        <v>0</v>
      </c>
      <c r="H89" s="82">
        <f t="shared" si="20"/>
        <v>0</v>
      </c>
      <c r="I89" s="82">
        <f t="shared" si="21"/>
        <v>0</v>
      </c>
    </row>
    <row r="90" spans="1:9" x14ac:dyDescent="0.25">
      <c r="A90" s="13"/>
      <c r="B90" s="2"/>
      <c r="C90" s="2"/>
      <c r="D90" s="2"/>
      <c r="E90" s="2"/>
      <c r="F90" s="82">
        <f t="shared" si="22"/>
        <v>0</v>
      </c>
      <c r="G90" s="82">
        <f t="shared" si="22"/>
        <v>0</v>
      </c>
      <c r="H90" s="82">
        <f t="shared" si="20"/>
        <v>0</v>
      </c>
      <c r="I90" s="82">
        <f t="shared" si="21"/>
        <v>0</v>
      </c>
    </row>
    <row r="91" spans="1:9" x14ac:dyDescent="0.25">
      <c r="A91" s="13"/>
      <c r="B91" s="2"/>
      <c r="C91" s="2"/>
      <c r="D91" s="2"/>
      <c r="E91" s="2"/>
      <c r="F91" s="82">
        <f t="shared" si="22"/>
        <v>0</v>
      </c>
      <c r="G91" s="82">
        <f t="shared" si="22"/>
        <v>0</v>
      </c>
      <c r="H91" s="82">
        <f t="shared" si="20"/>
        <v>0</v>
      </c>
      <c r="I91" s="82">
        <f t="shared" si="21"/>
        <v>0</v>
      </c>
    </row>
    <row r="92" spans="1:9" x14ac:dyDescent="0.25">
      <c r="A92" s="29"/>
      <c r="B92" s="2"/>
      <c r="C92" s="2"/>
      <c r="D92" s="2"/>
      <c r="E92" s="2"/>
      <c r="F92" s="82">
        <f t="shared" si="22"/>
        <v>0</v>
      </c>
      <c r="G92" s="82">
        <f t="shared" si="22"/>
        <v>0</v>
      </c>
      <c r="H92" s="82">
        <f t="shared" si="20"/>
        <v>0</v>
      </c>
      <c r="I92" s="82">
        <f t="shared" si="21"/>
        <v>0</v>
      </c>
    </row>
    <row r="93" spans="1:9" x14ac:dyDescent="0.25">
      <c r="A93" s="78" t="s">
        <v>54</v>
      </c>
      <c r="B93" s="34">
        <f>+SUM(B66:B92)</f>
        <v>6293</v>
      </c>
      <c r="C93" s="34">
        <f>+SUM(C66:C92)</f>
        <v>5328</v>
      </c>
      <c r="D93" s="34">
        <f>+SUM(D66:D92)</f>
        <v>2956</v>
      </c>
      <c r="E93" s="34">
        <f>+SUM(E66:E92)</f>
        <v>1940</v>
      </c>
      <c r="F93" s="82">
        <f>+IFERROR(B93/(C31+C62),0)*100</f>
        <v>100</v>
      </c>
      <c r="G93" s="82">
        <f>+IFERROR(C93/(D31+D62),0)*100</f>
        <v>100</v>
      </c>
      <c r="H93" s="82">
        <f t="shared" si="20"/>
        <v>100</v>
      </c>
      <c r="I93" s="82">
        <f t="shared" si="21"/>
        <v>100</v>
      </c>
    </row>
    <row r="94" spans="1:9" x14ac:dyDescent="0.25">
      <c r="A94" s="16"/>
    </row>
  </sheetData>
  <mergeCells count="3">
    <mergeCell ref="A2:J2"/>
    <mergeCell ref="A33:J33"/>
    <mergeCell ref="A1:J1"/>
  </mergeCells>
  <phoneticPr fontId="2" type="noConversion"/>
  <pageMargins left="0.75" right="0.75" top="0.17" bottom="0.17" header="0.17" footer="0.17"/>
  <pageSetup paperSize="9" scale="96" orientation="landscape" r:id="rId1"/>
  <headerFooter alignWithMargins="0"/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32"/>
  <sheetViews>
    <sheetView view="pageBreakPreview" zoomScaleNormal="100" zoomScaleSheetLayoutView="100" workbookViewId="0">
      <selection activeCell="L17" sqref="L17"/>
    </sheetView>
  </sheetViews>
  <sheetFormatPr defaultRowHeight="15.75" x14ac:dyDescent="0.25"/>
  <cols>
    <col min="1" max="1" width="27" customWidth="1"/>
    <col min="2" max="10" width="10.625" customWidth="1"/>
  </cols>
  <sheetData>
    <row r="1" spans="1:10" ht="20.25" x14ac:dyDescent="0.3">
      <c r="A1" s="421" t="s">
        <v>116</v>
      </c>
      <c r="B1" s="421"/>
      <c r="C1" s="421"/>
      <c r="D1" s="421"/>
      <c r="E1" s="421"/>
      <c r="F1" s="421"/>
      <c r="G1" s="421"/>
      <c r="H1" s="421"/>
      <c r="I1" s="421"/>
      <c r="J1" s="421"/>
    </row>
    <row r="2" spans="1:10" ht="16.5" thickBot="1" x14ac:dyDescent="0.3">
      <c r="A2" s="447" t="s">
        <v>52</v>
      </c>
      <c r="B2" s="447"/>
      <c r="C2" s="447"/>
      <c r="D2" s="447"/>
      <c r="E2" s="447"/>
      <c r="F2" s="447"/>
      <c r="G2" s="447"/>
      <c r="H2" s="447"/>
      <c r="I2" s="447"/>
      <c r="J2" s="447"/>
    </row>
    <row r="3" spans="1:10" ht="32.25" thickBot="1" x14ac:dyDescent="0.3">
      <c r="A3" s="46" t="s">
        <v>82</v>
      </c>
      <c r="B3" s="47" t="s">
        <v>83</v>
      </c>
      <c r="C3" s="47" t="s">
        <v>84</v>
      </c>
      <c r="D3" s="48" t="s">
        <v>85</v>
      </c>
      <c r="E3" s="48" t="s">
        <v>86</v>
      </c>
      <c r="F3" s="48" t="s">
        <v>87</v>
      </c>
      <c r="G3" s="49" t="s">
        <v>88</v>
      </c>
      <c r="H3" s="49" t="s">
        <v>89</v>
      </c>
      <c r="I3" s="49" t="s">
        <v>90</v>
      </c>
      <c r="J3" s="50" t="s">
        <v>91</v>
      </c>
    </row>
    <row r="4" spans="1:10" x14ac:dyDescent="0.25">
      <c r="A4" s="41" t="s">
        <v>92</v>
      </c>
      <c r="B4" s="43">
        <v>70</v>
      </c>
      <c r="C4" s="43">
        <v>54</v>
      </c>
      <c r="D4" s="43">
        <v>41</v>
      </c>
      <c r="E4" s="43">
        <v>26</v>
      </c>
      <c r="F4" s="43">
        <v>25</v>
      </c>
      <c r="G4" s="79">
        <f>IFERROR(C4/B4,0)</f>
        <v>0.77142857142857146</v>
      </c>
      <c r="H4" s="79">
        <f>IFERROR(E4/D4,0)</f>
        <v>0.63414634146341464</v>
      </c>
      <c r="I4" s="79">
        <f>IFERROR(F4/E4,0)</f>
        <v>0.96153846153846156</v>
      </c>
      <c r="J4" s="79">
        <f>IFERROR(F4/B4,0)</f>
        <v>0.35714285714285715</v>
      </c>
    </row>
    <row r="5" spans="1:10" x14ac:dyDescent="0.25">
      <c r="A5" s="13" t="s">
        <v>94</v>
      </c>
      <c r="B5" s="2">
        <v>95</v>
      </c>
      <c r="C5" s="2">
        <v>53</v>
      </c>
      <c r="D5" s="2">
        <v>47</v>
      </c>
      <c r="E5" s="2">
        <v>45</v>
      </c>
      <c r="F5" s="2">
        <v>34</v>
      </c>
      <c r="G5" s="80">
        <f t="shared" ref="G5:G27" si="0">IFERROR(C5/B5,0)</f>
        <v>0.55789473684210522</v>
      </c>
      <c r="H5" s="80">
        <f t="shared" ref="H5:H27" si="1">IFERROR(E5/D5,0)</f>
        <v>0.95744680851063835</v>
      </c>
      <c r="I5" s="80">
        <f t="shared" ref="I5:I27" si="2">IFERROR(F5/E5,0)</f>
        <v>0.75555555555555554</v>
      </c>
      <c r="J5" s="80">
        <f t="shared" ref="J5:J27" si="3">IFERROR(F5/B5,0)</f>
        <v>0.35789473684210527</v>
      </c>
    </row>
    <row r="6" spans="1:10" x14ac:dyDescent="0.25">
      <c r="A6" s="13" t="s">
        <v>95</v>
      </c>
      <c r="B6" s="2">
        <v>10</v>
      </c>
      <c r="C6" s="2">
        <v>2</v>
      </c>
      <c r="D6" s="2">
        <v>1</v>
      </c>
      <c r="E6" s="2">
        <v>0</v>
      </c>
      <c r="F6" s="2">
        <v>0</v>
      </c>
      <c r="G6" s="80">
        <f t="shared" si="0"/>
        <v>0.2</v>
      </c>
      <c r="H6" s="80">
        <f t="shared" si="1"/>
        <v>0</v>
      </c>
      <c r="I6" s="80">
        <f t="shared" si="2"/>
        <v>0</v>
      </c>
      <c r="J6" s="80">
        <f t="shared" si="3"/>
        <v>0</v>
      </c>
    </row>
    <row r="7" spans="1:10" x14ac:dyDescent="0.25">
      <c r="A7" s="13" t="s">
        <v>96</v>
      </c>
      <c r="B7" s="2">
        <v>20</v>
      </c>
      <c r="C7" s="2">
        <v>9</v>
      </c>
      <c r="D7" s="2">
        <v>8</v>
      </c>
      <c r="E7" s="2">
        <v>8</v>
      </c>
      <c r="F7" s="2">
        <v>8</v>
      </c>
      <c r="G7" s="80">
        <f t="shared" si="0"/>
        <v>0.45</v>
      </c>
      <c r="H7" s="80">
        <f t="shared" si="1"/>
        <v>1</v>
      </c>
      <c r="I7" s="80">
        <f t="shared" si="2"/>
        <v>1</v>
      </c>
      <c r="J7" s="80">
        <f t="shared" si="3"/>
        <v>0.4</v>
      </c>
    </row>
    <row r="8" spans="1:10" x14ac:dyDescent="0.25">
      <c r="A8" s="13" t="s">
        <v>97</v>
      </c>
      <c r="B8" s="2">
        <v>10</v>
      </c>
      <c r="C8" s="2">
        <v>6</v>
      </c>
      <c r="D8" s="2">
        <v>6</v>
      </c>
      <c r="E8" s="2">
        <v>4</v>
      </c>
      <c r="F8" s="2">
        <v>4</v>
      </c>
      <c r="G8" s="80">
        <f t="shared" si="0"/>
        <v>0.6</v>
      </c>
      <c r="H8" s="80">
        <f t="shared" si="1"/>
        <v>0.66666666666666663</v>
      </c>
      <c r="I8" s="80">
        <f t="shared" si="2"/>
        <v>1</v>
      </c>
      <c r="J8" s="80">
        <f t="shared" si="3"/>
        <v>0.4</v>
      </c>
    </row>
    <row r="9" spans="1:10" x14ac:dyDescent="0.25">
      <c r="A9" s="13" t="s">
        <v>93</v>
      </c>
      <c r="B9" s="2">
        <v>50</v>
      </c>
      <c r="C9" s="2">
        <v>37</v>
      </c>
      <c r="D9" s="2">
        <v>37</v>
      </c>
      <c r="E9" s="2">
        <v>30</v>
      </c>
      <c r="F9" s="2">
        <v>27</v>
      </c>
      <c r="G9" s="80">
        <f t="shared" si="0"/>
        <v>0.74</v>
      </c>
      <c r="H9" s="80">
        <f t="shared" si="1"/>
        <v>0.81081081081081086</v>
      </c>
      <c r="I9" s="80">
        <f t="shared" si="2"/>
        <v>0.9</v>
      </c>
      <c r="J9" s="80">
        <f t="shared" si="3"/>
        <v>0.54</v>
      </c>
    </row>
    <row r="10" spans="1:10" x14ac:dyDescent="0.25">
      <c r="A10" s="13" t="s">
        <v>98</v>
      </c>
      <c r="B10" s="2">
        <v>45</v>
      </c>
      <c r="C10" s="2">
        <v>45.5</v>
      </c>
      <c r="D10" s="2">
        <v>41</v>
      </c>
      <c r="E10" s="2">
        <v>30.5</v>
      </c>
      <c r="F10" s="2">
        <v>23</v>
      </c>
      <c r="G10" s="80">
        <f t="shared" si="0"/>
        <v>1.0111111111111111</v>
      </c>
      <c r="H10" s="80">
        <f t="shared" si="1"/>
        <v>0.74390243902439024</v>
      </c>
      <c r="I10" s="80">
        <f t="shared" si="2"/>
        <v>0.75409836065573765</v>
      </c>
      <c r="J10" s="80">
        <f t="shared" si="3"/>
        <v>0.51111111111111107</v>
      </c>
    </row>
    <row r="11" spans="1:10" x14ac:dyDescent="0.25">
      <c r="A11" s="13" t="s">
        <v>99</v>
      </c>
      <c r="B11" s="2">
        <v>30</v>
      </c>
      <c r="C11" s="2">
        <v>32.5</v>
      </c>
      <c r="D11" s="2">
        <v>26</v>
      </c>
      <c r="E11" s="2">
        <v>23.5</v>
      </c>
      <c r="F11" s="2">
        <v>18</v>
      </c>
      <c r="G11" s="80">
        <f t="shared" si="0"/>
        <v>1.0833333333333333</v>
      </c>
      <c r="H11" s="80">
        <f t="shared" si="1"/>
        <v>0.90384615384615385</v>
      </c>
      <c r="I11" s="80">
        <f t="shared" si="2"/>
        <v>0.76595744680851063</v>
      </c>
      <c r="J11" s="80">
        <f t="shared" si="3"/>
        <v>0.6</v>
      </c>
    </row>
    <row r="12" spans="1:10" x14ac:dyDescent="0.25">
      <c r="A12" s="13" t="s">
        <v>101</v>
      </c>
      <c r="B12" s="2">
        <v>170</v>
      </c>
      <c r="C12" s="2">
        <v>142</v>
      </c>
      <c r="D12" s="2">
        <v>142</v>
      </c>
      <c r="E12" s="2">
        <v>124</v>
      </c>
      <c r="F12" s="2">
        <v>107</v>
      </c>
      <c r="G12" s="80">
        <f t="shared" si="0"/>
        <v>0.83529411764705885</v>
      </c>
      <c r="H12" s="80">
        <f t="shared" si="1"/>
        <v>0.87323943661971826</v>
      </c>
      <c r="I12" s="80">
        <f t="shared" si="2"/>
        <v>0.86290322580645162</v>
      </c>
      <c r="J12" s="80">
        <f t="shared" si="3"/>
        <v>0.62941176470588234</v>
      </c>
    </row>
    <row r="13" spans="1:10" x14ac:dyDescent="0.25">
      <c r="A13" s="13" t="s">
        <v>102</v>
      </c>
      <c r="B13" s="2">
        <v>200</v>
      </c>
      <c r="C13" s="2">
        <v>138</v>
      </c>
      <c r="D13" s="2">
        <v>138</v>
      </c>
      <c r="E13" s="2">
        <v>130</v>
      </c>
      <c r="F13" s="2">
        <v>127</v>
      </c>
      <c r="G13" s="80">
        <f t="shared" si="0"/>
        <v>0.69</v>
      </c>
      <c r="H13" s="80">
        <f t="shared" si="1"/>
        <v>0.94202898550724634</v>
      </c>
      <c r="I13" s="80">
        <f t="shared" si="2"/>
        <v>0.97692307692307689</v>
      </c>
      <c r="J13" s="80">
        <f t="shared" si="3"/>
        <v>0.63500000000000001</v>
      </c>
    </row>
    <row r="14" spans="1:10" x14ac:dyDescent="0.25">
      <c r="A14" s="13" t="s">
        <v>103</v>
      </c>
      <c r="B14" s="2">
        <v>60</v>
      </c>
      <c r="C14" s="2">
        <v>131</v>
      </c>
      <c r="D14" s="2">
        <v>130</v>
      </c>
      <c r="E14" s="2">
        <v>60</v>
      </c>
      <c r="F14" s="2">
        <v>54</v>
      </c>
      <c r="G14" s="80">
        <f t="shared" si="0"/>
        <v>2.1833333333333331</v>
      </c>
      <c r="H14" s="80">
        <f t="shared" si="1"/>
        <v>0.46153846153846156</v>
      </c>
      <c r="I14" s="80">
        <f t="shared" si="2"/>
        <v>0.9</v>
      </c>
      <c r="J14" s="80">
        <f t="shared" si="3"/>
        <v>0.9</v>
      </c>
    </row>
    <row r="15" spans="1:10" x14ac:dyDescent="0.25">
      <c r="A15" s="13" t="s">
        <v>104</v>
      </c>
      <c r="B15" s="2">
        <v>25</v>
      </c>
      <c r="C15" s="2">
        <v>19</v>
      </c>
      <c r="D15" s="2">
        <v>18</v>
      </c>
      <c r="E15" s="2">
        <v>17</v>
      </c>
      <c r="F15" s="2">
        <v>17</v>
      </c>
      <c r="G15" s="80">
        <f t="shared" si="0"/>
        <v>0.76</v>
      </c>
      <c r="H15" s="80">
        <f t="shared" si="1"/>
        <v>0.94444444444444442</v>
      </c>
      <c r="I15" s="80">
        <f t="shared" si="2"/>
        <v>1</v>
      </c>
      <c r="J15" s="80">
        <f t="shared" si="3"/>
        <v>0.68</v>
      </c>
    </row>
    <row r="16" spans="1:10" x14ac:dyDescent="0.25">
      <c r="A16" s="13" t="s">
        <v>117</v>
      </c>
      <c r="B16" s="2">
        <v>275</v>
      </c>
      <c r="C16" s="2">
        <v>144</v>
      </c>
      <c r="D16" s="2">
        <v>134</v>
      </c>
      <c r="E16" s="2">
        <v>113</v>
      </c>
      <c r="F16" s="2">
        <v>100</v>
      </c>
      <c r="G16" s="80">
        <f t="shared" si="0"/>
        <v>0.52363636363636368</v>
      </c>
      <c r="H16" s="80">
        <f t="shared" si="1"/>
        <v>0.84328358208955223</v>
      </c>
      <c r="I16" s="80">
        <f t="shared" si="2"/>
        <v>0.88495575221238942</v>
      </c>
      <c r="J16" s="80">
        <f t="shared" si="3"/>
        <v>0.36363636363636365</v>
      </c>
    </row>
    <row r="17" spans="1:10" x14ac:dyDescent="0.25">
      <c r="A17" s="13" t="s">
        <v>105</v>
      </c>
      <c r="B17" s="2">
        <v>20</v>
      </c>
      <c r="C17" s="2">
        <v>16</v>
      </c>
      <c r="D17" s="2">
        <v>14</v>
      </c>
      <c r="E17" s="2">
        <v>12</v>
      </c>
      <c r="F17" s="2">
        <v>11</v>
      </c>
      <c r="G17" s="80">
        <f t="shared" si="0"/>
        <v>0.8</v>
      </c>
      <c r="H17" s="80">
        <f t="shared" si="1"/>
        <v>0.8571428571428571</v>
      </c>
      <c r="I17" s="80">
        <f t="shared" si="2"/>
        <v>0.91666666666666663</v>
      </c>
      <c r="J17" s="80">
        <f t="shared" si="3"/>
        <v>0.55000000000000004</v>
      </c>
    </row>
    <row r="18" spans="1:10" x14ac:dyDescent="0.25">
      <c r="A18" s="13" t="s">
        <v>107</v>
      </c>
      <c r="B18" s="2">
        <v>15</v>
      </c>
      <c r="C18" s="2">
        <v>16</v>
      </c>
      <c r="D18" s="2">
        <v>16</v>
      </c>
      <c r="E18" s="2">
        <v>15</v>
      </c>
      <c r="F18" s="2">
        <v>13</v>
      </c>
      <c r="G18" s="80">
        <f t="shared" si="0"/>
        <v>1.0666666666666667</v>
      </c>
      <c r="H18" s="80">
        <f t="shared" si="1"/>
        <v>0.9375</v>
      </c>
      <c r="I18" s="80">
        <f t="shared" si="2"/>
        <v>0.8666666666666667</v>
      </c>
      <c r="J18" s="80">
        <f t="shared" si="3"/>
        <v>0.8666666666666667</v>
      </c>
    </row>
    <row r="19" spans="1:10" x14ac:dyDescent="0.25">
      <c r="A19" s="13" t="s">
        <v>109</v>
      </c>
      <c r="B19" s="2">
        <v>15</v>
      </c>
      <c r="C19" s="2">
        <v>10</v>
      </c>
      <c r="D19" s="2">
        <v>10</v>
      </c>
      <c r="E19" s="2">
        <v>10</v>
      </c>
      <c r="F19" s="2">
        <v>7</v>
      </c>
      <c r="G19" s="80">
        <f t="shared" si="0"/>
        <v>0.66666666666666663</v>
      </c>
      <c r="H19" s="80">
        <f t="shared" si="1"/>
        <v>1</v>
      </c>
      <c r="I19" s="80">
        <f t="shared" si="2"/>
        <v>0.7</v>
      </c>
      <c r="J19" s="80">
        <f t="shared" si="3"/>
        <v>0.46666666666666667</v>
      </c>
    </row>
    <row r="20" spans="1:10" x14ac:dyDescent="0.25">
      <c r="A20" s="13"/>
      <c r="B20" s="2"/>
      <c r="C20" s="2"/>
      <c r="D20" s="2"/>
      <c r="E20" s="2"/>
      <c r="F20" s="2"/>
      <c r="G20" s="80">
        <f t="shared" si="0"/>
        <v>0</v>
      </c>
      <c r="H20" s="80">
        <f t="shared" si="1"/>
        <v>0</v>
      </c>
      <c r="I20" s="80">
        <f t="shared" si="2"/>
        <v>0</v>
      </c>
      <c r="J20" s="80">
        <f t="shared" si="3"/>
        <v>0</v>
      </c>
    </row>
    <row r="21" spans="1:10" x14ac:dyDescent="0.25">
      <c r="A21" s="13"/>
      <c r="B21" s="2"/>
      <c r="C21" s="2"/>
      <c r="D21" s="2"/>
      <c r="E21" s="2"/>
      <c r="F21" s="2"/>
      <c r="G21" s="80">
        <f t="shared" si="0"/>
        <v>0</v>
      </c>
      <c r="H21" s="80">
        <f t="shared" si="1"/>
        <v>0</v>
      </c>
      <c r="I21" s="80">
        <f t="shared" si="2"/>
        <v>0</v>
      </c>
      <c r="J21" s="80">
        <f t="shared" si="3"/>
        <v>0</v>
      </c>
    </row>
    <row r="22" spans="1:10" x14ac:dyDescent="0.25">
      <c r="A22" s="13"/>
      <c r="B22" s="2"/>
      <c r="C22" s="2"/>
      <c r="D22" s="2"/>
      <c r="E22" s="2"/>
      <c r="F22" s="2"/>
      <c r="G22" s="80">
        <f t="shared" si="0"/>
        <v>0</v>
      </c>
      <c r="H22" s="80">
        <f t="shared" si="1"/>
        <v>0</v>
      </c>
      <c r="I22" s="80">
        <f t="shared" si="2"/>
        <v>0</v>
      </c>
      <c r="J22" s="80">
        <f t="shared" si="3"/>
        <v>0</v>
      </c>
    </row>
    <row r="23" spans="1:10" x14ac:dyDescent="0.25">
      <c r="A23" s="13"/>
      <c r="B23" s="2"/>
      <c r="C23" s="2"/>
      <c r="D23" s="2"/>
      <c r="E23" s="2"/>
      <c r="F23" s="2"/>
      <c r="G23" s="80">
        <f t="shared" si="0"/>
        <v>0</v>
      </c>
      <c r="H23" s="80">
        <f t="shared" si="1"/>
        <v>0</v>
      </c>
      <c r="I23" s="80">
        <f t="shared" si="2"/>
        <v>0</v>
      </c>
      <c r="J23" s="80">
        <f t="shared" si="3"/>
        <v>0</v>
      </c>
    </row>
    <row r="24" spans="1:10" x14ac:dyDescent="0.25">
      <c r="A24" s="13"/>
      <c r="B24" s="2"/>
      <c r="C24" s="2"/>
      <c r="D24" s="2"/>
      <c r="E24" s="2"/>
      <c r="F24" s="2"/>
      <c r="G24" s="80">
        <f t="shared" si="0"/>
        <v>0</v>
      </c>
      <c r="H24" s="80">
        <f t="shared" si="1"/>
        <v>0</v>
      </c>
      <c r="I24" s="80">
        <f t="shared" si="2"/>
        <v>0</v>
      </c>
      <c r="J24" s="80">
        <f t="shared" si="3"/>
        <v>0</v>
      </c>
    </row>
    <row r="25" spans="1:10" x14ac:dyDescent="0.25">
      <c r="A25" s="13"/>
      <c r="B25" s="2"/>
      <c r="C25" s="2"/>
      <c r="D25" s="2"/>
      <c r="E25" s="2"/>
      <c r="F25" s="2"/>
      <c r="G25" s="80">
        <f t="shared" si="0"/>
        <v>0</v>
      </c>
      <c r="H25" s="80">
        <f t="shared" si="1"/>
        <v>0</v>
      </c>
      <c r="I25" s="80">
        <f t="shared" si="2"/>
        <v>0</v>
      </c>
      <c r="J25" s="80">
        <f t="shared" si="3"/>
        <v>0</v>
      </c>
    </row>
    <row r="26" spans="1:10" x14ac:dyDescent="0.25">
      <c r="A26" s="13"/>
      <c r="B26" s="2"/>
      <c r="C26" s="2"/>
      <c r="D26" s="2"/>
      <c r="E26" s="2"/>
      <c r="F26" s="2"/>
      <c r="G26" s="80">
        <f t="shared" si="0"/>
        <v>0</v>
      </c>
      <c r="H26" s="80">
        <f t="shared" si="1"/>
        <v>0</v>
      </c>
      <c r="I26" s="80">
        <f t="shared" si="2"/>
        <v>0</v>
      </c>
      <c r="J26" s="80">
        <f t="shared" si="3"/>
        <v>0</v>
      </c>
    </row>
    <row r="27" spans="1:10" x14ac:dyDescent="0.25">
      <c r="A27" s="13"/>
      <c r="B27" s="2"/>
      <c r="C27" s="2"/>
      <c r="D27" s="2"/>
      <c r="E27" s="2"/>
      <c r="F27" s="2"/>
      <c r="G27" s="80">
        <f t="shared" si="0"/>
        <v>0</v>
      </c>
      <c r="H27" s="80">
        <f t="shared" si="1"/>
        <v>0</v>
      </c>
      <c r="I27" s="80">
        <f t="shared" si="2"/>
        <v>0</v>
      </c>
      <c r="J27" s="80">
        <f t="shared" si="3"/>
        <v>0</v>
      </c>
    </row>
    <row r="28" spans="1:10" x14ac:dyDescent="0.25">
      <c r="A28" s="13"/>
      <c r="B28" s="2"/>
      <c r="C28" s="2"/>
      <c r="D28" s="2"/>
      <c r="E28" s="2"/>
      <c r="F28" s="2"/>
      <c r="G28" s="80">
        <f>IFERROR(C28/B28,0)</f>
        <v>0</v>
      </c>
      <c r="H28" s="80">
        <f t="shared" ref="H28:I31" si="4">IFERROR(E28/D28,0)</f>
        <v>0</v>
      </c>
      <c r="I28" s="80">
        <f t="shared" si="4"/>
        <v>0</v>
      </c>
      <c r="J28" s="80">
        <f>IFERROR(F28/B28,0)</f>
        <v>0</v>
      </c>
    </row>
    <row r="29" spans="1:10" x14ac:dyDescent="0.25">
      <c r="A29" s="13"/>
      <c r="B29" s="2"/>
      <c r="C29" s="2"/>
      <c r="D29" s="2"/>
      <c r="E29" s="2"/>
      <c r="F29" s="2"/>
      <c r="G29" s="80">
        <f>IFERROR(C29/B29,0)</f>
        <v>0</v>
      </c>
      <c r="H29" s="80">
        <f t="shared" si="4"/>
        <v>0</v>
      </c>
      <c r="I29" s="80">
        <f t="shared" si="4"/>
        <v>0</v>
      </c>
      <c r="J29" s="80">
        <f>IFERROR(F29/B29,0)</f>
        <v>0</v>
      </c>
    </row>
    <row r="30" spans="1:10" x14ac:dyDescent="0.25">
      <c r="A30" s="29"/>
      <c r="B30" s="37"/>
      <c r="C30" s="37"/>
      <c r="D30" s="37"/>
      <c r="E30" s="37"/>
      <c r="F30" s="37"/>
      <c r="G30" s="80">
        <f>IFERROR(C30/B30,0)</f>
        <v>0</v>
      </c>
      <c r="H30" s="80">
        <f t="shared" si="4"/>
        <v>0</v>
      </c>
      <c r="I30" s="80">
        <f t="shared" si="4"/>
        <v>0</v>
      </c>
      <c r="J30" s="80">
        <f>IFERROR(F30/B30,0)</f>
        <v>0</v>
      </c>
    </row>
    <row r="31" spans="1:10" x14ac:dyDescent="0.25">
      <c r="A31" s="78" t="s">
        <v>54</v>
      </c>
      <c r="B31" s="35">
        <f>SUM(B4:B30)</f>
        <v>1110</v>
      </c>
      <c r="C31" s="35">
        <f>SUM(C4:C30)</f>
        <v>855</v>
      </c>
      <c r="D31" s="35">
        <f>SUM(D4:D30)</f>
        <v>809</v>
      </c>
      <c r="E31" s="35">
        <f>SUM(E4:E30)</f>
        <v>648</v>
      </c>
      <c r="F31" s="35">
        <f>SUM(F4:F30)</f>
        <v>575</v>
      </c>
      <c r="G31" s="80">
        <f>IFERROR(C31/B31,0)</f>
        <v>0.77027027027027029</v>
      </c>
      <c r="H31" s="80">
        <f t="shared" si="4"/>
        <v>0.80098887515451178</v>
      </c>
      <c r="I31" s="80">
        <f t="shared" si="4"/>
        <v>0.88734567901234573</v>
      </c>
      <c r="J31" s="80">
        <f>IFERROR(F31/B31,0)</f>
        <v>0.51801801801801806</v>
      </c>
    </row>
    <row r="32" spans="1:10" x14ac:dyDescent="0.25">
      <c r="A32" s="1"/>
    </row>
    <row r="33" spans="1:10" ht="16.5" thickBot="1" x14ac:dyDescent="0.3">
      <c r="A33" s="447" t="s">
        <v>53</v>
      </c>
      <c r="B33" s="448"/>
      <c r="C33" s="448"/>
      <c r="D33" s="448"/>
      <c r="E33" s="448"/>
      <c r="F33" s="448"/>
      <c r="G33" s="448"/>
      <c r="H33" s="448"/>
      <c r="I33" s="448"/>
      <c r="J33" s="448"/>
    </row>
    <row r="34" spans="1:10" ht="32.25" thickBot="1" x14ac:dyDescent="0.3">
      <c r="A34" s="46" t="s">
        <v>82</v>
      </c>
      <c r="B34" s="47" t="s">
        <v>83</v>
      </c>
      <c r="C34" s="47" t="s">
        <v>84</v>
      </c>
      <c r="D34" s="48" t="s">
        <v>85</v>
      </c>
      <c r="E34" s="48" t="s">
        <v>86</v>
      </c>
      <c r="F34" s="48" t="s">
        <v>87</v>
      </c>
      <c r="G34" s="49" t="s">
        <v>88</v>
      </c>
      <c r="H34" s="49" t="s">
        <v>89</v>
      </c>
      <c r="I34" s="49" t="s">
        <v>90</v>
      </c>
      <c r="J34" s="50" t="s">
        <v>91</v>
      </c>
    </row>
    <row r="35" spans="1:10" x14ac:dyDescent="0.25">
      <c r="A35" s="41" t="s">
        <v>92</v>
      </c>
      <c r="B35" s="43"/>
      <c r="C35" s="43">
        <v>0</v>
      </c>
      <c r="D35" s="43"/>
      <c r="E35" s="43"/>
      <c r="F35" s="43"/>
      <c r="G35" s="79">
        <f>IFERROR(C35/B35,0)</f>
        <v>0</v>
      </c>
      <c r="H35" s="79">
        <f>IFERROR(E35/D35,0)</f>
        <v>0</v>
      </c>
      <c r="I35" s="79">
        <f>IFERROR(F35/E35,0)</f>
        <v>0</v>
      </c>
      <c r="J35" s="79">
        <f>IFERROR(F35/B35,0)</f>
        <v>0</v>
      </c>
    </row>
    <row r="36" spans="1:10" x14ac:dyDescent="0.25">
      <c r="A36" s="13" t="s">
        <v>94</v>
      </c>
      <c r="B36" s="2">
        <v>10</v>
      </c>
      <c r="C36" s="2">
        <v>9</v>
      </c>
      <c r="D36" s="2">
        <v>6</v>
      </c>
      <c r="E36" s="2">
        <v>6</v>
      </c>
      <c r="F36" s="2">
        <v>6</v>
      </c>
      <c r="G36" s="80">
        <f t="shared" ref="G36:G47" si="5">IFERROR(C36/B36,0)</f>
        <v>0.9</v>
      </c>
      <c r="H36" s="80">
        <f t="shared" ref="H36:H47" si="6">IFERROR(E36/D36,0)</f>
        <v>1</v>
      </c>
      <c r="I36" s="80">
        <f t="shared" ref="I36:I47" si="7">IFERROR(F36/E36,0)</f>
        <v>1</v>
      </c>
      <c r="J36" s="80">
        <f t="shared" ref="J36:J47" si="8">IFERROR(F36/B36,0)</f>
        <v>0.6</v>
      </c>
    </row>
    <row r="37" spans="1:10" x14ac:dyDescent="0.25">
      <c r="A37" s="13" t="s">
        <v>95</v>
      </c>
      <c r="B37" s="2"/>
      <c r="C37" s="2">
        <v>0</v>
      </c>
      <c r="D37" s="2"/>
      <c r="E37" s="2"/>
      <c r="F37" s="2"/>
      <c r="G37" s="80">
        <f t="shared" si="5"/>
        <v>0</v>
      </c>
      <c r="H37" s="80">
        <f t="shared" si="6"/>
        <v>0</v>
      </c>
      <c r="I37" s="80">
        <f t="shared" si="7"/>
        <v>0</v>
      </c>
      <c r="J37" s="80">
        <f t="shared" si="8"/>
        <v>0</v>
      </c>
    </row>
    <row r="38" spans="1:10" x14ac:dyDescent="0.25">
      <c r="A38" s="13" t="s">
        <v>96</v>
      </c>
      <c r="B38" s="2"/>
      <c r="C38" s="2">
        <v>0</v>
      </c>
      <c r="D38" s="2"/>
      <c r="E38" s="2"/>
      <c r="F38" s="2"/>
      <c r="G38" s="80">
        <f t="shared" si="5"/>
        <v>0</v>
      </c>
      <c r="H38" s="80">
        <f t="shared" si="6"/>
        <v>0</v>
      </c>
      <c r="I38" s="80">
        <f t="shared" si="7"/>
        <v>0</v>
      </c>
      <c r="J38" s="80">
        <f t="shared" si="8"/>
        <v>0</v>
      </c>
    </row>
    <row r="39" spans="1:10" x14ac:dyDescent="0.25">
      <c r="A39" s="13" t="s">
        <v>97</v>
      </c>
      <c r="B39" s="2"/>
      <c r="C39" s="2">
        <v>0</v>
      </c>
      <c r="D39" s="2"/>
      <c r="E39" s="2"/>
      <c r="F39" s="2"/>
      <c r="G39" s="80">
        <f t="shared" si="5"/>
        <v>0</v>
      </c>
      <c r="H39" s="80">
        <f t="shared" si="6"/>
        <v>0</v>
      </c>
      <c r="I39" s="80">
        <f t="shared" si="7"/>
        <v>0</v>
      </c>
      <c r="J39" s="80">
        <f t="shared" si="8"/>
        <v>0</v>
      </c>
    </row>
    <row r="40" spans="1:10" x14ac:dyDescent="0.25">
      <c r="A40" s="13" t="s">
        <v>93</v>
      </c>
      <c r="B40" s="2"/>
      <c r="C40" s="2">
        <v>0</v>
      </c>
      <c r="D40" s="2"/>
      <c r="E40" s="2"/>
      <c r="F40" s="2"/>
      <c r="G40" s="80">
        <f t="shared" si="5"/>
        <v>0</v>
      </c>
      <c r="H40" s="80">
        <f t="shared" si="6"/>
        <v>0</v>
      </c>
      <c r="I40" s="80">
        <f t="shared" si="7"/>
        <v>0</v>
      </c>
      <c r="J40" s="80">
        <f t="shared" si="8"/>
        <v>0</v>
      </c>
    </row>
    <row r="41" spans="1:10" x14ac:dyDescent="0.25">
      <c r="A41" s="13" t="s">
        <v>98</v>
      </c>
      <c r="B41" s="2"/>
      <c r="C41" s="2">
        <v>0</v>
      </c>
      <c r="D41" s="2"/>
      <c r="E41" s="2"/>
      <c r="F41" s="2"/>
      <c r="G41" s="80">
        <f t="shared" si="5"/>
        <v>0</v>
      </c>
      <c r="H41" s="80">
        <f t="shared" si="6"/>
        <v>0</v>
      </c>
      <c r="I41" s="80">
        <f t="shared" si="7"/>
        <v>0</v>
      </c>
      <c r="J41" s="80">
        <f t="shared" si="8"/>
        <v>0</v>
      </c>
    </row>
    <row r="42" spans="1:10" x14ac:dyDescent="0.25">
      <c r="A42" s="13" t="s">
        <v>99</v>
      </c>
      <c r="B42" s="2"/>
      <c r="C42" s="2">
        <v>0</v>
      </c>
      <c r="D42" s="2"/>
      <c r="E42" s="2"/>
      <c r="F42" s="2"/>
      <c r="G42" s="80">
        <f t="shared" si="5"/>
        <v>0</v>
      </c>
      <c r="H42" s="80">
        <f t="shared" si="6"/>
        <v>0</v>
      </c>
      <c r="I42" s="80">
        <f t="shared" si="7"/>
        <v>0</v>
      </c>
      <c r="J42" s="80">
        <f t="shared" si="8"/>
        <v>0</v>
      </c>
    </row>
    <row r="43" spans="1:10" x14ac:dyDescent="0.25">
      <c r="A43" s="13" t="s">
        <v>101</v>
      </c>
      <c r="B43" s="2">
        <v>70</v>
      </c>
      <c r="C43" s="2">
        <v>63</v>
      </c>
      <c r="D43" s="2">
        <v>63</v>
      </c>
      <c r="E43" s="2">
        <v>51</v>
      </c>
      <c r="F43" s="2">
        <v>41</v>
      </c>
      <c r="G43" s="80">
        <f t="shared" si="5"/>
        <v>0.9</v>
      </c>
      <c r="H43" s="80">
        <f t="shared" si="6"/>
        <v>0.80952380952380953</v>
      </c>
      <c r="I43" s="80">
        <f t="shared" si="7"/>
        <v>0.80392156862745101</v>
      </c>
      <c r="J43" s="80">
        <f t="shared" si="8"/>
        <v>0.58571428571428574</v>
      </c>
    </row>
    <row r="44" spans="1:10" x14ac:dyDescent="0.25">
      <c r="A44" s="13" t="s">
        <v>102</v>
      </c>
      <c r="B44" s="2">
        <v>60</v>
      </c>
      <c r="C44" s="2">
        <v>43</v>
      </c>
      <c r="D44" s="2">
        <v>43</v>
      </c>
      <c r="E44" s="2">
        <v>37</v>
      </c>
      <c r="F44" s="2">
        <v>29</v>
      </c>
      <c r="G44" s="80">
        <f t="shared" si="5"/>
        <v>0.71666666666666667</v>
      </c>
      <c r="H44" s="80">
        <f t="shared" si="6"/>
        <v>0.86046511627906974</v>
      </c>
      <c r="I44" s="80">
        <f t="shared" si="7"/>
        <v>0.78378378378378377</v>
      </c>
      <c r="J44" s="80">
        <f t="shared" si="8"/>
        <v>0.48333333333333334</v>
      </c>
    </row>
    <row r="45" spans="1:10" x14ac:dyDescent="0.25">
      <c r="A45" s="13" t="s">
        <v>103</v>
      </c>
      <c r="B45" s="2"/>
      <c r="C45" s="2">
        <v>0</v>
      </c>
      <c r="D45" s="2"/>
      <c r="E45" s="2"/>
      <c r="F45" s="2"/>
      <c r="G45" s="80">
        <f t="shared" si="5"/>
        <v>0</v>
      </c>
      <c r="H45" s="80">
        <f t="shared" si="6"/>
        <v>0</v>
      </c>
      <c r="I45" s="80">
        <f t="shared" si="7"/>
        <v>0</v>
      </c>
      <c r="J45" s="80">
        <f t="shared" si="8"/>
        <v>0</v>
      </c>
    </row>
    <row r="46" spans="1:10" x14ac:dyDescent="0.25">
      <c r="A46" s="13" t="s">
        <v>104</v>
      </c>
      <c r="B46" s="2">
        <v>15</v>
      </c>
      <c r="C46" s="2">
        <v>9</v>
      </c>
      <c r="D46" s="2">
        <v>9</v>
      </c>
      <c r="E46" s="2">
        <v>7</v>
      </c>
      <c r="F46" s="2">
        <v>6</v>
      </c>
      <c r="G46" s="80">
        <f t="shared" si="5"/>
        <v>0.6</v>
      </c>
      <c r="H46" s="80">
        <f t="shared" si="6"/>
        <v>0.77777777777777779</v>
      </c>
      <c r="I46" s="80">
        <f t="shared" si="7"/>
        <v>0.8571428571428571</v>
      </c>
      <c r="J46" s="80">
        <f t="shared" si="8"/>
        <v>0.4</v>
      </c>
    </row>
    <row r="47" spans="1:10" x14ac:dyDescent="0.25">
      <c r="A47" s="13" t="s">
        <v>117</v>
      </c>
      <c r="B47" s="2"/>
      <c r="C47" s="2">
        <v>0</v>
      </c>
      <c r="D47" s="2"/>
      <c r="E47" s="2"/>
      <c r="F47" s="2"/>
      <c r="G47" s="80">
        <f t="shared" si="5"/>
        <v>0</v>
      </c>
      <c r="H47" s="80">
        <f t="shared" si="6"/>
        <v>0</v>
      </c>
      <c r="I47" s="80">
        <f t="shared" si="7"/>
        <v>0</v>
      </c>
      <c r="J47" s="80">
        <f t="shared" si="8"/>
        <v>0</v>
      </c>
    </row>
    <row r="48" spans="1:10" x14ac:dyDescent="0.25">
      <c r="A48" s="13" t="s">
        <v>105</v>
      </c>
      <c r="B48" s="2"/>
      <c r="C48" s="2">
        <v>0</v>
      </c>
      <c r="D48" s="2"/>
      <c r="E48" s="2"/>
      <c r="F48" s="2"/>
      <c r="G48" s="80">
        <f t="shared" ref="G48:G60" si="9">IFERROR(C48/B48,0)</f>
        <v>0</v>
      </c>
      <c r="H48" s="80">
        <f t="shared" ref="H48:H60" si="10">IFERROR(E48/D48,0)</f>
        <v>0</v>
      </c>
      <c r="I48" s="80">
        <f t="shared" ref="I48:I60" si="11">IFERROR(F48/E48,0)</f>
        <v>0</v>
      </c>
      <c r="J48" s="80">
        <f t="shared" ref="J48:J60" si="12">IFERROR(F48/B48,0)</f>
        <v>0</v>
      </c>
    </row>
    <row r="49" spans="1:10" x14ac:dyDescent="0.25">
      <c r="A49" s="13" t="s">
        <v>107</v>
      </c>
      <c r="B49" s="2"/>
      <c r="C49" s="2">
        <v>0</v>
      </c>
      <c r="D49" s="2"/>
      <c r="E49" s="2"/>
      <c r="F49" s="2"/>
      <c r="G49" s="80">
        <f t="shared" si="9"/>
        <v>0</v>
      </c>
      <c r="H49" s="80">
        <f t="shared" si="10"/>
        <v>0</v>
      </c>
      <c r="I49" s="80">
        <f t="shared" si="11"/>
        <v>0</v>
      </c>
      <c r="J49" s="80">
        <f t="shared" si="12"/>
        <v>0</v>
      </c>
    </row>
    <row r="50" spans="1:10" x14ac:dyDescent="0.25">
      <c r="A50" s="13" t="s">
        <v>109</v>
      </c>
      <c r="B50" s="2"/>
      <c r="C50" s="2">
        <v>0</v>
      </c>
      <c r="D50" s="2"/>
      <c r="E50" s="2"/>
      <c r="F50" s="2"/>
      <c r="G50" s="80">
        <f t="shared" si="9"/>
        <v>0</v>
      </c>
      <c r="H50" s="80">
        <f t="shared" si="10"/>
        <v>0</v>
      </c>
      <c r="I50" s="80">
        <f t="shared" si="11"/>
        <v>0</v>
      </c>
      <c r="J50" s="80">
        <f t="shared" si="12"/>
        <v>0</v>
      </c>
    </row>
    <row r="51" spans="1:10" x14ac:dyDescent="0.25">
      <c r="A51" s="13"/>
      <c r="B51" s="2"/>
      <c r="C51" s="2"/>
      <c r="D51" s="2"/>
      <c r="E51" s="2"/>
      <c r="F51" s="2"/>
      <c r="G51" s="80">
        <f t="shared" si="9"/>
        <v>0</v>
      </c>
      <c r="H51" s="80">
        <f t="shared" si="10"/>
        <v>0</v>
      </c>
      <c r="I51" s="80">
        <f t="shared" si="11"/>
        <v>0</v>
      </c>
      <c r="J51" s="80">
        <f t="shared" si="12"/>
        <v>0</v>
      </c>
    </row>
    <row r="52" spans="1:10" x14ac:dyDescent="0.25">
      <c r="A52" s="13"/>
      <c r="B52" s="2"/>
      <c r="C52" s="2"/>
      <c r="D52" s="2"/>
      <c r="E52" s="2"/>
      <c r="F52" s="2"/>
      <c r="G52" s="80">
        <f t="shared" si="9"/>
        <v>0</v>
      </c>
      <c r="H52" s="80">
        <f t="shared" si="10"/>
        <v>0</v>
      </c>
      <c r="I52" s="80">
        <f t="shared" si="11"/>
        <v>0</v>
      </c>
      <c r="J52" s="80">
        <f t="shared" si="12"/>
        <v>0</v>
      </c>
    </row>
    <row r="53" spans="1:10" x14ac:dyDescent="0.25">
      <c r="A53" s="13"/>
      <c r="B53" s="2"/>
      <c r="C53" s="2"/>
      <c r="D53" s="2"/>
      <c r="E53" s="2"/>
      <c r="F53" s="2"/>
      <c r="G53" s="80">
        <f t="shared" si="9"/>
        <v>0</v>
      </c>
      <c r="H53" s="80">
        <f t="shared" si="10"/>
        <v>0</v>
      </c>
      <c r="I53" s="80">
        <f t="shared" si="11"/>
        <v>0</v>
      </c>
      <c r="J53" s="80">
        <f t="shared" si="12"/>
        <v>0</v>
      </c>
    </row>
    <row r="54" spans="1:10" x14ac:dyDescent="0.25">
      <c r="A54" s="13"/>
      <c r="B54" s="2"/>
      <c r="C54" s="2"/>
      <c r="D54" s="2"/>
      <c r="E54" s="2"/>
      <c r="F54" s="2"/>
      <c r="G54" s="80">
        <f t="shared" si="9"/>
        <v>0</v>
      </c>
      <c r="H54" s="80">
        <f t="shared" si="10"/>
        <v>0</v>
      </c>
      <c r="I54" s="80">
        <f t="shared" si="11"/>
        <v>0</v>
      </c>
      <c r="J54" s="80">
        <f t="shared" si="12"/>
        <v>0</v>
      </c>
    </row>
    <row r="55" spans="1:10" x14ac:dyDescent="0.25">
      <c r="A55" s="13"/>
      <c r="B55" s="2"/>
      <c r="C55" s="2"/>
      <c r="D55" s="2"/>
      <c r="E55" s="2"/>
      <c r="F55" s="2"/>
      <c r="G55" s="80">
        <f t="shared" si="9"/>
        <v>0</v>
      </c>
      <c r="H55" s="80">
        <f t="shared" si="10"/>
        <v>0</v>
      </c>
      <c r="I55" s="80">
        <f t="shared" si="11"/>
        <v>0</v>
      </c>
      <c r="J55" s="80">
        <f t="shared" si="12"/>
        <v>0</v>
      </c>
    </row>
    <row r="56" spans="1:10" x14ac:dyDescent="0.25">
      <c r="A56" s="13"/>
      <c r="B56" s="2"/>
      <c r="C56" s="2"/>
      <c r="D56" s="2"/>
      <c r="E56" s="2"/>
      <c r="F56" s="2"/>
      <c r="G56" s="80">
        <f t="shared" si="9"/>
        <v>0</v>
      </c>
      <c r="H56" s="80">
        <f t="shared" si="10"/>
        <v>0</v>
      </c>
      <c r="I56" s="80">
        <f t="shared" si="11"/>
        <v>0</v>
      </c>
      <c r="J56" s="80">
        <f t="shared" si="12"/>
        <v>0</v>
      </c>
    </row>
    <row r="57" spans="1:10" x14ac:dyDescent="0.25">
      <c r="A57" s="13"/>
      <c r="B57" s="2"/>
      <c r="C57" s="2"/>
      <c r="D57" s="2"/>
      <c r="E57" s="2"/>
      <c r="F57" s="2"/>
      <c r="G57" s="80">
        <f t="shared" si="9"/>
        <v>0</v>
      </c>
      <c r="H57" s="80">
        <f t="shared" si="10"/>
        <v>0</v>
      </c>
      <c r="I57" s="80">
        <f t="shared" si="11"/>
        <v>0</v>
      </c>
      <c r="J57" s="80">
        <f t="shared" si="12"/>
        <v>0</v>
      </c>
    </row>
    <row r="58" spans="1:10" x14ac:dyDescent="0.25">
      <c r="A58" s="13"/>
      <c r="B58" s="2"/>
      <c r="C58" s="2"/>
      <c r="D58" s="2"/>
      <c r="E58" s="2"/>
      <c r="F58" s="2"/>
      <c r="G58" s="80">
        <f t="shared" si="9"/>
        <v>0</v>
      </c>
      <c r="H58" s="80">
        <f t="shared" si="10"/>
        <v>0</v>
      </c>
      <c r="I58" s="80">
        <f t="shared" si="11"/>
        <v>0</v>
      </c>
      <c r="J58" s="80">
        <f t="shared" si="12"/>
        <v>0</v>
      </c>
    </row>
    <row r="59" spans="1:10" x14ac:dyDescent="0.25">
      <c r="A59" s="13"/>
      <c r="B59" s="2"/>
      <c r="C59" s="2"/>
      <c r="D59" s="2"/>
      <c r="E59" s="2"/>
      <c r="F59" s="2"/>
      <c r="G59" s="80">
        <f t="shared" si="9"/>
        <v>0</v>
      </c>
      <c r="H59" s="80">
        <f t="shared" si="10"/>
        <v>0</v>
      </c>
      <c r="I59" s="80">
        <f t="shared" si="11"/>
        <v>0</v>
      </c>
      <c r="J59" s="80">
        <f t="shared" si="12"/>
        <v>0</v>
      </c>
    </row>
    <row r="60" spans="1:10" x14ac:dyDescent="0.25">
      <c r="A60" s="13"/>
      <c r="B60" s="2"/>
      <c r="C60" s="2"/>
      <c r="D60" s="2"/>
      <c r="E60" s="2"/>
      <c r="F60" s="2"/>
      <c r="G60" s="80">
        <f t="shared" si="9"/>
        <v>0</v>
      </c>
      <c r="H60" s="80">
        <f t="shared" si="10"/>
        <v>0</v>
      </c>
      <c r="I60" s="80">
        <f t="shared" si="11"/>
        <v>0</v>
      </c>
      <c r="J60" s="80">
        <f t="shared" si="12"/>
        <v>0</v>
      </c>
    </row>
    <row r="61" spans="1:10" x14ac:dyDescent="0.25">
      <c r="A61" s="29"/>
      <c r="B61" s="37"/>
      <c r="C61" s="37"/>
      <c r="D61" s="37"/>
      <c r="E61" s="37"/>
      <c r="F61" s="37"/>
      <c r="G61" s="80">
        <f>IFERROR(C61/B61,0)</f>
        <v>0</v>
      </c>
      <c r="H61" s="80">
        <f>IFERROR(E61/D61,0)</f>
        <v>0</v>
      </c>
      <c r="I61" s="80">
        <f>IFERROR(F61/E61,0)</f>
        <v>0</v>
      </c>
      <c r="J61" s="80">
        <f>IFERROR(F61/B61,0)</f>
        <v>0</v>
      </c>
    </row>
    <row r="62" spans="1:10" x14ac:dyDescent="0.25">
      <c r="A62" s="78" t="s">
        <v>54</v>
      </c>
      <c r="B62" s="35">
        <f>SUM(B35:B61)</f>
        <v>155</v>
      </c>
      <c r="C62" s="35">
        <f>SUM(C35:C61)</f>
        <v>124</v>
      </c>
      <c r="D62" s="35">
        <f>SUM(D35:D61)</f>
        <v>121</v>
      </c>
      <c r="E62" s="35">
        <f>SUM(E35:E61)</f>
        <v>101</v>
      </c>
      <c r="F62" s="35">
        <f>SUM(F35:F61)</f>
        <v>82</v>
      </c>
      <c r="G62" s="80">
        <f>IFERROR(C62/B62,0)</f>
        <v>0.8</v>
      </c>
      <c r="H62" s="80">
        <f>IFERROR(E62/D62,0)</f>
        <v>0.83471074380165289</v>
      </c>
      <c r="I62" s="80">
        <f>IFERROR(F62/E62,0)</f>
        <v>0.81188118811881194</v>
      </c>
      <c r="J62" s="80">
        <f>IFERROR(F62/B62,0)</f>
        <v>0.52903225806451615</v>
      </c>
    </row>
    <row r="64" spans="1:10" ht="16.5" thickBot="1" x14ac:dyDescent="0.3">
      <c r="A64" s="450" t="s">
        <v>118</v>
      </c>
      <c r="B64" s="451"/>
      <c r="C64" s="451"/>
      <c r="D64" s="451"/>
      <c r="E64" s="452"/>
    </row>
    <row r="65" spans="1:9" ht="63" x14ac:dyDescent="0.25">
      <c r="A65" s="60" t="s">
        <v>82</v>
      </c>
      <c r="B65" s="47" t="s">
        <v>84</v>
      </c>
      <c r="C65" s="48" t="s">
        <v>85</v>
      </c>
      <c r="D65" s="48" t="s">
        <v>86</v>
      </c>
      <c r="E65" s="48" t="s">
        <v>87</v>
      </c>
      <c r="F65" s="49" t="s">
        <v>112</v>
      </c>
      <c r="G65" s="49" t="s">
        <v>113</v>
      </c>
      <c r="H65" s="49" t="s">
        <v>114</v>
      </c>
      <c r="I65" s="50" t="s">
        <v>115</v>
      </c>
    </row>
    <row r="66" spans="1:9" x14ac:dyDescent="0.25">
      <c r="A66" s="41" t="s">
        <v>92</v>
      </c>
      <c r="B66" s="43">
        <v>38</v>
      </c>
      <c r="C66" s="43">
        <v>32</v>
      </c>
      <c r="D66" s="43">
        <v>23</v>
      </c>
      <c r="E66" s="43">
        <v>23</v>
      </c>
      <c r="F66" s="81">
        <f>+IFERROR(B66/(C4+C35),0)*100</f>
        <v>70.370370370370367</v>
      </c>
      <c r="G66" s="81">
        <f>+IFERROR(C66/(D4+D35),0)*100</f>
        <v>78.048780487804876</v>
      </c>
      <c r="H66" s="81">
        <f>+IFERROR(D66/(E4+E35),0)*100</f>
        <v>88.461538461538453</v>
      </c>
      <c r="I66" s="81">
        <f>+IFERROR(E66/(F4+F35),0)*100</f>
        <v>92</v>
      </c>
    </row>
    <row r="67" spans="1:9" x14ac:dyDescent="0.25">
      <c r="A67" s="13" t="s">
        <v>94</v>
      </c>
      <c r="B67" s="2">
        <v>35</v>
      </c>
      <c r="C67" s="2">
        <v>35</v>
      </c>
      <c r="D67" s="2">
        <v>34</v>
      </c>
      <c r="E67" s="2">
        <v>26</v>
      </c>
      <c r="F67" s="82">
        <f t="shared" ref="F67:F76" si="13">+IFERROR(B67/(C5+C36),0)*100</f>
        <v>56.451612903225815</v>
      </c>
      <c r="G67" s="82">
        <f t="shared" ref="G67:G76" si="14">+IFERROR(C67/(D5+D36),0)*100</f>
        <v>66.037735849056602</v>
      </c>
      <c r="H67" s="82">
        <f t="shared" ref="H67:H77" si="15">+IFERROR(D67/(E5+E36),0)*100</f>
        <v>66.666666666666657</v>
      </c>
      <c r="I67" s="82">
        <f t="shared" ref="I67:I77" si="16">+IFERROR(E67/(F5+F36),0)*100</f>
        <v>65</v>
      </c>
    </row>
    <row r="68" spans="1:9" x14ac:dyDescent="0.25">
      <c r="A68" s="13" t="s">
        <v>95</v>
      </c>
      <c r="B68" s="2">
        <v>1</v>
      </c>
      <c r="C68" s="2">
        <v>0</v>
      </c>
      <c r="D68" s="2">
        <v>0</v>
      </c>
      <c r="E68" s="2">
        <v>0</v>
      </c>
      <c r="F68" s="82">
        <f t="shared" si="13"/>
        <v>50</v>
      </c>
      <c r="G68" s="82">
        <f t="shared" si="14"/>
        <v>0</v>
      </c>
      <c r="H68" s="82">
        <f t="shared" si="15"/>
        <v>0</v>
      </c>
      <c r="I68" s="82">
        <f t="shared" si="16"/>
        <v>0</v>
      </c>
    </row>
    <row r="69" spans="1:9" x14ac:dyDescent="0.25">
      <c r="A69" s="13" t="s">
        <v>96</v>
      </c>
      <c r="B69" s="2">
        <v>9</v>
      </c>
      <c r="C69" s="2">
        <v>8</v>
      </c>
      <c r="D69" s="2">
        <v>8</v>
      </c>
      <c r="E69" s="2">
        <v>8</v>
      </c>
      <c r="F69" s="82">
        <f t="shared" si="13"/>
        <v>100</v>
      </c>
      <c r="G69" s="82">
        <f t="shared" si="14"/>
        <v>100</v>
      </c>
      <c r="H69" s="82">
        <f t="shared" si="15"/>
        <v>100</v>
      </c>
      <c r="I69" s="82">
        <f t="shared" si="16"/>
        <v>100</v>
      </c>
    </row>
    <row r="70" spans="1:9" x14ac:dyDescent="0.25">
      <c r="A70" s="13" t="s">
        <v>97</v>
      </c>
      <c r="B70" s="2">
        <v>3</v>
      </c>
      <c r="C70" s="2">
        <v>3</v>
      </c>
      <c r="D70" s="2">
        <v>3</v>
      </c>
      <c r="E70" s="2">
        <v>3</v>
      </c>
      <c r="F70" s="82">
        <f t="shared" si="13"/>
        <v>50</v>
      </c>
      <c r="G70" s="82">
        <f t="shared" si="14"/>
        <v>50</v>
      </c>
      <c r="H70" s="82">
        <f t="shared" si="15"/>
        <v>75</v>
      </c>
      <c r="I70" s="82">
        <f t="shared" si="16"/>
        <v>75</v>
      </c>
    </row>
    <row r="71" spans="1:9" x14ac:dyDescent="0.25">
      <c r="A71" s="13" t="s">
        <v>93</v>
      </c>
      <c r="B71" s="2">
        <v>33</v>
      </c>
      <c r="C71" s="2">
        <v>33</v>
      </c>
      <c r="D71" s="2">
        <v>26</v>
      </c>
      <c r="E71" s="2">
        <v>24</v>
      </c>
      <c r="F71" s="82">
        <f t="shared" si="13"/>
        <v>89.189189189189193</v>
      </c>
      <c r="G71" s="82">
        <f t="shared" si="14"/>
        <v>89.189189189189193</v>
      </c>
      <c r="H71" s="82">
        <f t="shared" si="15"/>
        <v>86.666666666666671</v>
      </c>
      <c r="I71" s="82">
        <f t="shared" si="16"/>
        <v>88.888888888888886</v>
      </c>
    </row>
    <row r="72" spans="1:9" x14ac:dyDescent="0.25">
      <c r="A72" s="13" t="s">
        <v>98</v>
      </c>
      <c r="B72" s="2">
        <v>23.5</v>
      </c>
      <c r="C72" s="2">
        <v>23.5</v>
      </c>
      <c r="D72" s="2">
        <v>18</v>
      </c>
      <c r="E72" s="2">
        <v>16.5</v>
      </c>
      <c r="F72" s="82">
        <f t="shared" si="13"/>
        <v>51.648351648351657</v>
      </c>
      <c r="G72" s="82">
        <f t="shared" si="14"/>
        <v>57.317073170731703</v>
      </c>
      <c r="H72" s="82">
        <f t="shared" si="15"/>
        <v>59.016393442622949</v>
      </c>
      <c r="I72" s="82">
        <f t="shared" si="16"/>
        <v>71.739130434782609</v>
      </c>
    </row>
    <row r="73" spans="1:9" x14ac:dyDescent="0.25">
      <c r="A73" s="13" t="s">
        <v>99</v>
      </c>
      <c r="B73" s="2">
        <v>15.5</v>
      </c>
      <c r="C73" s="2">
        <v>15.5</v>
      </c>
      <c r="D73" s="2">
        <v>14</v>
      </c>
      <c r="E73" s="2">
        <v>13.5</v>
      </c>
      <c r="F73" s="82">
        <f t="shared" si="13"/>
        <v>47.692307692307693</v>
      </c>
      <c r="G73" s="82">
        <f t="shared" si="14"/>
        <v>59.615384615384613</v>
      </c>
      <c r="H73" s="82">
        <f t="shared" si="15"/>
        <v>59.574468085106382</v>
      </c>
      <c r="I73" s="82">
        <f t="shared" si="16"/>
        <v>75</v>
      </c>
    </row>
    <row r="74" spans="1:9" x14ac:dyDescent="0.25">
      <c r="A74" s="13" t="s">
        <v>101</v>
      </c>
      <c r="B74" s="2">
        <v>160</v>
      </c>
      <c r="C74" s="2">
        <v>160</v>
      </c>
      <c r="D74" s="2">
        <v>140</v>
      </c>
      <c r="E74" s="2">
        <v>120</v>
      </c>
      <c r="F74" s="82">
        <f t="shared" si="13"/>
        <v>78.048780487804876</v>
      </c>
      <c r="G74" s="82">
        <f t="shared" si="14"/>
        <v>78.048780487804876</v>
      </c>
      <c r="H74" s="82">
        <f t="shared" si="15"/>
        <v>80</v>
      </c>
      <c r="I74" s="82">
        <f t="shared" si="16"/>
        <v>81.081081081081081</v>
      </c>
    </row>
    <row r="75" spans="1:9" x14ac:dyDescent="0.25">
      <c r="A75" s="13" t="s">
        <v>102</v>
      </c>
      <c r="B75" s="2">
        <v>149</v>
      </c>
      <c r="C75" s="2">
        <v>149</v>
      </c>
      <c r="D75" s="2">
        <v>141</v>
      </c>
      <c r="E75" s="2">
        <v>133</v>
      </c>
      <c r="F75" s="82">
        <f t="shared" si="13"/>
        <v>82.320441988950279</v>
      </c>
      <c r="G75" s="82">
        <f t="shared" si="14"/>
        <v>82.320441988950279</v>
      </c>
      <c r="H75" s="82">
        <f t="shared" si="15"/>
        <v>84.431137724550894</v>
      </c>
      <c r="I75" s="82">
        <f t="shared" si="16"/>
        <v>85.256410256410248</v>
      </c>
    </row>
    <row r="76" spans="1:9" x14ac:dyDescent="0.25">
      <c r="A76" s="13" t="s">
        <v>103</v>
      </c>
      <c r="B76" s="2">
        <v>37</v>
      </c>
      <c r="C76" s="2">
        <v>37</v>
      </c>
      <c r="D76" s="2">
        <v>23</v>
      </c>
      <c r="E76" s="2">
        <v>21</v>
      </c>
      <c r="F76" s="82">
        <f t="shared" si="13"/>
        <v>28.244274809160309</v>
      </c>
      <c r="G76" s="82">
        <f t="shared" si="14"/>
        <v>28.46153846153846</v>
      </c>
      <c r="H76" s="82">
        <f t="shared" si="15"/>
        <v>38.333333333333336</v>
      </c>
      <c r="I76" s="82">
        <f t="shared" si="16"/>
        <v>38.888888888888893</v>
      </c>
    </row>
    <row r="77" spans="1:9" x14ac:dyDescent="0.25">
      <c r="A77" s="13" t="s">
        <v>104</v>
      </c>
      <c r="B77" s="2">
        <v>17</v>
      </c>
      <c r="C77" s="2">
        <v>16</v>
      </c>
      <c r="D77" s="2">
        <v>15</v>
      </c>
      <c r="E77" s="2">
        <v>15</v>
      </c>
      <c r="F77" s="82">
        <f t="shared" ref="F77:G87" si="17">+IFERROR(B77/(C15+C46),0)*100</f>
        <v>60.714285714285708</v>
      </c>
      <c r="G77" s="82">
        <f t="shared" si="17"/>
        <v>59.259259259259252</v>
      </c>
      <c r="H77" s="82">
        <f t="shared" si="15"/>
        <v>62.5</v>
      </c>
      <c r="I77" s="82">
        <f t="shared" si="16"/>
        <v>65.217391304347828</v>
      </c>
    </row>
    <row r="78" spans="1:9" x14ac:dyDescent="0.25">
      <c r="A78" s="13" t="s">
        <v>117</v>
      </c>
      <c r="B78" s="2">
        <v>124</v>
      </c>
      <c r="C78" s="2">
        <v>116</v>
      </c>
      <c r="D78" s="2">
        <v>103</v>
      </c>
      <c r="E78" s="2">
        <v>93</v>
      </c>
      <c r="F78" s="82">
        <f t="shared" si="17"/>
        <v>86.111111111111114</v>
      </c>
      <c r="G78" s="82">
        <f t="shared" si="17"/>
        <v>86.567164179104466</v>
      </c>
      <c r="H78" s="82">
        <f t="shared" ref="H78:H93" si="18">+IFERROR(D78/(E16+E47),0)*100</f>
        <v>91.150442477876098</v>
      </c>
      <c r="I78" s="82">
        <f t="shared" ref="I78:I93" si="19">+IFERROR(E78/(F16+F47),0)*100</f>
        <v>93</v>
      </c>
    </row>
    <row r="79" spans="1:9" x14ac:dyDescent="0.25">
      <c r="A79" s="13" t="s">
        <v>105</v>
      </c>
      <c r="B79" s="2">
        <v>13</v>
      </c>
      <c r="C79" s="2">
        <v>11</v>
      </c>
      <c r="D79" s="2">
        <v>9</v>
      </c>
      <c r="E79" s="2">
        <v>9</v>
      </c>
      <c r="F79" s="82">
        <f t="shared" si="17"/>
        <v>81.25</v>
      </c>
      <c r="G79" s="82">
        <f t="shared" si="17"/>
        <v>78.571428571428569</v>
      </c>
      <c r="H79" s="82">
        <f t="shared" si="18"/>
        <v>75</v>
      </c>
      <c r="I79" s="82">
        <f t="shared" si="19"/>
        <v>81.818181818181827</v>
      </c>
    </row>
    <row r="80" spans="1:9" x14ac:dyDescent="0.25">
      <c r="A80" s="13" t="s">
        <v>107</v>
      </c>
      <c r="B80" s="2">
        <v>13</v>
      </c>
      <c r="C80" s="2">
        <v>13</v>
      </c>
      <c r="D80" s="2">
        <v>13</v>
      </c>
      <c r="E80" s="2">
        <v>12</v>
      </c>
      <c r="F80" s="82">
        <f t="shared" si="17"/>
        <v>81.25</v>
      </c>
      <c r="G80" s="82">
        <f t="shared" si="17"/>
        <v>81.25</v>
      </c>
      <c r="H80" s="82">
        <f t="shared" si="18"/>
        <v>86.666666666666671</v>
      </c>
      <c r="I80" s="82">
        <f t="shared" si="19"/>
        <v>92.307692307692307</v>
      </c>
    </row>
    <row r="81" spans="1:9" x14ac:dyDescent="0.25">
      <c r="A81" s="13" t="s">
        <v>109</v>
      </c>
      <c r="B81" s="2">
        <v>7</v>
      </c>
      <c r="C81" s="2">
        <v>7</v>
      </c>
      <c r="D81" s="2">
        <v>7</v>
      </c>
      <c r="E81" s="2">
        <v>7</v>
      </c>
      <c r="F81" s="82">
        <f t="shared" si="17"/>
        <v>70</v>
      </c>
      <c r="G81" s="82">
        <f t="shared" si="17"/>
        <v>70</v>
      </c>
      <c r="H81" s="82">
        <f t="shared" si="18"/>
        <v>70</v>
      </c>
      <c r="I81" s="82">
        <f t="shared" si="19"/>
        <v>100</v>
      </c>
    </row>
    <row r="82" spans="1:9" x14ac:dyDescent="0.25">
      <c r="A82" s="13"/>
      <c r="B82" s="2"/>
      <c r="C82" s="2"/>
      <c r="D82" s="2"/>
      <c r="E82" s="2"/>
      <c r="F82" s="82">
        <f t="shared" si="17"/>
        <v>0</v>
      </c>
      <c r="G82" s="82">
        <f t="shared" si="17"/>
        <v>0</v>
      </c>
      <c r="H82" s="82">
        <f t="shared" si="18"/>
        <v>0</v>
      </c>
      <c r="I82" s="82">
        <f t="shared" si="19"/>
        <v>0</v>
      </c>
    </row>
    <row r="83" spans="1:9" x14ac:dyDescent="0.25">
      <c r="A83" s="13"/>
      <c r="B83" s="2"/>
      <c r="C83" s="2"/>
      <c r="D83" s="2"/>
      <c r="E83" s="2"/>
      <c r="F83" s="82">
        <f t="shared" si="17"/>
        <v>0</v>
      </c>
      <c r="G83" s="82">
        <f t="shared" si="17"/>
        <v>0</v>
      </c>
      <c r="H83" s="82">
        <f t="shared" si="18"/>
        <v>0</v>
      </c>
      <c r="I83" s="82">
        <f t="shared" si="19"/>
        <v>0</v>
      </c>
    </row>
    <row r="84" spans="1:9" x14ac:dyDescent="0.25">
      <c r="A84" s="13"/>
      <c r="B84" s="2"/>
      <c r="C84" s="2"/>
      <c r="D84" s="2"/>
      <c r="E84" s="2"/>
      <c r="F84" s="82">
        <f t="shared" si="17"/>
        <v>0</v>
      </c>
      <c r="G84" s="82">
        <f t="shared" si="17"/>
        <v>0</v>
      </c>
      <c r="H84" s="82">
        <f t="shared" si="18"/>
        <v>0</v>
      </c>
      <c r="I84" s="82">
        <f t="shared" si="19"/>
        <v>0</v>
      </c>
    </row>
    <row r="85" spans="1:9" x14ac:dyDescent="0.25">
      <c r="A85" s="13"/>
      <c r="B85" s="2"/>
      <c r="C85" s="2"/>
      <c r="D85" s="2"/>
      <c r="E85" s="2"/>
      <c r="F85" s="82">
        <f t="shared" si="17"/>
        <v>0</v>
      </c>
      <c r="G85" s="82">
        <f t="shared" si="17"/>
        <v>0</v>
      </c>
      <c r="H85" s="82">
        <f t="shared" si="18"/>
        <v>0</v>
      </c>
      <c r="I85" s="82">
        <f t="shared" si="19"/>
        <v>0</v>
      </c>
    </row>
    <row r="86" spans="1:9" x14ac:dyDescent="0.25">
      <c r="A86" s="13"/>
      <c r="B86" s="2"/>
      <c r="C86" s="2"/>
      <c r="D86" s="2"/>
      <c r="E86" s="2"/>
      <c r="F86" s="82">
        <f t="shared" si="17"/>
        <v>0</v>
      </c>
      <c r="G86" s="82">
        <f t="shared" si="17"/>
        <v>0</v>
      </c>
      <c r="H86" s="82">
        <f t="shared" si="18"/>
        <v>0</v>
      </c>
      <c r="I86" s="82">
        <f t="shared" si="19"/>
        <v>0</v>
      </c>
    </row>
    <row r="87" spans="1:9" x14ac:dyDescent="0.25">
      <c r="A87" s="13"/>
      <c r="B87" s="2"/>
      <c r="C87" s="2"/>
      <c r="D87" s="2"/>
      <c r="E87" s="2"/>
      <c r="F87" s="82">
        <f t="shared" si="17"/>
        <v>0</v>
      </c>
      <c r="G87" s="82">
        <f t="shared" si="17"/>
        <v>0</v>
      </c>
      <c r="H87" s="82">
        <f t="shared" si="18"/>
        <v>0</v>
      </c>
      <c r="I87" s="82">
        <f t="shared" si="19"/>
        <v>0</v>
      </c>
    </row>
    <row r="88" spans="1:9" x14ac:dyDescent="0.25">
      <c r="A88" s="13"/>
      <c r="B88" s="2"/>
      <c r="C88" s="2"/>
      <c r="D88" s="2"/>
      <c r="E88" s="2"/>
      <c r="F88" s="82">
        <f t="shared" ref="F88:G93" si="20">+IFERROR(B88/(C26+C57),0)*100</f>
        <v>0</v>
      </c>
      <c r="G88" s="82">
        <f t="shared" si="20"/>
        <v>0</v>
      </c>
      <c r="H88" s="82">
        <f t="shared" si="18"/>
        <v>0</v>
      </c>
      <c r="I88" s="82">
        <f t="shared" si="19"/>
        <v>0</v>
      </c>
    </row>
    <row r="89" spans="1:9" x14ac:dyDescent="0.25">
      <c r="A89" s="13"/>
      <c r="B89" s="2"/>
      <c r="C89" s="2"/>
      <c r="D89" s="2"/>
      <c r="E89" s="2"/>
      <c r="F89" s="82">
        <f t="shared" si="20"/>
        <v>0</v>
      </c>
      <c r="G89" s="82">
        <f t="shared" si="20"/>
        <v>0</v>
      </c>
      <c r="H89" s="82">
        <f t="shared" si="18"/>
        <v>0</v>
      </c>
      <c r="I89" s="82">
        <f t="shared" si="19"/>
        <v>0</v>
      </c>
    </row>
    <row r="90" spans="1:9" x14ac:dyDescent="0.25">
      <c r="A90" s="13"/>
      <c r="B90" s="2"/>
      <c r="C90" s="2"/>
      <c r="D90" s="2"/>
      <c r="E90" s="2"/>
      <c r="F90" s="82">
        <f t="shared" si="20"/>
        <v>0</v>
      </c>
      <c r="G90" s="82">
        <f t="shared" si="20"/>
        <v>0</v>
      </c>
      <c r="H90" s="82">
        <f t="shared" si="18"/>
        <v>0</v>
      </c>
      <c r="I90" s="82">
        <f t="shared" si="19"/>
        <v>0</v>
      </c>
    </row>
    <row r="91" spans="1:9" x14ac:dyDescent="0.25">
      <c r="A91" s="13"/>
      <c r="B91" s="2"/>
      <c r="C91" s="2"/>
      <c r="D91" s="2"/>
      <c r="E91" s="2"/>
      <c r="F91" s="82">
        <f t="shared" si="20"/>
        <v>0</v>
      </c>
      <c r="G91" s="82">
        <f t="shared" si="20"/>
        <v>0</v>
      </c>
      <c r="H91" s="82">
        <f t="shared" si="18"/>
        <v>0</v>
      </c>
      <c r="I91" s="82">
        <f t="shared" si="19"/>
        <v>0</v>
      </c>
    </row>
    <row r="92" spans="1:9" x14ac:dyDescent="0.25">
      <c r="A92" s="29"/>
      <c r="B92" s="2"/>
      <c r="C92" s="2"/>
      <c r="D92" s="2"/>
      <c r="E92" s="2"/>
      <c r="F92" s="82">
        <f t="shared" si="20"/>
        <v>0</v>
      </c>
      <c r="G92" s="82">
        <f t="shared" si="20"/>
        <v>0</v>
      </c>
      <c r="H92" s="82">
        <f t="shared" si="18"/>
        <v>0</v>
      </c>
      <c r="I92" s="82">
        <f t="shared" si="19"/>
        <v>0</v>
      </c>
    </row>
    <row r="93" spans="1:9" x14ac:dyDescent="0.25">
      <c r="A93" s="78" t="s">
        <v>54</v>
      </c>
      <c r="B93" s="35">
        <f>SUM(B66:B92)</f>
        <v>678</v>
      </c>
      <c r="C93" s="35">
        <f>SUM(C66:C92)</f>
        <v>659</v>
      </c>
      <c r="D93" s="35">
        <f>SUM(D66:D92)</f>
        <v>577</v>
      </c>
      <c r="E93" s="35">
        <f>SUM(E66:E92)</f>
        <v>524</v>
      </c>
      <c r="F93" s="82">
        <f t="shared" si="20"/>
        <v>69.254341164453521</v>
      </c>
      <c r="G93" s="82">
        <f t="shared" si="20"/>
        <v>70.86021505376344</v>
      </c>
      <c r="H93" s="82">
        <f t="shared" si="18"/>
        <v>77.036048064085449</v>
      </c>
      <c r="I93" s="82">
        <f t="shared" si="19"/>
        <v>79.756468797564679</v>
      </c>
    </row>
    <row r="94" spans="1:9" x14ac:dyDescent="0.25">
      <c r="A94" s="16"/>
    </row>
    <row r="95" spans="1:9" ht="16.5" thickBot="1" x14ac:dyDescent="0.3">
      <c r="A95" s="72" t="s">
        <v>119</v>
      </c>
      <c r="B95" s="6"/>
      <c r="C95" s="6"/>
      <c r="D95" s="6"/>
      <c r="E95" s="6"/>
    </row>
    <row r="96" spans="1:9" ht="63.75" thickBot="1" x14ac:dyDescent="0.3">
      <c r="A96" s="60" t="s">
        <v>82</v>
      </c>
      <c r="B96" s="47" t="s">
        <v>84</v>
      </c>
      <c r="C96" s="48" t="s">
        <v>85</v>
      </c>
      <c r="D96" s="48" t="s">
        <v>86</v>
      </c>
      <c r="E96" s="48" t="s">
        <v>87</v>
      </c>
      <c r="F96" s="49" t="s">
        <v>112</v>
      </c>
      <c r="G96" s="49" t="s">
        <v>113</v>
      </c>
      <c r="H96" s="49" t="s">
        <v>114</v>
      </c>
      <c r="I96" s="50" t="s">
        <v>115</v>
      </c>
    </row>
    <row r="97" spans="1:9" x14ac:dyDescent="0.25">
      <c r="A97" s="41" t="s">
        <v>92</v>
      </c>
      <c r="B97" s="43">
        <v>7</v>
      </c>
      <c r="C97" s="43">
        <v>6</v>
      </c>
      <c r="D97" s="43">
        <v>0</v>
      </c>
      <c r="E97" s="43">
        <v>0</v>
      </c>
      <c r="F97" s="81">
        <f>+IFERROR(B97/(C4+C35),0)*100</f>
        <v>12.962962962962962</v>
      </c>
      <c r="G97" s="81">
        <f>+IFERROR(C97/(D4+D35),0)*100</f>
        <v>14.634146341463413</v>
      </c>
      <c r="H97" s="81">
        <f>+IFERROR(D97/(E4+E35),0)*100</f>
        <v>0</v>
      </c>
      <c r="I97" s="81">
        <f>+IFERROR(E97/(F4+F35),0)*100</f>
        <v>0</v>
      </c>
    </row>
    <row r="98" spans="1:9" x14ac:dyDescent="0.25">
      <c r="A98" s="13" t="s">
        <v>94</v>
      </c>
      <c r="B98" s="2">
        <v>10</v>
      </c>
      <c r="C98" s="2">
        <v>4</v>
      </c>
      <c r="D98" s="2">
        <v>3</v>
      </c>
      <c r="E98" s="2">
        <v>3</v>
      </c>
      <c r="F98" s="82">
        <f t="shared" ref="F98:F110" si="21">+IFERROR(B98/(C5+C36),0)*100</f>
        <v>16.129032258064516</v>
      </c>
      <c r="G98" s="82">
        <f t="shared" ref="G98:G111" si="22">+IFERROR(C98/(D5+D36),0)*100</f>
        <v>7.5471698113207548</v>
      </c>
      <c r="H98" s="82">
        <f t="shared" ref="H98:H111" si="23">+IFERROR(D98/(E5+E36),0)*100</f>
        <v>5.8823529411764701</v>
      </c>
      <c r="I98" s="82">
        <f t="shared" ref="I98:I111" si="24">+IFERROR(E98/(F5+F36),0)*100</f>
        <v>7.5</v>
      </c>
    </row>
    <row r="99" spans="1:9" x14ac:dyDescent="0.25">
      <c r="A99" s="13" t="s">
        <v>95</v>
      </c>
      <c r="B99" s="2">
        <v>1</v>
      </c>
      <c r="C99" s="2">
        <v>1</v>
      </c>
      <c r="D99" s="2">
        <v>0</v>
      </c>
      <c r="E99" s="2">
        <v>0</v>
      </c>
      <c r="F99" s="82">
        <f t="shared" si="21"/>
        <v>50</v>
      </c>
      <c r="G99" s="82">
        <f t="shared" si="22"/>
        <v>100</v>
      </c>
      <c r="H99" s="82">
        <f t="shared" si="23"/>
        <v>0</v>
      </c>
      <c r="I99" s="82">
        <f t="shared" si="24"/>
        <v>0</v>
      </c>
    </row>
    <row r="100" spans="1:9" x14ac:dyDescent="0.25">
      <c r="A100" s="13" t="s">
        <v>96</v>
      </c>
      <c r="B100" s="2">
        <v>0</v>
      </c>
      <c r="C100" s="2"/>
      <c r="D100" s="2"/>
      <c r="E100" s="2"/>
      <c r="F100" s="82">
        <f t="shared" si="21"/>
        <v>0</v>
      </c>
      <c r="G100" s="82">
        <f t="shared" si="22"/>
        <v>0</v>
      </c>
      <c r="H100" s="82">
        <f t="shared" si="23"/>
        <v>0</v>
      </c>
      <c r="I100" s="82">
        <f t="shared" si="24"/>
        <v>0</v>
      </c>
    </row>
    <row r="101" spans="1:9" x14ac:dyDescent="0.25">
      <c r="A101" s="13" t="s">
        <v>97</v>
      </c>
      <c r="B101" s="2">
        <v>1</v>
      </c>
      <c r="C101" s="2">
        <v>1</v>
      </c>
      <c r="D101" s="2">
        <v>0</v>
      </c>
      <c r="E101" s="2">
        <v>0</v>
      </c>
      <c r="F101" s="82">
        <f t="shared" si="21"/>
        <v>16.666666666666664</v>
      </c>
      <c r="G101" s="82">
        <f t="shared" si="22"/>
        <v>16.666666666666664</v>
      </c>
      <c r="H101" s="82">
        <f t="shared" si="23"/>
        <v>0</v>
      </c>
      <c r="I101" s="82">
        <f t="shared" si="24"/>
        <v>0</v>
      </c>
    </row>
    <row r="102" spans="1:9" x14ac:dyDescent="0.25">
      <c r="A102" s="13" t="s">
        <v>93</v>
      </c>
      <c r="B102" s="2">
        <v>0</v>
      </c>
      <c r="C102" s="2"/>
      <c r="D102" s="2"/>
      <c r="E102" s="2"/>
      <c r="F102" s="82">
        <f t="shared" si="21"/>
        <v>0</v>
      </c>
      <c r="G102" s="82">
        <f t="shared" si="22"/>
        <v>0</v>
      </c>
      <c r="H102" s="82">
        <f t="shared" si="23"/>
        <v>0</v>
      </c>
      <c r="I102" s="82">
        <f t="shared" si="24"/>
        <v>0</v>
      </c>
    </row>
    <row r="103" spans="1:9" x14ac:dyDescent="0.25">
      <c r="A103" s="13" t="s">
        <v>98</v>
      </c>
      <c r="B103" s="2">
        <v>15</v>
      </c>
      <c r="C103" s="2">
        <v>11</v>
      </c>
      <c r="D103" s="2">
        <v>8</v>
      </c>
      <c r="E103" s="2">
        <v>3.5</v>
      </c>
      <c r="F103" s="82">
        <f t="shared" si="21"/>
        <v>32.967032967032964</v>
      </c>
      <c r="G103" s="82">
        <f t="shared" si="22"/>
        <v>26.829268292682929</v>
      </c>
      <c r="H103" s="82">
        <f t="shared" si="23"/>
        <v>26.229508196721312</v>
      </c>
      <c r="I103" s="82">
        <f t="shared" si="24"/>
        <v>15.217391304347828</v>
      </c>
    </row>
    <row r="104" spans="1:9" x14ac:dyDescent="0.25">
      <c r="A104" s="13" t="s">
        <v>99</v>
      </c>
      <c r="B104" s="2">
        <v>12</v>
      </c>
      <c r="C104" s="2">
        <v>8</v>
      </c>
      <c r="D104" s="2">
        <v>8</v>
      </c>
      <c r="E104" s="2">
        <v>3.5</v>
      </c>
      <c r="F104" s="82">
        <f t="shared" si="21"/>
        <v>36.923076923076927</v>
      </c>
      <c r="G104" s="82">
        <f t="shared" si="22"/>
        <v>30.76923076923077</v>
      </c>
      <c r="H104" s="82">
        <f t="shared" si="23"/>
        <v>34.042553191489361</v>
      </c>
      <c r="I104" s="82">
        <f t="shared" si="24"/>
        <v>19.444444444444446</v>
      </c>
    </row>
    <row r="105" spans="1:9" x14ac:dyDescent="0.25">
      <c r="A105" s="13" t="s">
        <v>101</v>
      </c>
      <c r="B105" s="2">
        <v>4</v>
      </c>
      <c r="C105" s="2">
        <v>4</v>
      </c>
      <c r="D105" s="2">
        <v>0</v>
      </c>
      <c r="E105" s="2">
        <v>0</v>
      </c>
      <c r="F105" s="82">
        <f t="shared" si="21"/>
        <v>1.9512195121951219</v>
      </c>
      <c r="G105" s="82">
        <f t="shared" si="22"/>
        <v>1.9512195121951219</v>
      </c>
      <c r="H105" s="82">
        <f t="shared" si="23"/>
        <v>0</v>
      </c>
      <c r="I105" s="82">
        <f t="shared" si="24"/>
        <v>0</v>
      </c>
    </row>
    <row r="106" spans="1:9" x14ac:dyDescent="0.25">
      <c r="A106" s="13" t="s">
        <v>102</v>
      </c>
      <c r="B106" s="2">
        <v>1</v>
      </c>
      <c r="C106" s="2">
        <v>1</v>
      </c>
      <c r="D106" s="2">
        <v>0</v>
      </c>
      <c r="E106" s="2">
        <v>0</v>
      </c>
      <c r="F106" s="82">
        <f t="shared" si="21"/>
        <v>0.55248618784530379</v>
      </c>
      <c r="G106" s="82">
        <f t="shared" si="22"/>
        <v>0.55248618784530379</v>
      </c>
      <c r="H106" s="82">
        <f t="shared" si="23"/>
        <v>0</v>
      </c>
      <c r="I106" s="82">
        <f t="shared" si="24"/>
        <v>0</v>
      </c>
    </row>
    <row r="107" spans="1:9" x14ac:dyDescent="0.25">
      <c r="A107" s="13" t="s">
        <v>103</v>
      </c>
      <c r="B107" s="2">
        <v>30</v>
      </c>
      <c r="C107" s="2">
        <v>29</v>
      </c>
      <c r="D107" s="2">
        <v>16</v>
      </c>
      <c r="E107" s="2">
        <v>13</v>
      </c>
      <c r="F107" s="82">
        <f t="shared" si="21"/>
        <v>22.900763358778626</v>
      </c>
      <c r="G107" s="82">
        <f t="shared" si="22"/>
        <v>22.30769230769231</v>
      </c>
      <c r="H107" s="82">
        <f t="shared" si="23"/>
        <v>26.666666666666668</v>
      </c>
      <c r="I107" s="82">
        <f t="shared" si="24"/>
        <v>24.074074074074073</v>
      </c>
    </row>
    <row r="108" spans="1:9" x14ac:dyDescent="0.25">
      <c r="A108" s="13" t="s">
        <v>104</v>
      </c>
      <c r="B108" s="2">
        <v>2</v>
      </c>
      <c r="C108" s="2">
        <v>2</v>
      </c>
      <c r="D108" s="2">
        <v>1</v>
      </c>
      <c r="E108" s="2">
        <v>1</v>
      </c>
      <c r="F108" s="82">
        <f t="shared" si="21"/>
        <v>7.1428571428571423</v>
      </c>
      <c r="G108" s="82">
        <f t="shared" si="22"/>
        <v>7.4074074074074066</v>
      </c>
      <c r="H108" s="82">
        <f t="shared" si="23"/>
        <v>4.1666666666666661</v>
      </c>
      <c r="I108" s="82">
        <f t="shared" si="24"/>
        <v>4.3478260869565215</v>
      </c>
    </row>
    <row r="109" spans="1:9" x14ac:dyDescent="0.25">
      <c r="A109" s="13" t="s">
        <v>117</v>
      </c>
      <c r="B109" s="2">
        <v>2</v>
      </c>
      <c r="C109" s="2">
        <v>2</v>
      </c>
      <c r="D109" s="2">
        <v>0</v>
      </c>
      <c r="E109" s="2">
        <v>0</v>
      </c>
      <c r="F109" s="82">
        <f t="shared" si="21"/>
        <v>1.3888888888888888</v>
      </c>
      <c r="G109" s="82">
        <f t="shared" si="22"/>
        <v>1.4925373134328357</v>
      </c>
      <c r="H109" s="82">
        <f t="shared" si="23"/>
        <v>0</v>
      </c>
      <c r="I109" s="82">
        <f t="shared" si="24"/>
        <v>0</v>
      </c>
    </row>
    <row r="110" spans="1:9" x14ac:dyDescent="0.25">
      <c r="A110" s="13" t="s">
        <v>105</v>
      </c>
      <c r="B110" s="2">
        <v>0</v>
      </c>
      <c r="C110" s="2"/>
      <c r="D110" s="2"/>
      <c r="E110" s="2"/>
      <c r="F110" s="82">
        <f t="shared" si="21"/>
        <v>0</v>
      </c>
      <c r="G110" s="82">
        <f t="shared" si="22"/>
        <v>0</v>
      </c>
      <c r="H110" s="82">
        <f t="shared" si="23"/>
        <v>0</v>
      </c>
      <c r="I110" s="82">
        <f t="shared" si="24"/>
        <v>0</v>
      </c>
    </row>
    <row r="111" spans="1:9" x14ac:dyDescent="0.25">
      <c r="A111" s="13" t="s">
        <v>107</v>
      </c>
      <c r="B111" s="2">
        <v>0</v>
      </c>
      <c r="C111" s="2"/>
      <c r="D111" s="2"/>
      <c r="E111" s="2"/>
      <c r="F111" s="82">
        <f>+IFERROR(B111/(C18+C49),0)*100</f>
        <v>0</v>
      </c>
      <c r="G111" s="82">
        <f t="shared" si="22"/>
        <v>0</v>
      </c>
      <c r="H111" s="82">
        <f t="shared" si="23"/>
        <v>0</v>
      </c>
      <c r="I111" s="82">
        <f t="shared" si="24"/>
        <v>0</v>
      </c>
    </row>
    <row r="112" spans="1:9" x14ac:dyDescent="0.25">
      <c r="A112" s="13" t="s">
        <v>109</v>
      </c>
      <c r="B112" s="2">
        <v>0</v>
      </c>
      <c r="C112" s="2"/>
      <c r="D112" s="2"/>
      <c r="E112" s="2"/>
      <c r="F112" s="82">
        <f t="shared" ref="F112:F124" si="25">+IFERROR(B112/(C19+C50),0)*100</f>
        <v>0</v>
      </c>
      <c r="G112" s="82">
        <f t="shared" ref="G112:G124" si="26">+IFERROR(C112/(D19+D50),0)*100</f>
        <v>0</v>
      </c>
      <c r="H112" s="82">
        <f t="shared" ref="H112:H124" si="27">+IFERROR(D112/(E19+E50),0)*100</f>
        <v>0</v>
      </c>
      <c r="I112" s="82">
        <f t="shared" ref="I112:I124" si="28">+IFERROR(E112/(F19+F50),0)*100</f>
        <v>0</v>
      </c>
    </row>
    <row r="113" spans="1:9" x14ac:dyDescent="0.25">
      <c r="A113" s="13"/>
      <c r="B113" s="2"/>
      <c r="C113" s="2"/>
      <c r="D113" s="2"/>
      <c r="E113" s="2"/>
      <c r="F113" s="82">
        <f t="shared" si="25"/>
        <v>0</v>
      </c>
      <c r="G113" s="82">
        <f t="shared" si="26"/>
        <v>0</v>
      </c>
      <c r="H113" s="82">
        <f t="shared" si="27"/>
        <v>0</v>
      </c>
      <c r="I113" s="82">
        <f t="shared" si="28"/>
        <v>0</v>
      </c>
    </row>
    <row r="114" spans="1:9" x14ac:dyDescent="0.25">
      <c r="A114" s="13"/>
      <c r="B114" s="2"/>
      <c r="C114" s="2"/>
      <c r="D114" s="2"/>
      <c r="E114" s="2"/>
      <c r="F114" s="82">
        <f t="shared" si="25"/>
        <v>0</v>
      </c>
      <c r="G114" s="82">
        <f t="shared" si="26"/>
        <v>0</v>
      </c>
      <c r="H114" s="82">
        <f t="shared" si="27"/>
        <v>0</v>
      </c>
      <c r="I114" s="82">
        <f t="shared" si="28"/>
        <v>0</v>
      </c>
    </row>
    <row r="115" spans="1:9" x14ac:dyDescent="0.25">
      <c r="A115" s="13"/>
      <c r="B115" s="2"/>
      <c r="C115" s="2"/>
      <c r="D115" s="2"/>
      <c r="E115" s="2"/>
      <c r="F115" s="82">
        <f t="shared" si="25"/>
        <v>0</v>
      </c>
      <c r="G115" s="82">
        <f t="shared" si="26"/>
        <v>0</v>
      </c>
      <c r="H115" s="82">
        <f t="shared" si="27"/>
        <v>0</v>
      </c>
      <c r="I115" s="82">
        <f t="shared" si="28"/>
        <v>0</v>
      </c>
    </row>
    <row r="116" spans="1:9" x14ac:dyDescent="0.25">
      <c r="A116" s="13"/>
      <c r="B116" s="2"/>
      <c r="C116" s="2"/>
      <c r="D116" s="2"/>
      <c r="E116" s="2"/>
      <c r="F116" s="82">
        <f t="shared" si="25"/>
        <v>0</v>
      </c>
      <c r="G116" s="82">
        <f t="shared" si="26"/>
        <v>0</v>
      </c>
      <c r="H116" s="82">
        <f t="shared" si="27"/>
        <v>0</v>
      </c>
      <c r="I116" s="82">
        <f t="shared" si="28"/>
        <v>0</v>
      </c>
    </row>
    <row r="117" spans="1:9" x14ac:dyDescent="0.25">
      <c r="A117" s="13"/>
      <c r="B117" s="2"/>
      <c r="C117" s="2"/>
      <c r="D117" s="2"/>
      <c r="E117" s="2"/>
      <c r="F117" s="82">
        <f t="shared" si="25"/>
        <v>0</v>
      </c>
      <c r="G117" s="82">
        <f t="shared" si="26"/>
        <v>0</v>
      </c>
      <c r="H117" s="82">
        <f t="shared" si="27"/>
        <v>0</v>
      </c>
      <c r="I117" s="82">
        <f t="shared" si="28"/>
        <v>0</v>
      </c>
    </row>
    <row r="118" spans="1:9" x14ac:dyDescent="0.25">
      <c r="A118" s="13"/>
      <c r="B118" s="2"/>
      <c r="C118" s="2"/>
      <c r="D118" s="2"/>
      <c r="E118" s="2"/>
      <c r="F118" s="82">
        <f t="shared" si="25"/>
        <v>0</v>
      </c>
      <c r="G118" s="82">
        <f t="shared" si="26"/>
        <v>0</v>
      </c>
      <c r="H118" s="82">
        <f t="shared" si="27"/>
        <v>0</v>
      </c>
      <c r="I118" s="82">
        <f t="shared" si="28"/>
        <v>0</v>
      </c>
    </row>
    <row r="119" spans="1:9" x14ac:dyDescent="0.25">
      <c r="A119" s="13"/>
      <c r="B119" s="2"/>
      <c r="C119" s="2"/>
      <c r="D119" s="2"/>
      <c r="E119" s="2"/>
      <c r="F119" s="82">
        <f t="shared" si="25"/>
        <v>0</v>
      </c>
      <c r="G119" s="82">
        <f t="shared" si="26"/>
        <v>0</v>
      </c>
      <c r="H119" s="82">
        <f t="shared" si="27"/>
        <v>0</v>
      </c>
      <c r="I119" s="82">
        <f t="shared" si="28"/>
        <v>0</v>
      </c>
    </row>
    <row r="120" spans="1:9" x14ac:dyDescent="0.25">
      <c r="A120" s="13"/>
      <c r="B120" s="2"/>
      <c r="C120" s="2"/>
      <c r="D120" s="2"/>
      <c r="E120" s="2"/>
      <c r="F120" s="82">
        <f t="shared" si="25"/>
        <v>0</v>
      </c>
      <c r="G120" s="82">
        <f t="shared" si="26"/>
        <v>0</v>
      </c>
      <c r="H120" s="82">
        <f t="shared" si="27"/>
        <v>0</v>
      </c>
      <c r="I120" s="82">
        <f t="shared" si="28"/>
        <v>0</v>
      </c>
    </row>
    <row r="121" spans="1:9" x14ac:dyDescent="0.25">
      <c r="A121" s="13"/>
      <c r="B121" s="2"/>
      <c r="C121" s="2"/>
      <c r="D121" s="2"/>
      <c r="E121" s="2"/>
      <c r="F121" s="82">
        <f t="shared" si="25"/>
        <v>0</v>
      </c>
      <c r="G121" s="82">
        <f t="shared" si="26"/>
        <v>0</v>
      </c>
      <c r="H121" s="82">
        <f t="shared" si="27"/>
        <v>0</v>
      </c>
      <c r="I121" s="82">
        <f t="shared" si="28"/>
        <v>0</v>
      </c>
    </row>
    <row r="122" spans="1:9" x14ac:dyDescent="0.25">
      <c r="A122" s="13"/>
      <c r="B122" s="2"/>
      <c r="C122" s="2"/>
      <c r="D122" s="2"/>
      <c r="E122" s="2"/>
      <c r="F122" s="82">
        <f t="shared" si="25"/>
        <v>0</v>
      </c>
      <c r="G122" s="82">
        <f t="shared" si="26"/>
        <v>0</v>
      </c>
      <c r="H122" s="82">
        <f t="shared" si="27"/>
        <v>0</v>
      </c>
      <c r="I122" s="82">
        <f t="shared" si="28"/>
        <v>0</v>
      </c>
    </row>
    <row r="123" spans="1:9" x14ac:dyDescent="0.25">
      <c r="A123" s="29"/>
      <c r="B123" s="2"/>
      <c r="C123" s="2"/>
      <c r="D123" s="2"/>
      <c r="E123" s="2"/>
      <c r="F123" s="82">
        <f t="shared" si="25"/>
        <v>0</v>
      </c>
      <c r="G123" s="82">
        <f t="shared" si="26"/>
        <v>0</v>
      </c>
      <c r="H123" s="82">
        <f t="shared" si="27"/>
        <v>0</v>
      </c>
      <c r="I123" s="82">
        <f t="shared" si="28"/>
        <v>0</v>
      </c>
    </row>
    <row r="124" spans="1:9" x14ac:dyDescent="0.25">
      <c r="A124" s="78" t="s">
        <v>54</v>
      </c>
      <c r="B124" s="35">
        <f>SUM(B97:B123)</f>
        <v>85</v>
      </c>
      <c r="C124" s="35">
        <f>SUM(C97:C123)</f>
        <v>69</v>
      </c>
      <c r="D124" s="35">
        <f>SUM(D97:D123)</f>
        <v>36</v>
      </c>
      <c r="E124" s="35">
        <f>SUM(E97:E123)</f>
        <v>24</v>
      </c>
      <c r="F124" s="82">
        <f t="shared" si="25"/>
        <v>8.6823289070480083</v>
      </c>
      <c r="G124" s="82">
        <f t="shared" si="26"/>
        <v>7.419354838709677</v>
      </c>
      <c r="H124" s="82">
        <f t="shared" si="27"/>
        <v>4.8064085447263016</v>
      </c>
      <c r="I124" s="82">
        <f t="shared" si="28"/>
        <v>3.6529680365296802</v>
      </c>
    </row>
    <row r="125" spans="1:9" x14ac:dyDescent="0.25">
      <c r="A125" s="16"/>
    </row>
    <row r="126" spans="1:9" x14ac:dyDescent="0.25">
      <c r="A126" s="16"/>
    </row>
    <row r="127" spans="1:9" x14ac:dyDescent="0.25">
      <c r="A127" s="16"/>
    </row>
    <row r="128" spans="1:9" x14ac:dyDescent="0.25">
      <c r="A128" s="16"/>
    </row>
    <row r="129" spans="1:1" x14ac:dyDescent="0.25">
      <c r="A129" s="16"/>
    </row>
    <row r="130" spans="1:1" x14ac:dyDescent="0.25">
      <c r="A130" s="16"/>
    </row>
    <row r="131" spans="1:1" x14ac:dyDescent="0.25">
      <c r="A131" s="9"/>
    </row>
    <row r="132" spans="1:1" x14ac:dyDescent="0.25">
      <c r="A132" s="16"/>
    </row>
  </sheetData>
  <mergeCells count="4">
    <mergeCell ref="A33:J33"/>
    <mergeCell ref="A64:E64"/>
    <mergeCell ref="A1:J1"/>
    <mergeCell ref="A2:J2"/>
  </mergeCells>
  <phoneticPr fontId="2" type="noConversion"/>
  <pageMargins left="0.75" right="0.75" top="1" bottom="1" header="0.4921259845" footer="0.4921259845"/>
  <pageSetup paperSize="9" scale="74" orientation="landscape" r:id="rId1"/>
  <headerFooter alignWithMargins="0"/>
  <rowBreaks count="3" manualBreakCount="3">
    <brk id="32" max="16383" man="1"/>
    <brk id="63" max="16383" man="1"/>
    <brk id="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25"/>
  <sheetViews>
    <sheetView view="pageBreakPreview" zoomScaleNormal="100" zoomScaleSheetLayoutView="100" workbookViewId="0">
      <selection activeCell="L3" sqref="L3"/>
    </sheetView>
  </sheetViews>
  <sheetFormatPr defaultRowHeight="15.75" x14ac:dyDescent="0.25"/>
  <cols>
    <col min="1" max="1" width="24.125" customWidth="1"/>
    <col min="2" max="10" width="10.625" customWidth="1"/>
  </cols>
  <sheetData>
    <row r="1" spans="1:11" ht="31.5" customHeight="1" x14ac:dyDescent="0.25">
      <c r="A1" s="454" t="s">
        <v>120</v>
      </c>
      <c r="B1" s="454"/>
      <c r="C1" s="454"/>
      <c r="D1" s="454"/>
      <c r="E1" s="454"/>
      <c r="F1" s="454"/>
      <c r="G1" s="454"/>
      <c r="H1" s="454"/>
      <c r="I1" s="454"/>
      <c r="J1" s="454"/>
      <c r="K1" s="31"/>
    </row>
    <row r="2" spans="1:11" ht="16.5" thickBot="1" x14ac:dyDescent="0.3">
      <c r="A2" s="447" t="s">
        <v>52</v>
      </c>
      <c r="B2" s="447"/>
      <c r="C2" s="447"/>
      <c r="D2" s="447"/>
      <c r="E2" s="447"/>
      <c r="F2" s="447"/>
      <c r="G2" s="447"/>
      <c r="H2" s="447"/>
      <c r="I2" s="447"/>
      <c r="J2" s="447"/>
    </row>
    <row r="3" spans="1:11" ht="32.25" thickBot="1" x14ac:dyDescent="0.3">
      <c r="A3" s="46" t="s">
        <v>82</v>
      </c>
      <c r="B3" s="47" t="s">
        <v>83</v>
      </c>
      <c r="C3" s="47" t="s">
        <v>84</v>
      </c>
      <c r="D3" s="48" t="s">
        <v>85</v>
      </c>
      <c r="E3" s="48" t="s">
        <v>86</v>
      </c>
      <c r="F3" s="48" t="s">
        <v>87</v>
      </c>
      <c r="G3" s="49" t="s">
        <v>88</v>
      </c>
      <c r="H3" s="49" t="s">
        <v>89</v>
      </c>
      <c r="I3" s="49" t="s">
        <v>90</v>
      </c>
      <c r="J3" s="50" t="s">
        <v>91</v>
      </c>
    </row>
    <row r="4" spans="1:11" x14ac:dyDescent="0.25">
      <c r="A4" s="41" t="s">
        <v>92</v>
      </c>
      <c r="B4" s="43">
        <v>3</v>
      </c>
      <c r="C4" s="43">
        <v>13</v>
      </c>
      <c r="D4" s="43">
        <v>12</v>
      </c>
      <c r="E4" s="43">
        <v>9</v>
      </c>
      <c r="F4" s="43">
        <v>8</v>
      </c>
      <c r="G4" s="79">
        <f>IFERROR(C4/B4,0)</f>
        <v>4.333333333333333</v>
      </c>
      <c r="H4" s="79">
        <f>IFERROR(E4/D4,0)</f>
        <v>0.75</v>
      </c>
      <c r="I4" s="79">
        <f>IFERROR(F4/E4,0)</f>
        <v>0.88888888888888884</v>
      </c>
      <c r="J4" s="79">
        <f>IFERROR(F4/B4,0)</f>
        <v>2.6666666666666665</v>
      </c>
    </row>
    <row r="5" spans="1:11" x14ac:dyDescent="0.25">
      <c r="A5" s="13" t="s">
        <v>121</v>
      </c>
      <c r="B5" s="2">
        <v>1</v>
      </c>
      <c r="C5" s="2">
        <v>1</v>
      </c>
      <c r="D5" s="2">
        <v>1</v>
      </c>
      <c r="E5" s="2">
        <v>1</v>
      </c>
      <c r="F5" s="2">
        <v>1</v>
      </c>
      <c r="G5" s="80">
        <f t="shared" ref="G5:G22" si="0">IFERROR(C5/B5,0)</f>
        <v>1</v>
      </c>
      <c r="H5" s="80">
        <f t="shared" ref="H5:H22" si="1">IFERROR(E5/D5,0)</f>
        <v>1</v>
      </c>
      <c r="I5" s="80">
        <f t="shared" ref="I5:I22" si="2">IFERROR(F5/E5,0)</f>
        <v>1</v>
      </c>
      <c r="J5" s="80">
        <f t="shared" ref="J5:J22" si="3">IFERROR(F5/B5,0)</f>
        <v>1</v>
      </c>
    </row>
    <row r="6" spans="1:11" x14ac:dyDescent="0.25">
      <c r="A6" s="13" t="s">
        <v>94</v>
      </c>
      <c r="B6" s="2">
        <v>2</v>
      </c>
      <c r="C6" s="2">
        <v>12</v>
      </c>
      <c r="D6" s="2">
        <v>11</v>
      </c>
      <c r="E6" s="2">
        <v>8</v>
      </c>
      <c r="F6" s="2">
        <v>8</v>
      </c>
      <c r="G6" s="80">
        <f t="shared" si="0"/>
        <v>6</v>
      </c>
      <c r="H6" s="80">
        <f t="shared" si="1"/>
        <v>0.72727272727272729</v>
      </c>
      <c r="I6" s="80">
        <f t="shared" si="2"/>
        <v>1</v>
      </c>
      <c r="J6" s="80">
        <f t="shared" si="3"/>
        <v>4</v>
      </c>
    </row>
    <row r="7" spans="1:11" x14ac:dyDescent="0.25">
      <c r="A7" s="13" t="s">
        <v>95</v>
      </c>
      <c r="B7" s="2">
        <v>1</v>
      </c>
      <c r="C7" s="2">
        <v>3</v>
      </c>
      <c r="D7" s="2">
        <v>3</v>
      </c>
      <c r="E7" s="2">
        <v>3</v>
      </c>
      <c r="F7" s="2">
        <v>3</v>
      </c>
      <c r="G7" s="80">
        <f t="shared" si="0"/>
        <v>3</v>
      </c>
      <c r="H7" s="80">
        <f t="shared" si="1"/>
        <v>1</v>
      </c>
      <c r="I7" s="80">
        <f t="shared" si="2"/>
        <v>1</v>
      </c>
      <c r="J7" s="80">
        <f t="shared" si="3"/>
        <v>3</v>
      </c>
    </row>
    <row r="8" spans="1:11" x14ac:dyDescent="0.25">
      <c r="A8" s="13" t="s">
        <v>96</v>
      </c>
      <c r="B8" s="2">
        <v>8</v>
      </c>
      <c r="C8" s="2">
        <v>19</v>
      </c>
      <c r="D8" s="2">
        <v>16</v>
      </c>
      <c r="E8" s="2">
        <v>15</v>
      </c>
      <c r="F8" s="2">
        <v>12</v>
      </c>
      <c r="G8" s="80">
        <f t="shared" si="0"/>
        <v>2.375</v>
      </c>
      <c r="H8" s="80">
        <f t="shared" si="1"/>
        <v>0.9375</v>
      </c>
      <c r="I8" s="80">
        <f t="shared" si="2"/>
        <v>0.8</v>
      </c>
      <c r="J8" s="80">
        <f t="shared" si="3"/>
        <v>1.5</v>
      </c>
    </row>
    <row r="9" spans="1:11" x14ac:dyDescent="0.25">
      <c r="A9" s="13" t="s">
        <v>97</v>
      </c>
      <c r="B9" s="2">
        <v>1</v>
      </c>
      <c r="C9" s="2">
        <v>3</v>
      </c>
      <c r="D9" s="2">
        <v>3</v>
      </c>
      <c r="E9" s="2">
        <v>3</v>
      </c>
      <c r="F9" s="2">
        <v>3</v>
      </c>
      <c r="G9" s="80">
        <f t="shared" si="0"/>
        <v>3</v>
      </c>
      <c r="H9" s="80">
        <f t="shared" si="1"/>
        <v>1</v>
      </c>
      <c r="I9" s="80">
        <f t="shared" si="2"/>
        <v>1</v>
      </c>
      <c r="J9" s="80">
        <f t="shared" si="3"/>
        <v>3</v>
      </c>
    </row>
    <row r="10" spans="1:11" x14ac:dyDescent="0.25">
      <c r="A10" s="13" t="s">
        <v>93</v>
      </c>
      <c r="B10" s="2">
        <v>5</v>
      </c>
      <c r="C10" s="2">
        <v>8</v>
      </c>
      <c r="D10" s="2">
        <v>7</v>
      </c>
      <c r="E10" s="2">
        <v>7</v>
      </c>
      <c r="F10" s="2">
        <v>6</v>
      </c>
      <c r="G10" s="80">
        <f t="shared" si="0"/>
        <v>1.6</v>
      </c>
      <c r="H10" s="80">
        <f t="shared" si="1"/>
        <v>1</v>
      </c>
      <c r="I10" s="80">
        <f t="shared" si="2"/>
        <v>0.8571428571428571</v>
      </c>
      <c r="J10" s="80">
        <f t="shared" si="3"/>
        <v>1.2</v>
      </c>
    </row>
    <row r="11" spans="1:11" x14ac:dyDescent="0.25">
      <c r="A11" s="13" t="s">
        <v>98</v>
      </c>
      <c r="B11" s="2">
        <v>2</v>
      </c>
      <c r="C11" s="2">
        <v>7</v>
      </c>
      <c r="D11" s="2">
        <v>7</v>
      </c>
      <c r="E11" s="2">
        <v>6</v>
      </c>
      <c r="F11" s="2">
        <v>6</v>
      </c>
      <c r="G11" s="80">
        <f t="shared" si="0"/>
        <v>3.5</v>
      </c>
      <c r="H11" s="80">
        <f t="shared" si="1"/>
        <v>0.8571428571428571</v>
      </c>
      <c r="I11" s="80">
        <f t="shared" si="2"/>
        <v>1</v>
      </c>
      <c r="J11" s="80">
        <f t="shared" si="3"/>
        <v>3</v>
      </c>
    </row>
    <row r="12" spans="1:11" x14ac:dyDescent="0.25">
      <c r="A12" s="13" t="s">
        <v>99</v>
      </c>
      <c r="B12" s="2">
        <v>1</v>
      </c>
      <c r="C12" s="2">
        <v>6</v>
      </c>
      <c r="D12" s="2">
        <v>6</v>
      </c>
      <c r="E12" s="2">
        <v>4</v>
      </c>
      <c r="F12" s="2">
        <v>4</v>
      </c>
      <c r="G12" s="80">
        <f t="shared" si="0"/>
        <v>6</v>
      </c>
      <c r="H12" s="80">
        <f t="shared" si="1"/>
        <v>0.66666666666666663</v>
      </c>
      <c r="I12" s="80">
        <f t="shared" si="2"/>
        <v>1</v>
      </c>
      <c r="J12" s="80">
        <f t="shared" si="3"/>
        <v>4</v>
      </c>
    </row>
    <row r="13" spans="1:11" x14ac:dyDescent="0.25">
      <c r="A13" s="13" t="s">
        <v>100</v>
      </c>
      <c r="B13" s="2"/>
      <c r="C13" s="2">
        <v>0</v>
      </c>
      <c r="D13" s="2"/>
      <c r="E13" s="2"/>
      <c r="F13" s="2"/>
      <c r="G13" s="80">
        <f t="shared" si="0"/>
        <v>0</v>
      </c>
      <c r="H13" s="80">
        <f t="shared" si="1"/>
        <v>0</v>
      </c>
      <c r="I13" s="80">
        <f t="shared" si="2"/>
        <v>0</v>
      </c>
      <c r="J13" s="80">
        <f t="shared" si="3"/>
        <v>0</v>
      </c>
    </row>
    <row r="14" spans="1:11" x14ac:dyDescent="0.25">
      <c r="A14" s="13" t="s">
        <v>101</v>
      </c>
      <c r="B14" s="2">
        <v>7</v>
      </c>
      <c r="C14" s="2">
        <v>15</v>
      </c>
      <c r="D14" s="2">
        <v>14</v>
      </c>
      <c r="E14" s="2">
        <v>8</v>
      </c>
      <c r="F14" s="2">
        <v>7</v>
      </c>
      <c r="G14" s="80">
        <f t="shared" si="0"/>
        <v>2.1428571428571428</v>
      </c>
      <c r="H14" s="80">
        <f t="shared" si="1"/>
        <v>0.5714285714285714</v>
      </c>
      <c r="I14" s="80">
        <f t="shared" si="2"/>
        <v>0.875</v>
      </c>
      <c r="J14" s="80">
        <f t="shared" si="3"/>
        <v>1</v>
      </c>
    </row>
    <row r="15" spans="1:11" x14ac:dyDescent="0.25">
      <c r="A15" s="13" t="s">
        <v>102</v>
      </c>
      <c r="B15" s="2">
        <v>15</v>
      </c>
      <c r="C15" s="2">
        <v>24</v>
      </c>
      <c r="D15" s="2">
        <v>21</v>
      </c>
      <c r="E15" s="2">
        <v>15</v>
      </c>
      <c r="F15" s="2">
        <v>15</v>
      </c>
      <c r="G15" s="80">
        <f t="shared" si="0"/>
        <v>1.6</v>
      </c>
      <c r="H15" s="80">
        <f t="shared" si="1"/>
        <v>0.7142857142857143</v>
      </c>
      <c r="I15" s="80">
        <f t="shared" si="2"/>
        <v>1</v>
      </c>
      <c r="J15" s="80">
        <f t="shared" si="3"/>
        <v>1</v>
      </c>
    </row>
    <row r="16" spans="1:11" x14ac:dyDescent="0.25">
      <c r="A16" s="13" t="s">
        <v>103</v>
      </c>
      <c r="B16" s="2">
        <v>1</v>
      </c>
      <c r="C16" s="2">
        <v>5</v>
      </c>
      <c r="D16" s="2">
        <v>5</v>
      </c>
      <c r="E16" s="2">
        <v>3</v>
      </c>
      <c r="F16" s="2">
        <v>3</v>
      </c>
      <c r="G16" s="80">
        <f t="shared" si="0"/>
        <v>5</v>
      </c>
      <c r="H16" s="80">
        <f t="shared" si="1"/>
        <v>0.6</v>
      </c>
      <c r="I16" s="80">
        <f t="shared" si="2"/>
        <v>1</v>
      </c>
      <c r="J16" s="80">
        <f t="shared" si="3"/>
        <v>3</v>
      </c>
    </row>
    <row r="17" spans="1:11" x14ac:dyDescent="0.25">
      <c r="A17" s="13" t="s">
        <v>104</v>
      </c>
      <c r="B17" s="2">
        <v>1</v>
      </c>
      <c r="C17" s="2">
        <v>1</v>
      </c>
      <c r="D17" s="2">
        <v>0</v>
      </c>
      <c r="E17" s="2">
        <v>0</v>
      </c>
      <c r="F17" s="2">
        <v>0</v>
      </c>
      <c r="G17" s="80">
        <f t="shared" si="0"/>
        <v>1</v>
      </c>
      <c r="H17" s="80">
        <f t="shared" si="1"/>
        <v>0</v>
      </c>
      <c r="I17" s="80">
        <f t="shared" si="2"/>
        <v>0</v>
      </c>
      <c r="J17" s="80">
        <f t="shared" si="3"/>
        <v>0</v>
      </c>
    </row>
    <row r="18" spans="1:11" x14ac:dyDescent="0.25">
      <c r="A18" s="13" t="s">
        <v>105</v>
      </c>
      <c r="B18" s="2">
        <v>2</v>
      </c>
      <c r="C18" s="2">
        <v>2</v>
      </c>
      <c r="D18" s="2">
        <v>1</v>
      </c>
      <c r="E18" s="2">
        <v>1</v>
      </c>
      <c r="F18" s="2">
        <v>1</v>
      </c>
      <c r="G18" s="80">
        <f t="shared" si="0"/>
        <v>1</v>
      </c>
      <c r="H18" s="80">
        <f t="shared" si="1"/>
        <v>1</v>
      </c>
      <c r="I18" s="80">
        <f t="shared" si="2"/>
        <v>1</v>
      </c>
      <c r="J18" s="80">
        <f t="shared" si="3"/>
        <v>0.5</v>
      </c>
    </row>
    <row r="19" spans="1:11" x14ac:dyDescent="0.25">
      <c r="A19" s="13" t="s">
        <v>107</v>
      </c>
      <c r="B19" s="2">
        <v>1</v>
      </c>
      <c r="C19" s="2">
        <v>7</v>
      </c>
      <c r="D19" s="2">
        <v>5</v>
      </c>
      <c r="E19" s="2">
        <v>5</v>
      </c>
      <c r="F19" s="2">
        <v>4</v>
      </c>
      <c r="G19" s="80">
        <f t="shared" si="0"/>
        <v>7</v>
      </c>
      <c r="H19" s="80">
        <f t="shared" si="1"/>
        <v>1</v>
      </c>
      <c r="I19" s="80">
        <f t="shared" si="2"/>
        <v>0.8</v>
      </c>
      <c r="J19" s="80">
        <f t="shared" si="3"/>
        <v>4</v>
      </c>
    </row>
    <row r="20" spans="1:11" x14ac:dyDescent="0.25">
      <c r="A20" s="13" t="s">
        <v>108</v>
      </c>
      <c r="B20" s="2">
        <v>6</v>
      </c>
      <c r="C20" s="2">
        <v>17</v>
      </c>
      <c r="D20" s="2">
        <v>16</v>
      </c>
      <c r="E20" s="2">
        <v>15</v>
      </c>
      <c r="F20" s="2">
        <v>14</v>
      </c>
      <c r="G20" s="80">
        <f t="shared" si="0"/>
        <v>2.8333333333333335</v>
      </c>
      <c r="H20" s="80">
        <f t="shared" si="1"/>
        <v>0.9375</v>
      </c>
      <c r="I20" s="80">
        <f t="shared" si="2"/>
        <v>0.93333333333333335</v>
      </c>
      <c r="J20" s="80">
        <f t="shared" si="3"/>
        <v>2.3333333333333335</v>
      </c>
      <c r="K20" s="1"/>
    </row>
    <row r="21" spans="1:11" x14ac:dyDescent="0.25">
      <c r="A21" s="13" t="s">
        <v>110</v>
      </c>
      <c r="B21" s="2">
        <v>1</v>
      </c>
      <c r="C21" s="2">
        <v>2</v>
      </c>
      <c r="D21" s="2">
        <v>2</v>
      </c>
      <c r="E21" s="2">
        <v>2</v>
      </c>
      <c r="F21" s="2">
        <v>2</v>
      </c>
      <c r="G21" s="80">
        <f t="shared" si="0"/>
        <v>2</v>
      </c>
      <c r="H21" s="80">
        <f t="shared" si="1"/>
        <v>1</v>
      </c>
      <c r="I21" s="80">
        <f t="shared" si="2"/>
        <v>1</v>
      </c>
      <c r="J21" s="80">
        <f t="shared" si="3"/>
        <v>2</v>
      </c>
    </row>
    <row r="22" spans="1:11" x14ac:dyDescent="0.25">
      <c r="A22" s="13"/>
      <c r="B22" s="2"/>
      <c r="C22" s="2"/>
      <c r="D22" s="2"/>
      <c r="E22" s="2"/>
      <c r="F22" s="2"/>
      <c r="G22" s="80">
        <f t="shared" si="0"/>
        <v>0</v>
      </c>
      <c r="H22" s="80">
        <f t="shared" si="1"/>
        <v>0</v>
      </c>
      <c r="I22" s="80">
        <f t="shared" si="2"/>
        <v>0</v>
      </c>
      <c r="J22" s="80">
        <f t="shared" si="3"/>
        <v>0</v>
      </c>
    </row>
    <row r="23" spans="1:11" x14ac:dyDescent="0.25">
      <c r="A23" s="13"/>
      <c r="B23" s="2"/>
      <c r="C23" s="2"/>
      <c r="D23" s="2"/>
      <c r="E23" s="2"/>
      <c r="F23" s="2"/>
      <c r="G23" s="80">
        <f t="shared" ref="G23:G31" si="4">IFERROR(C23/B23,0)</f>
        <v>0</v>
      </c>
      <c r="H23" s="80">
        <f t="shared" ref="H23:H31" si="5">IFERROR(E23/D23,0)</f>
        <v>0</v>
      </c>
      <c r="I23" s="80">
        <f t="shared" ref="I23:I31" si="6">IFERROR(F23/E23,0)</f>
        <v>0</v>
      </c>
      <c r="J23" s="80">
        <f t="shared" ref="J23:J31" si="7">IFERROR(F23/B23,0)</f>
        <v>0</v>
      </c>
    </row>
    <row r="24" spans="1:11" x14ac:dyDescent="0.25">
      <c r="A24" s="13"/>
      <c r="B24" s="2"/>
      <c r="C24" s="2"/>
      <c r="D24" s="2"/>
      <c r="E24" s="2"/>
      <c r="F24" s="2"/>
      <c r="G24" s="80">
        <f t="shared" si="4"/>
        <v>0</v>
      </c>
      <c r="H24" s="80">
        <f t="shared" si="5"/>
        <v>0</v>
      </c>
      <c r="I24" s="80">
        <f t="shared" si="6"/>
        <v>0</v>
      </c>
      <c r="J24" s="80">
        <f t="shared" si="7"/>
        <v>0</v>
      </c>
    </row>
    <row r="25" spans="1:11" x14ac:dyDescent="0.25">
      <c r="A25" s="13"/>
      <c r="B25" s="2"/>
      <c r="C25" s="2"/>
      <c r="D25" s="2"/>
      <c r="E25" s="2"/>
      <c r="F25" s="2"/>
      <c r="G25" s="80">
        <f t="shared" si="4"/>
        <v>0</v>
      </c>
      <c r="H25" s="80">
        <f t="shared" si="5"/>
        <v>0</v>
      </c>
      <c r="I25" s="80">
        <f t="shared" si="6"/>
        <v>0</v>
      </c>
      <c r="J25" s="80">
        <f t="shared" si="7"/>
        <v>0</v>
      </c>
    </row>
    <row r="26" spans="1:11" x14ac:dyDescent="0.25">
      <c r="A26" s="13"/>
      <c r="B26" s="2"/>
      <c r="C26" s="2"/>
      <c r="D26" s="2"/>
      <c r="E26" s="2"/>
      <c r="F26" s="2"/>
      <c r="G26" s="80">
        <f t="shared" si="4"/>
        <v>0</v>
      </c>
      <c r="H26" s="80">
        <f t="shared" si="5"/>
        <v>0</v>
      </c>
      <c r="I26" s="80">
        <f t="shared" si="6"/>
        <v>0</v>
      </c>
      <c r="J26" s="80">
        <f t="shared" si="7"/>
        <v>0</v>
      </c>
    </row>
    <row r="27" spans="1:11" x14ac:dyDescent="0.25">
      <c r="A27" s="13"/>
      <c r="B27" s="2"/>
      <c r="C27" s="2"/>
      <c r="D27" s="2"/>
      <c r="E27" s="2"/>
      <c r="F27" s="2"/>
      <c r="G27" s="80">
        <f t="shared" si="4"/>
        <v>0</v>
      </c>
      <c r="H27" s="80">
        <f t="shared" si="5"/>
        <v>0</v>
      </c>
      <c r="I27" s="80">
        <f t="shared" si="6"/>
        <v>0</v>
      </c>
      <c r="J27" s="80">
        <f t="shared" si="7"/>
        <v>0</v>
      </c>
    </row>
    <row r="28" spans="1:11" x14ac:dyDescent="0.25">
      <c r="A28" s="13"/>
      <c r="B28" s="2"/>
      <c r="C28" s="2"/>
      <c r="D28" s="2"/>
      <c r="E28" s="2"/>
      <c r="F28" s="2"/>
      <c r="G28" s="80">
        <f t="shared" si="4"/>
        <v>0</v>
      </c>
      <c r="H28" s="80">
        <f t="shared" si="5"/>
        <v>0</v>
      </c>
      <c r="I28" s="80">
        <f t="shared" si="6"/>
        <v>0</v>
      </c>
      <c r="J28" s="80">
        <f t="shared" si="7"/>
        <v>0</v>
      </c>
    </row>
    <row r="29" spans="1:11" x14ac:dyDescent="0.25">
      <c r="A29" s="13"/>
      <c r="B29" s="2"/>
      <c r="C29" s="2"/>
      <c r="D29" s="2"/>
      <c r="E29" s="2"/>
      <c r="F29" s="2"/>
      <c r="G29" s="80">
        <f t="shared" si="4"/>
        <v>0</v>
      </c>
      <c r="H29" s="80">
        <f t="shared" si="5"/>
        <v>0</v>
      </c>
      <c r="I29" s="80">
        <f t="shared" si="6"/>
        <v>0</v>
      </c>
      <c r="J29" s="80">
        <f t="shared" si="7"/>
        <v>0</v>
      </c>
    </row>
    <row r="30" spans="1:11" x14ac:dyDescent="0.25">
      <c r="A30" s="29"/>
      <c r="B30" s="37"/>
      <c r="C30" s="37"/>
      <c r="D30" s="37"/>
      <c r="E30" s="37"/>
      <c r="F30" s="37"/>
      <c r="G30" s="80">
        <f t="shared" si="4"/>
        <v>0</v>
      </c>
      <c r="H30" s="80">
        <f t="shared" si="5"/>
        <v>0</v>
      </c>
      <c r="I30" s="80">
        <f t="shared" si="6"/>
        <v>0</v>
      </c>
      <c r="J30" s="80">
        <f t="shared" si="7"/>
        <v>0</v>
      </c>
    </row>
    <row r="31" spans="1:11" x14ac:dyDescent="0.25">
      <c r="A31" s="77" t="s">
        <v>54</v>
      </c>
      <c r="B31" s="35">
        <f>SUM(B4:B30)</f>
        <v>58</v>
      </c>
      <c r="C31" s="35">
        <f>SUM(C4:C30)</f>
        <v>145</v>
      </c>
      <c r="D31" s="35">
        <f>SUM(D4:D30)</f>
        <v>130</v>
      </c>
      <c r="E31" s="35">
        <f>SUM(E4:E30)</f>
        <v>105</v>
      </c>
      <c r="F31" s="35">
        <f>SUM(F4:F30)</f>
        <v>97</v>
      </c>
      <c r="G31" s="80">
        <f t="shared" si="4"/>
        <v>2.5</v>
      </c>
      <c r="H31" s="80">
        <f t="shared" si="5"/>
        <v>0.80769230769230771</v>
      </c>
      <c r="I31" s="80">
        <f t="shared" si="6"/>
        <v>0.92380952380952386</v>
      </c>
      <c r="J31" s="80">
        <f t="shared" si="7"/>
        <v>1.6724137931034482</v>
      </c>
    </row>
    <row r="32" spans="1:11" x14ac:dyDescent="0.25">
      <c r="A32" s="1"/>
    </row>
    <row r="33" spans="1:10" ht="16.5" thickBot="1" x14ac:dyDescent="0.3">
      <c r="A33" s="447" t="s">
        <v>53</v>
      </c>
      <c r="B33" s="447"/>
      <c r="C33" s="447"/>
      <c r="D33" s="447"/>
      <c r="E33" s="447"/>
      <c r="F33" s="447"/>
      <c r="G33" s="447"/>
      <c r="H33" s="447"/>
      <c r="I33" s="447"/>
      <c r="J33" s="447"/>
    </row>
    <row r="34" spans="1:10" ht="32.25" thickBot="1" x14ac:dyDescent="0.3">
      <c r="A34" s="46" t="s">
        <v>82</v>
      </c>
      <c r="B34" s="47" t="s">
        <v>83</v>
      </c>
      <c r="C34" s="47" t="s">
        <v>84</v>
      </c>
      <c r="D34" s="48" t="s">
        <v>85</v>
      </c>
      <c r="E34" s="48" t="s">
        <v>86</v>
      </c>
      <c r="F34" s="48" t="s">
        <v>87</v>
      </c>
      <c r="G34" s="49" t="s">
        <v>88</v>
      </c>
      <c r="H34" s="49" t="s">
        <v>89</v>
      </c>
      <c r="I34" s="49" t="s">
        <v>90</v>
      </c>
      <c r="J34" s="50" t="s">
        <v>91</v>
      </c>
    </row>
    <row r="35" spans="1:10" x14ac:dyDescent="0.25">
      <c r="A35" s="41" t="s">
        <v>92</v>
      </c>
      <c r="B35" s="43">
        <v>1</v>
      </c>
      <c r="C35" s="43">
        <v>1</v>
      </c>
      <c r="D35" s="43">
        <v>1</v>
      </c>
      <c r="E35" s="43">
        <v>1</v>
      </c>
      <c r="F35" s="43">
        <v>1</v>
      </c>
      <c r="G35" s="79">
        <f>IFERROR(C35/B35,0)</f>
        <v>1</v>
      </c>
      <c r="H35" s="79">
        <f>IFERROR(E35/D35,0)</f>
        <v>1</v>
      </c>
      <c r="I35" s="79">
        <f>IFERROR(F35/E35,0)</f>
        <v>1</v>
      </c>
      <c r="J35" s="79">
        <f>IFERROR(F35/B35,0)</f>
        <v>1</v>
      </c>
    </row>
    <row r="36" spans="1:10" x14ac:dyDescent="0.25">
      <c r="A36" s="13" t="s">
        <v>121</v>
      </c>
      <c r="B36" s="2"/>
      <c r="C36" s="2">
        <v>0</v>
      </c>
      <c r="D36" s="2"/>
      <c r="E36" s="2"/>
      <c r="F36" s="2"/>
      <c r="G36" s="80">
        <f t="shared" ref="G36:G46" si="8">IFERROR(C36/B36,0)</f>
        <v>0</v>
      </c>
      <c r="H36" s="80">
        <f t="shared" ref="H36:H46" si="9">IFERROR(E36/D36,0)</f>
        <v>0</v>
      </c>
      <c r="I36" s="80">
        <f t="shared" ref="I36:I46" si="10">IFERROR(F36/E36,0)</f>
        <v>0</v>
      </c>
      <c r="J36" s="80">
        <f t="shared" ref="J36:J46" si="11">IFERROR(F36/B36,0)</f>
        <v>0</v>
      </c>
    </row>
    <row r="37" spans="1:10" x14ac:dyDescent="0.25">
      <c r="A37" s="13" t="s">
        <v>94</v>
      </c>
      <c r="B37" s="2">
        <v>1</v>
      </c>
      <c r="C37" s="2">
        <v>2</v>
      </c>
      <c r="D37" s="2">
        <v>2</v>
      </c>
      <c r="E37" s="2">
        <v>0</v>
      </c>
      <c r="F37" s="2">
        <v>0</v>
      </c>
      <c r="G37" s="80">
        <f t="shared" si="8"/>
        <v>2</v>
      </c>
      <c r="H37" s="80">
        <f t="shared" si="9"/>
        <v>0</v>
      </c>
      <c r="I37" s="80">
        <f t="shared" si="10"/>
        <v>0</v>
      </c>
      <c r="J37" s="80">
        <f t="shared" si="11"/>
        <v>0</v>
      </c>
    </row>
    <row r="38" spans="1:10" x14ac:dyDescent="0.25">
      <c r="A38" s="13" t="s">
        <v>95</v>
      </c>
      <c r="B38" s="2"/>
      <c r="C38" s="2">
        <v>0</v>
      </c>
      <c r="D38" s="2"/>
      <c r="E38" s="2"/>
      <c r="F38" s="2"/>
      <c r="G38" s="80">
        <f t="shared" si="8"/>
        <v>0</v>
      </c>
      <c r="H38" s="80">
        <f t="shared" si="9"/>
        <v>0</v>
      </c>
      <c r="I38" s="80">
        <f t="shared" si="10"/>
        <v>0</v>
      </c>
      <c r="J38" s="80">
        <f t="shared" si="11"/>
        <v>0</v>
      </c>
    </row>
    <row r="39" spans="1:10" x14ac:dyDescent="0.25">
      <c r="A39" s="13" t="s">
        <v>96</v>
      </c>
      <c r="B39" s="2">
        <v>1</v>
      </c>
      <c r="C39" s="2">
        <v>1</v>
      </c>
      <c r="D39" s="2">
        <v>1</v>
      </c>
      <c r="E39" s="2">
        <v>1</v>
      </c>
      <c r="F39" s="2">
        <v>0</v>
      </c>
      <c r="G39" s="80">
        <f t="shared" si="8"/>
        <v>1</v>
      </c>
      <c r="H39" s="80">
        <f t="shared" si="9"/>
        <v>1</v>
      </c>
      <c r="I39" s="80">
        <f t="shared" si="10"/>
        <v>0</v>
      </c>
      <c r="J39" s="80">
        <f t="shared" si="11"/>
        <v>0</v>
      </c>
    </row>
    <row r="40" spans="1:10" x14ac:dyDescent="0.25">
      <c r="A40" s="13" t="s">
        <v>97</v>
      </c>
      <c r="B40" s="2">
        <v>1</v>
      </c>
      <c r="C40" s="2">
        <v>2</v>
      </c>
      <c r="D40" s="2">
        <v>2</v>
      </c>
      <c r="E40" s="2">
        <v>2</v>
      </c>
      <c r="F40" s="2">
        <v>1</v>
      </c>
      <c r="G40" s="80">
        <f t="shared" si="8"/>
        <v>2</v>
      </c>
      <c r="H40" s="80">
        <f t="shared" si="9"/>
        <v>1</v>
      </c>
      <c r="I40" s="80">
        <f t="shared" si="10"/>
        <v>0.5</v>
      </c>
      <c r="J40" s="80">
        <f t="shared" si="11"/>
        <v>1</v>
      </c>
    </row>
    <row r="41" spans="1:10" x14ac:dyDescent="0.25">
      <c r="A41" s="13" t="s">
        <v>93</v>
      </c>
      <c r="B41" s="2">
        <v>1</v>
      </c>
      <c r="C41" s="2">
        <v>1</v>
      </c>
      <c r="D41" s="2">
        <v>0</v>
      </c>
      <c r="E41" s="2">
        <v>0</v>
      </c>
      <c r="F41" s="2">
        <v>0</v>
      </c>
      <c r="G41" s="80">
        <f t="shared" si="8"/>
        <v>1</v>
      </c>
      <c r="H41" s="80">
        <f t="shared" si="9"/>
        <v>0</v>
      </c>
      <c r="I41" s="80">
        <f t="shared" si="10"/>
        <v>0</v>
      </c>
      <c r="J41" s="80">
        <f t="shared" si="11"/>
        <v>0</v>
      </c>
    </row>
    <row r="42" spans="1:10" x14ac:dyDescent="0.25">
      <c r="A42" s="13" t="s">
        <v>98</v>
      </c>
      <c r="B42" s="2">
        <v>1</v>
      </c>
      <c r="C42" s="2">
        <v>2</v>
      </c>
      <c r="D42" s="2">
        <v>2</v>
      </c>
      <c r="E42" s="2">
        <v>1</v>
      </c>
      <c r="F42" s="2">
        <v>1</v>
      </c>
      <c r="G42" s="80">
        <f t="shared" si="8"/>
        <v>2</v>
      </c>
      <c r="H42" s="80">
        <f t="shared" si="9"/>
        <v>0.5</v>
      </c>
      <c r="I42" s="80">
        <f t="shared" si="10"/>
        <v>1</v>
      </c>
      <c r="J42" s="80">
        <f t="shared" si="11"/>
        <v>1</v>
      </c>
    </row>
    <row r="43" spans="1:10" x14ac:dyDescent="0.25">
      <c r="A43" s="13" t="s">
        <v>99</v>
      </c>
      <c r="B43" s="2"/>
      <c r="C43" s="2">
        <v>0</v>
      </c>
      <c r="D43" s="2"/>
      <c r="E43" s="2"/>
      <c r="F43" s="2"/>
      <c r="G43" s="80">
        <f t="shared" si="8"/>
        <v>0</v>
      </c>
      <c r="H43" s="80">
        <f t="shared" si="9"/>
        <v>0</v>
      </c>
      <c r="I43" s="80">
        <f t="shared" si="10"/>
        <v>0</v>
      </c>
      <c r="J43" s="80">
        <f t="shared" si="11"/>
        <v>0</v>
      </c>
    </row>
    <row r="44" spans="1:10" x14ac:dyDescent="0.25">
      <c r="A44" s="13" t="s">
        <v>100</v>
      </c>
      <c r="B44" s="2">
        <v>4</v>
      </c>
      <c r="C44" s="2">
        <v>4</v>
      </c>
      <c r="D44" s="2">
        <v>4</v>
      </c>
      <c r="E44" s="2">
        <v>4</v>
      </c>
      <c r="F44" s="2">
        <v>4</v>
      </c>
      <c r="G44" s="80">
        <f t="shared" si="8"/>
        <v>1</v>
      </c>
      <c r="H44" s="80">
        <f t="shared" si="9"/>
        <v>1</v>
      </c>
      <c r="I44" s="80">
        <f t="shared" si="10"/>
        <v>1</v>
      </c>
      <c r="J44" s="80">
        <f t="shared" si="11"/>
        <v>1</v>
      </c>
    </row>
    <row r="45" spans="1:10" x14ac:dyDescent="0.25">
      <c r="A45" s="13" t="s">
        <v>101</v>
      </c>
      <c r="B45" s="2">
        <v>11</v>
      </c>
      <c r="C45" s="2">
        <v>4</v>
      </c>
      <c r="D45" s="2">
        <v>4</v>
      </c>
      <c r="E45" s="2">
        <v>4</v>
      </c>
      <c r="F45" s="2">
        <v>2</v>
      </c>
      <c r="G45" s="80">
        <f t="shared" si="8"/>
        <v>0.36363636363636365</v>
      </c>
      <c r="H45" s="80">
        <f t="shared" si="9"/>
        <v>1</v>
      </c>
      <c r="I45" s="80">
        <f t="shared" si="10"/>
        <v>0.5</v>
      </c>
      <c r="J45" s="80">
        <f t="shared" si="11"/>
        <v>0.18181818181818182</v>
      </c>
    </row>
    <row r="46" spans="1:10" x14ac:dyDescent="0.25">
      <c r="A46" s="13" t="s">
        <v>102</v>
      </c>
      <c r="B46" s="2">
        <v>3</v>
      </c>
      <c r="C46" s="2">
        <v>3</v>
      </c>
      <c r="D46" s="2">
        <v>3</v>
      </c>
      <c r="E46" s="2">
        <v>3</v>
      </c>
      <c r="F46" s="2">
        <v>3</v>
      </c>
      <c r="G46" s="80">
        <f t="shared" si="8"/>
        <v>1</v>
      </c>
      <c r="H46" s="80">
        <f t="shared" si="9"/>
        <v>1</v>
      </c>
      <c r="I46" s="80">
        <f t="shared" si="10"/>
        <v>1</v>
      </c>
      <c r="J46" s="80">
        <f t="shared" si="11"/>
        <v>1</v>
      </c>
    </row>
    <row r="47" spans="1:10" x14ac:dyDescent="0.25">
      <c r="A47" s="13" t="s">
        <v>103</v>
      </c>
      <c r="B47" s="2">
        <v>1</v>
      </c>
      <c r="C47" s="2">
        <v>1</v>
      </c>
      <c r="D47" s="2">
        <v>1</v>
      </c>
      <c r="E47" s="2">
        <v>1</v>
      </c>
      <c r="F47" s="2">
        <v>1</v>
      </c>
      <c r="G47" s="80">
        <f t="shared" ref="G47:G62" si="12">IFERROR(C47/B47,0)</f>
        <v>1</v>
      </c>
      <c r="H47" s="80">
        <f t="shared" ref="H47:H62" si="13">IFERROR(E47/D47,0)</f>
        <v>1</v>
      </c>
      <c r="I47" s="80">
        <f t="shared" ref="I47:I62" si="14">IFERROR(F47/E47,0)</f>
        <v>1</v>
      </c>
      <c r="J47" s="80">
        <f t="shared" ref="J47:J62" si="15">IFERROR(F47/B47,0)</f>
        <v>1</v>
      </c>
    </row>
    <row r="48" spans="1:10" x14ac:dyDescent="0.25">
      <c r="A48" s="13" t="s">
        <v>104</v>
      </c>
      <c r="B48" s="2"/>
      <c r="C48" s="2">
        <v>0</v>
      </c>
      <c r="D48" s="2"/>
      <c r="E48" s="2"/>
      <c r="F48" s="2"/>
      <c r="G48" s="80">
        <f t="shared" si="12"/>
        <v>0</v>
      </c>
      <c r="H48" s="80">
        <f t="shared" si="13"/>
        <v>0</v>
      </c>
      <c r="I48" s="80">
        <f t="shared" si="14"/>
        <v>0</v>
      </c>
      <c r="J48" s="80">
        <f t="shared" si="15"/>
        <v>0</v>
      </c>
    </row>
    <row r="49" spans="1:10" x14ac:dyDescent="0.25">
      <c r="A49" s="13" t="s">
        <v>105</v>
      </c>
      <c r="B49" s="2"/>
      <c r="C49" s="2">
        <v>0</v>
      </c>
      <c r="D49" s="2"/>
      <c r="E49" s="2"/>
      <c r="F49" s="2"/>
      <c r="G49" s="80">
        <f t="shared" si="12"/>
        <v>0</v>
      </c>
      <c r="H49" s="80">
        <f t="shared" si="13"/>
        <v>0</v>
      </c>
      <c r="I49" s="80">
        <f t="shared" si="14"/>
        <v>0</v>
      </c>
      <c r="J49" s="80">
        <f t="shared" si="15"/>
        <v>0</v>
      </c>
    </row>
    <row r="50" spans="1:10" x14ac:dyDescent="0.25">
      <c r="A50" s="13" t="s">
        <v>107</v>
      </c>
      <c r="B50" s="2">
        <v>1</v>
      </c>
      <c r="C50" s="2">
        <v>2</v>
      </c>
      <c r="D50" s="2">
        <v>2</v>
      </c>
      <c r="E50" s="2">
        <v>2</v>
      </c>
      <c r="F50" s="2">
        <v>2</v>
      </c>
      <c r="G50" s="80">
        <f t="shared" si="12"/>
        <v>2</v>
      </c>
      <c r="H50" s="80">
        <f t="shared" si="13"/>
        <v>1</v>
      </c>
      <c r="I50" s="80">
        <f t="shared" si="14"/>
        <v>1</v>
      </c>
      <c r="J50" s="80">
        <f t="shared" si="15"/>
        <v>2</v>
      </c>
    </row>
    <row r="51" spans="1:10" x14ac:dyDescent="0.25">
      <c r="A51" s="13" t="s">
        <v>108</v>
      </c>
      <c r="B51" s="2">
        <v>6</v>
      </c>
      <c r="C51" s="2">
        <v>37</v>
      </c>
      <c r="D51" s="2">
        <v>37</v>
      </c>
      <c r="E51" s="2">
        <v>36</v>
      </c>
      <c r="F51" s="2">
        <v>36</v>
      </c>
      <c r="G51" s="80">
        <f t="shared" si="12"/>
        <v>6.166666666666667</v>
      </c>
      <c r="H51" s="80">
        <f t="shared" si="13"/>
        <v>0.97297297297297303</v>
      </c>
      <c r="I51" s="80">
        <f t="shared" si="14"/>
        <v>1</v>
      </c>
      <c r="J51" s="80">
        <f t="shared" si="15"/>
        <v>6</v>
      </c>
    </row>
    <row r="52" spans="1:10" x14ac:dyDescent="0.25">
      <c r="A52" s="13" t="s">
        <v>110</v>
      </c>
      <c r="B52" s="2">
        <v>1</v>
      </c>
      <c r="C52" s="2">
        <v>6</v>
      </c>
      <c r="D52" s="2">
        <v>6</v>
      </c>
      <c r="E52" s="2">
        <v>5</v>
      </c>
      <c r="F52" s="2">
        <v>5</v>
      </c>
      <c r="G52" s="80">
        <f t="shared" si="12"/>
        <v>6</v>
      </c>
      <c r="H52" s="80">
        <f t="shared" si="13"/>
        <v>0.83333333333333337</v>
      </c>
      <c r="I52" s="80">
        <f t="shared" si="14"/>
        <v>1</v>
      </c>
      <c r="J52" s="80">
        <f t="shared" si="15"/>
        <v>5</v>
      </c>
    </row>
    <row r="53" spans="1:10" x14ac:dyDescent="0.25">
      <c r="A53" s="13"/>
      <c r="B53" s="2"/>
      <c r="C53" s="2"/>
      <c r="D53" s="2"/>
      <c r="E53" s="2"/>
      <c r="F53" s="2"/>
      <c r="G53" s="80">
        <f t="shared" si="12"/>
        <v>0</v>
      </c>
      <c r="H53" s="80">
        <f t="shared" si="13"/>
        <v>0</v>
      </c>
      <c r="I53" s="80">
        <f t="shared" si="14"/>
        <v>0</v>
      </c>
      <c r="J53" s="80">
        <f t="shared" si="15"/>
        <v>0</v>
      </c>
    </row>
    <row r="54" spans="1:10" x14ac:dyDescent="0.25">
      <c r="A54" s="13"/>
      <c r="B54" s="2"/>
      <c r="C54" s="2"/>
      <c r="D54" s="2"/>
      <c r="E54" s="2"/>
      <c r="F54" s="2"/>
      <c r="G54" s="80">
        <f t="shared" si="12"/>
        <v>0</v>
      </c>
      <c r="H54" s="80">
        <f t="shared" si="13"/>
        <v>0</v>
      </c>
      <c r="I54" s="80">
        <f t="shared" si="14"/>
        <v>0</v>
      </c>
      <c r="J54" s="80">
        <f t="shared" si="15"/>
        <v>0</v>
      </c>
    </row>
    <row r="55" spans="1:10" x14ac:dyDescent="0.25">
      <c r="A55" s="13"/>
      <c r="B55" s="2"/>
      <c r="C55" s="2"/>
      <c r="D55" s="2"/>
      <c r="E55" s="2"/>
      <c r="F55" s="2"/>
      <c r="G55" s="80">
        <f t="shared" si="12"/>
        <v>0</v>
      </c>
      <c r="H55" s="80">
        <f t="shared" si="13"/>
        <v>0</v>
      </c>
      <c r="I55" s="80">
        <f t="shared" si="14"/>
        <v>0</v>
      </c>
      <c r="J55" s="80">
        <f t="shared" si="15"/>
        <v>0</v>
      </c>
    </row>
    <row r="56" spans="1:10" x14ac:dyDescent="0.25">
      <c r="A56" s="13"/>
      <c r="B56" s="2"/>
      <c r="C56" s="2"/>
      <c r="D56" s="2"/>
      <c r="E56" s="2"/>
      <c r="F56" s="2"/>
      <c r="G56" s="80">
        <f t="shared" si="12"/>
        <v>0</v>
      </c>
      <c r="H56" s="80">
        <f t="shared" si="13"/>
        <v>0</v>
      </c>
      <c r="I56" s="80">
        <f t="shared" si="14"/>
        <v>0</v>
      </c>
      <c r="J56" s="80">
        <f t="shared" si="15"/>
        <v>0</v>
      </c>
    </row>
    <row r="57" spans="1:10" x14ac:dyDescent="0.25">
      <c r="A57" s="13"/>
      <c r="B57" s="2"/>
      <c r="C57" s="2"/>
      <c r="D57" s="2"/>
      <c r="E57" s="2"/>
      <c r="F57" s="2"/>
      <c r="G57" s="80">
        <f t="shared" si="12"/>
        <v>0</v>
      </c>
      <c r="H57" s="80">
        <f t="shared" si="13"/>
        <v>0</v>
      </c>
      <c r="I57" s="80">
        <f t="shared" si="14"/>
        <v>0</v>
      </c>
      <c r="J57" s="80">
        <f t="shared" si="15"/>
        <v>0</v>
      </c>
    </row>
    <row r="58" spans="1:10" x14ac:dyDescent="0.25">
      <c r="A58" s="13"/>
      <c r="B58" s="2"/>
      <c r="C58" s="2"/>
      <c r="D58" s="2"/>
      <c r="E58" s="2"/>
      <c r="F58" s="2"/>
      <c r="G58" s="80">
        <f t="shared" si="12"/>
        <v>0</v>
      </c>
      <c r="H58" s="80">
        <f t="shared" si="13"/>
        <v>0</v>
      </c>
      <c r="I58" s="80">
        <f t="shared" si="14"/>
        <v>0</v>
      </c>
      <c r="J58" s="80">
        <f t="shared" si="15"/>
        <v>0</v>
      </c>
    </row>
    <row r="59" spans="1:10" x14ac:dyDescent="0.25">
      <c r="A59" s="13"/>
      <c r="B59" s="2"/>
      <c r="C59" s="2"/>
      <c r="D59" s="2"/>
      <c r="E59" s="2"/>
      <c r="F59" s="2"/>
      <c r="G59" s="80">
        <f t="shared" si="12"/>
        <v>0</v>
      </c>
      <c r="H59" s="80">
        <f t="shared" si="13"/>
        <v>0</v>
      </c>
      <c r="I59" s="80">
        <f t="shared" si="14"/>
        <v>0</v>
      </c>
      <c r="J59" s="80">
        <f t="shared" si="15"/>
        <v>0</v>
      </c>
    </row>
    <row r="60" spans="1:10" x14ac:dyDescent="0.25">
      <c r="A60" s="13"/>
      <c r="B60" s="2"/>
      <c r="C60" s="2"/>
      <c r="D60" s="2"/>
      <c r="E60" s="2"/>
      <c r="F60" s="2"/>
      <c r="G60" s="80">
        <f t="shared" si="12"/>
        <v>0</v>
      </c>
      <c r="H60" s="80">
        <f t="shared" si="13"/>
        <v>0</v>
      </c>
      <c r="I60" s="80">
        <f t="shared" si="14"/>
        <v>0</v>
      </c>
      <c r="J60" s="80">
        <f t="shared" si="15"/>
        <v>0</v>
      </c>
    </row>
    <row r="61" spans="1:10" x14ac:dyDescent="0.25">
      <c r="A61" s="29"/>
      <c r="B61" s="37"/>
      <c r="C61" s="37"/>
      <c r="D61" s="37"/>
      <c r="E61" s="37"/>
      <c r="F61" s="37"/>
      <c r="G61" s="80">
        <f t="shared" si="12"/>
        <v>0</v>
      </c>
      <c r="H61" s="80">
        <f t="shared" si="13"/>
        <v>0</v>
      </c>
      <c r="I61" s="80">
        <f t="shared" si="14"/>
        <v>0</v>
      </c>
      <c r="J61" s="80">
        <f t="shared" si="15"/>
        <v>0</v>
      </c>
    </row>
    <row r="62" spans="1:10" x14ac:dyDescent="0.25">
      <c r="A62" s="77" t="s">
        <v>54</v>
      </c>
      <c r="B62" s="35">
        <f>SUM(B35:B61)</f>
        <v>33</v>
      </c>
      <c r="C62" s="35">
        <f>SUM(C35:C61)</f>
        <v>66</v>
      </c>
      <c r="D62" s="35">
        <f>SUM(D35:D61)</f>
        <v>65</v>
      </c>
      <c r="E62" s="35">
        <f>SUM(E35:E61)</f>
        <v>60</v>
      </c>
      <c r="F62" s="35">
        <f>SUM(F35:F61)</f>
        <v>56</v>
      </c>
      <c r="G62" s="80">
        <f t="shared" si="12"/>
        <v>2</v>
      </c>
      <c r="H62" s="80">
        <f t="shared" si="13"/>
        <v>0.92307692307692313</v>
      </c>
      <c r="I62" s="80">
        <f t="shared" si="14"/>
        <v>0.93333333333333335</v>
      </c>
      <c r="J62" s="80">
        <f t="shared" si="15"/>
        <v>1.696969696969697</v>
      </c>
    </row>
    <row r="64" spans="1:10" ht="16.5" thickBot="1" x14ac:dyDescent="0.3">
      <c r="A64" s="450" t="s">
        <v>118</v>
      </c>
      <c r="B64" s="451"/>
      <c r="C64" s="451"/>
      <c r="D64" s="451"/>
      <c r="E64" s="452"/>
    </row>
    <row r="65" spans="1:9" ht="63" x14ac:dyDescent="0.25">
      <c r="A65" s="60" t="s">
        <v>82</v>
      </c>
      <c r="B65" s="47" t="s">
        <v>84</v>
      </c>
      <c r="C65" s="48" t="s">
        <v>85</v>
      </c>
      <c r="D65" s="48" t="s">
        <v>86</v>
      </c>
      <c r="E65" s="48" t="s">
        <v>87</v>
      </c>
      <c r="F65" s="49" t="s">
        <v>112</v>
      </c>
      <c r="G65" s="49" t="s">
        <v>113</v>
      </c>
      <c r="H65" s="49" t="s">
        <v>114</v>
      </c>
      <c r="I65" s="50" t="s">
        <v>115</v>
      </c>
    </row>
    <row r="66" spans="1:9" x14ac:dyDescent="0.25">
      <c r="A66" s="41" t="s">
        <v>92</v>
      </c>
      <c r="B66" s="43">
        <v>7</v>
      </c>
      <c r="C66" s="43">
        <v>7</v>
      </c>
      <c r="D66" s="43">
        <v>7</v>
      </c>
      <c r="E66" s="43">
        <v>7</v>
      </c>
      <c r="F66" s="81">
        <f>+IFERROR(B66/(C4+C35),0)*100</f>
        <v>50</v>
      </c>
      <c r="G66" s="81">
        <f>+IFERROR(C66/(D4+D35),0)*100</f>
        <v>53.846153846153847</v>
      </c>
      <c r="H66" s="81">
        <f>+IFERROR(D66/(E4+E35),0)*100</f>
        <v>70</v>
      </c>
      <c r="I66" s="81">
        <f>+IFERROR(E66/(F4+F35),0)*100</f>
        <v>77.777777777777786</v>
      </c>
    </row>
    <row r="67" spans="1:9" x14ac:dyDescent="0.25">
      <c r="A67" s="13" t="s">
        <v>121</v>
      </c>
      <c r="B67" s="2">
        <v>0</v>
      </c>
      <c r="C67" s="2"/>
      <c r="D67" s="2"/>
      <c r="E67" s="2"/>
      <c r="F67" s="82">
        <f t="shared" ref="F67:F77" si="16">+IFERROR(B67/(C5+C36),0)*100</f>
        <v>0</v>
      </c>
      <c r="G67" s="82">
        <f t="shared" ref="G67:G77" si="17">+IFERROR(C67/(D5+D36),0)*100</f>
        <v>0</v>
      </c>
      <c r="H67" s="82">
        <f t="shared" ref="H67:H78" si="18">+IFERROR(D67/(E5+E36),0)*100</f>
        <v>0</v>
      </c>
      <c r="I67" s="82">
        <f t="shared" ref="I67:I78" si="19">+IFERROR(E67/(F5+F36),0)*100</f>
        <v>0</v>
      </c>
    </row>
    <row r="68" spans="1:9" x14ac:dyDescent="0.25">
      <c r="A68" s="13" t="s">
        <v>94</v>
      </c>
      <c r="B68" s="2">
        <v>8</v>
      </c>
      <c r="C68" s="2">
        <v>8</v>
      </c>
      <c r="D68" s="2">
        <v>6</v>
      </c>
      <c r="E68" s="2">
        <v>6</v>
      </c>
      <c r="F68" s="82">
        <f t="shared" si="16"/>
        <v>57.142857142857139</v>
      </c>
      <c r="G68" s="82">
        <f t="shared" si="17"/>
        <v>61.53846153846154</v>
      </c>
      <c r="H68" s="82">
        <f t="shared" si="18"/>
        <v>75</v>
      </c>
      <c r="I68" s="82">
        <f t="shared" si="19"/>
        <v>75</v>
      </c>
    </row>
    <row r="69" spans="1:9" x14ac:dyDescent="0.25">
      <c r="A69" s="13" t="s">
        <v>95</v>
      </c>
      <c r="B69" s="2">
        <v>2</v>
      </c>
      <c r="C69" s="2">
        <v>2</v>
      </c>
      <c r="D69" s="2">
        <v>2</v>
      </c>
      <c r="E69" s="2">
        <v>2</v>
      </c>
      <c r="F69" s="82">
        <f t="shared" si="16"/>
        <v>66.666666666666657</v>
      </c>
      <c r="G69" s="82">
        <f t="shared" si="17"/>
        <v>66.666666666666657</v>
      </c>
      <c r="H69" s="82">
        <f t="shared" si="18"/>
        <v>66.666666666666657</v>
      </c>
      <c r="I69" s="82">
        <f t="shared" si="19"/>
        <v>66.666666666666657</v>
      </c>
    </row>
    <row r="70" spans="1:9" x14ac:dyDescent="0.25">
      <c r="A70" s="13" t="s">
        <v>96</v>
      </c>
      <c r="B70" s="2">
        <v>3</v>
      </c>
      <c r="C70" s="2">
        <v>3</v>
      </c>
      <c r="D70" s="2">
        <v>3</v>
      </c>
      <c r="E70" s="2">
        <v>3</v>
      </c>
      <c r="F70" s="82">
        <f t="shared" si="16"/>
        <v>15</v>
      </c>
      <c r="G70" s="82">
        <f t="shared" si="17"/>
        <v>17.647058823529413</v>
      </c>
      <c r="H70" s="82">
        <f t="shared" si="18"/>
        <v>18.75</v>
      </c>
      <c r="I70" s="82">
        <f t="shared" si="19"/>
        <v>25</v>
      </c>
    </row>
    <row r="71" spans="1:9" x14ac:dyDescent="0.25">
      <c r="A71" s="13" t="s">
        <v>97</v>
      </c>
      <c r="B71" s="2">
        <v>1</v>
      </c>
      <c r="C71" s="2">
        <v>1</v>
      </c>
      <c r="D71" s="2">
        <v>1</v>
      </c>
      <c r="E71" s="2">
        <v>1</v>
      </c>
      <c r="F71" s="82">
        <f t="shared" si="16"/>
        <v>20</v>
      </c>
      <c r="G71" s="82">
        <f t="shared" si="17"/>
        <v>20</v>
      </c>
      <c r="H71" s="82">
        <f t="shared" si="18"/>
        <v>20</v>
      </c>
      <c r="I71" s="82">
        <f t="shared" si="19"/>
        <v>25</v>
      </c>
    </row>
    <row r="72" spans="1:9" x14ac:dyDescent="0.25">
      <c r="A72" s="13" t="s">
        <v>93</v>
      </c>
      <c r="B72" s="2">
        <v>6</v>
      </c>
      <c r="C72" s="2">
        <v>6</v>
      </c>
      <c r="D72" s="2">
        <v>6</v>
      </c>
      <c r="E72" s="2">
        <v>5</v>
      </c>
      <c r="F72" s="82">
        <f t="shared" si="16"/>
        <v>66.666666666666657</v>
      </c>
      <c r="G72" s="82">
        <f t="shared" si="17"/>
        <v>85.714285714285708</v>
      </c>
      <c r="H72" s="82">
        <f t="shared" si="18"/>
        <v>85.714285714285708</v>
      </c>
      <c r="I72" s="82">
        <f t="shared" si="19"/>
        <v>83.333333333333343</v>
      </c>
    </row>
    <row r="73" spans="1:9" x14ac:dyDescent="0.25">
      <c r="A73" s="13" t="s">
        <v>98</v>
      </c>
      <c r="B73" s="2">
        <v>3</v>
      </c>
      <c r="C73" s="2">
        <v>3</v>
      </c>
      <c r="D73" s="2">
        <v>3</v>
      </c>
      <c r="E73" s="2">
        <v>3</v>
      </c>
      <c r="F73" s="82">
        <f t="shared" si="16"/>
        <v>33.333333333333329</v>
      </c>
      <c r="G73" s="82">
        <f t="shared" si="17"/>
        <v>33.333333333333329</v>
      </c>
      <c r="H73" s="82">
        <f t="shared" si="18"/>
        <v>42.857142857142854</v>
      </c>
      <c r="I73" s="82">
        <f t="shared" si="19"/>
        <v>42.857142857142854</v>
      </c>
    </row>
    <row r="74" spans="1:9" x14ac:dyDescent="0.25">
      <c r="A74" s="13" t="s">
        <v>99</v>
      </c>
      <c r="B74" s="2">
        <v>4</v>
      </c>
      <c r="C74" s="2">
        <v>4</v>
      </c>
      <c r="D74" s="2">
        <v>4</v>
      </c>
      <c r="E74" s="2">
        <v>4</v>
      </c>
      <c r="F74" s="82">
        <f t="shared" si="16"/>
        <v>66.666666666666657</v>
      </c>
      <c r="G74" s="82">
        <f t="shared" si="17"/>
        <v>66.666666666666657</v>
      </c>
      <c r="H74" s="82">
        <f t="shared" si="18"/>
        <v>100</v>
      </c>
      <c r="I74" s="82">
        <f t="shared" si="19"/>
        <v>100</v>
      </c>
    </row>
    <row r="75" spans="1:9" x14ac:dyDescent="0.25">
      <c r="A75" s="13" t="s">
        <v>100</v>
      </c>
      <c r="B75" s="2">
        <v>0</v>
      </c>
      <c r="C75" s="2"/>
      <c r="D75" s="2"/>
      <c r="E75" s="2"/>
      <c r="F75" s="82">
        <f t="shared" si="16"/>
        <v>0</v>
      </c>
      <c r="G75" s="82">
        <f t="shared" si="17"/>
        <v>0</v>
      </c>
      <c r="H75" s="82">
        <f t="shared" si="18"/>
        <v>0</v>
      </c>
      <c r="I75" s="82">
        <f t="shared" si="19"/>
        <v>0</v>
      </c>
    </row>
    <row r="76" spans="1:9" x14ac:dyDescent="0.25">
      <c r="A76" s="13" t="s">
        <v>101</v>
      </c>
      <c r="B76" s="2">
        <v>11</v>
      </c>
      <c r="C76" s="2">
        <v>10</v>
      </c>
      <c r="D76" s="2">
        <v>7</v>
      </c>
      <c r="E76" s="2">
        <v>5</v>
      </c>
      <c r="F76" s="82">
        <f t="shared" si="16"/>
        <v>57.894736842105267</v>
      </c>
      <c r="G76" s="82">
        <f t="shared" si="17"/>
        <v>55.555555555555557</v>
      </c>
      <c r="H76" s="82">
        <f t="shared" si="18"/>
        <v>58.333333333333336</v>
      </c>
      <c r="I76" s="82">
        <f t="shared" si="19"/>
        <v>55.555555555555557</v>
      </c>
    </row>
    <row r="77" spans="1:9" x14ac:dyDescent="0.25">
      <c r="A77" s="13" t="s">
        <v>102</v>
      </c>
      <c r="B77" s="2">
        <v>18</v>
      </c>
      <c r="C77" s="2">
        <v>16</v>
      </c>
      <c r="D77" s="2">
        <v>11</v>
      </c>
      <c r="E77" s="2">
        <v>11</v>
      </c>
      <c r="F77" s="82">
        <f t="shared" si="16"/>
        <v>66.666666666666657</v>
      </c>
      <c r="G77" s="82">
        <f t="shared" si="17"/>
        <v>66.666666666666657</v>
      </c>
      <c r="H77" s="82">
        <f t="shared" si="18"/>
        <v>61.111111111111114</v>
      </c>
      <c r="I77" s="82">
        <f t="shared" si="19"/>
        <v>61.111111111111114</v>
      </c>
    </row>
    <row r="78" spans="1:9" x14ac:dyDescent="0.25">
      <c r="A78" s="13" t="s">
        <v>103</v>
      </c>
      <c r="B78" s="2">
        <v>3</v>
      </c>
      <c r="C78" s="2">
        <v>3</v>
      </c>
      <c r="D78" s="2">
        <v>2</v>
      </c>
      <c r="E78" s="2">
        <v>2</v>
      </c>
      <c r="F78" s="82">
        <f t="shared" ref="F78:G89" si="20">+IFERROR(B78/(C16+C47),0)*100</f>
        <v>50</v>
      </c>
      <c r="G78" s="82">
        <f t="shared" si="20"/>
        <v>50</v>
      </c>
      <c r="H78" s="82">
        <f t="shared" si="18"/>
        <v>50</v>
      </c>
      <c r="I78" s="82">
        <f t="shared" si="19"/>
        <v>50</v>
      </c>
    </row>
    <row r="79" spans="1:9" x14ac:dyDescent="0.25">
      <c r="A79" s="13" t="s">
        <v>104</v>
      </c>
      <c r="B79" s="2">
        <v>0</v>
      </c>
      <c r="C79" s="2"/>
      <c r="D79" s="2"/>
      <c r="E79" s="2"/>
      <c r="F79" s="82">
        <f t="shared" si="20"/>
        <v>0</v>
      </c>
      <c r="G79" s="82">
        <f t="shared" si="20"/>
        <v>0</v>
      </c>
      <c r="H79" s="82">
        <f t="shared" ref="H79:H93" si="21">+IFERROR(D79/(E17+E48),0)*100</f>
        <v>0</v>
      </c>
      <c r="I79" s="82">
        <f t="shared" ref="I79:I93" si="22">+IFERROR(E79/(F17+F48),0)*100</f>
        <v>0</v>
      </c>
    </row>
    <row r="80" spans="1:9" x14ac:dyDescent="0.25">
      <c r="A80" s="13" t="s">
        <v>105</v>
      </c>
      <c r="B80" s="2">
        <v>0</v>
      </c>
      <c r="C80" s="2"/>
      <c r="D80" s="2"/>
      <c r="E80" s="2"/>
      <c r="F80" s="82">
        <f t="shared" si="20"/>
        <v>0</v>
      </c>
      <c r="G80" s="82">
        <f t="shared" si="20"/>
        <v>0</v>
      </c>
      <c r="H80" s="82">
        <f t="shared" si="21"/>
        <v>0</v>
      </c>
      <c r="I80" s="82">
        <f t="shared" si="22"/>
        <v>0</v>
      </c>
    </row>
    <row r="81" spans="1:9" x14ac:dyDescent="0.25">
      <c r="A81" s="13" t="s">
        <v>107</v>
      </c>
      <c r="B81" s="2">
        <v>3</v>
      </c>
      <c r="C81" s="2">
        <v>2</v>
      </c>
      <c r="D81" s="2">
        <v>2</v>
      </c>
      <c r="E81" s="2">
        <v>1</v>
      </c>
      <c r="F81" s="82">
        <f t="shared" si="20"/>
        <v>33.333333333333329</v>
      </c>
      <c r="G81" s="82">
        <f t="shared" si="20"/>
        <v>28.571428571428569</v>
      </c>
      <c r="H81" s="82">
        <f t="shared" si="21"/>
        <v>28.571428571428569</v>
      </c>
      <c r="I81" s="82">
        <f t="shared" si="22"/>
        <v>16.666666666666664</v>
      </c>
    </row>
    <row r="82" spans="1:9" x14ac:dyDescent="0.25">
      <c r="A82" s="13" t="s">
        <v>108</v>
      </c>
      <c r="B82" s="2">
        <v>19</v>
      </c>
      <c r="C82" s="2">
        <v>19</v>
      </c>
      <c r="D82" s="2">
        <v>19</v>
      </c>
      <c r="E82" s="2">
        <v>19</v>
      </c>
      <c r="F82" s="82">
        <f t="shared" si="20"/>
        <v>35.185185185185183</v>
      </c>
      <c r="G82" s="82">
        <f t="shared" si="20"/>
        <v>35.849056603773583</v>
      </c>
      <c r="H82" s="82">
        <f t="shared" si="21"/>
        <v>37.254901960784316</v>
      </c>
      <c r="I82" s="82">
        <f t="shared" si="22"/>
        <v>38</v>
      </c>
    </row>
    <row r="83" spans="1:9" x14ac:dyDescent="0.25">
      <c r="A83" s="13" t="s">
        <v>110</v>
      </c>
      <c r="B83" s="2">
        <v>5</v>
      </c>
      <c r="C83" s="2">
        <v>5</v>
      </c>
      <c r="D83" s="2">
        <v>5</v>
      </c>
      <c r="E83" s="2">
        <v>5</v>
      </c>
      <c r="F83" s="82">
        <f t="shared" si="20"/>
        <v>62.5</v>
      </c>
      <c r="G83" s="82">
        <f t="shared" si="20"/>
        <v>62.5</v>
      </c>
      <c r="H83" s="82">
        <f t="shared" si="21"/>
        <v>71.428571428571431</v>
      </c>
      <c r="I83" s="82">
        <f t="shared" si="22"/>
        <v>71.428571428571431</v>
      </c>
    </row>
    <row r="84" spans="1:9" x14ac:dyDescent="0.25">
      <c r="A84" s="13"/>
      <c r="B84" s="2"/>
      <c r="C84" s="2"/>
      <c r="D84" s="2"/>
      <c r="E84" s="2"/>
      <c r="F84" s="82">
        <f t="shared" si="20"/>
        <v>0</v>
      </c>
      <c r="G84" s="82">
        <f t="shared" si="20"/>
        <v>0</v>
      </c>
      <c r="H84" s="82">
        <f t="shared" si="21"/>
        <v>0</v>
      </c>
      <c r="I84" s="82">
        <f t="shared" si="22"/>
        <v>0</v>
      </c>
    </row>
    <row r="85" spans="1:9" x14ac:dyDescent="0.25">
      <c r="A85" s="13"/>
      <c r="B85" s="2"/>
      <c r="C85" s="2"/>
      <c r="D85" s="2"/>
      <c r="E85" s="2"/>
      <c r="F85" s="82">
        <f t="shared" si="20"/>
        <v>0</v>
      </c>
      <c r="G85" s="82">
        <f t="shared" si="20"/>
        <v>0</v>
      </c>
      <c r="H85" s="82">
        <f t="shared" si="21"/>
        <v>0</v>
      </c>
      <c r="I85" s="82">
        <f t="shared" si="22"/>
        <v>0</v>
      </c>
    </row>
    <row r="86" spans="1:9" x14ac:dyDescent="0.25">
      <c r="A86" s="13"/>
      <c r="B86" s="2"/>
      <c r="C86" s="2"/>
      <c r="D86" s="2"/>
      <c r="E86" s="2"/>
      <c r="F86" s="82">
        <f t="shared" si="20"/>
        <v>0</v>
      </c>
      <c r="G86" s="82">
        <f t="shared" si="20"/>
        <v>0</v>
      </c>
      <c r="H86" s="82">
        <f t="shared" si="21"/>
        <v>0</v>
      </c>
      <c r="I86" s="82">
        <f t="shared" si="22"/>
        <v>0</v>
      </c>
    </row>
    <row r="87" spans="1:9" x14ac:dyDescent="0.25">
      <c r="A87" s="13"/>
      <c r="B87" s="2"/>
      <c r="C87" s="2"/>
      <c r="D87" s="2"/>
      <c r="E87" s="2"/>
      <c r="F87" s="82">
        <f t="shared" si="20"/>
        <v>0</v>
      </c>
      <c r="G87" s="82">
        <f t="shared" si="20"/>
        <v>0</v>
      </c>
      <c r="H87" s="82">
        <f t="shared" si="21"/>
        <v>0</v>
      </c>
      <c r="I87" s="82">
        <f t="shared" si="22"/>
        <v>0</v>
      </c>
    </row>
    <row r="88" spans="1:9" x14ac:dyDescent="0.25">
      <c r="A88" s="13"/>
      <c r="B88" s="2"/>
      <c r="C88" s="2"/>
      <c r="D88" s="2"/>
      <c r="E88" s="2"/>
      <c r="F88" s="82">
        <f t="shared" si="20"/>
        <v>0</v>
      </c>
      <c r="G88" s="82">
        <f t="shared" si="20"/>
        <v>0</v>
      </c>
      <c r="H88" s="82">
        <f t="shared" si="21"/>
        <v>0</v>
      </c>
      <c r="I88" s="82">
        <f t="shared" si="22"/>
        <v>0</v>
      </c>
    </row>
    <row r="89" spans="1:9" x14ac:dyDescent="0.25">
      <c r="A89" s="13"/>
      <c r="B89" s="2"/>
      <c r="C89" s="2"/>
      <c r="D89" s="2"/>
      <c r="E89" s="2"/>
      <c r="F89" s="82">
        <f t="shared" si="20"/>
        <v>0</v>
      </c>
      <c r="G89" s="82">
        <f t="shared" si="20"/>
        <v>0</v>
      </c>
      <c r="H89" s="82">
        <f t="shared" si="21"/>
        <v>0</v>
      </c>
      <c r="I89" s="82">
        <f t="shared" si="22"/>
        <v>0</v>
      </c>
    </row>
    <row r="90" spans="1:9" x14ac:dyDescent="0.25">
      <c r="A90" s="13"/>
      <c r="B90" s="2"/>
      <c r="C90" s="2"/>
      <c r="D90" s="2"/>
      <c r="E90" s="2"/>
      <c r="F90" s="82">
        <f t="shared" ref="F90:G93" si="23">+IFERROR(B90/(C28+C59),0)*100</f>
        <v>0</v>
      </c>
      <c r="G90" s="82">
        <f t="shared" si="23"/>
        <v>0</v>
      </c>
      <c r="H90" s="82">
        <f t="shared" si="21"/>
        <v>0</v>
      </c>
      <c r="I90" s="82">
        <f t="shared" si="22"/>
        <v>0</v>
      </c>
    </row>
    <row r="91" spans="1:9" x14ac:dyDescent="0.25">
      <c r="A91" s="13"/>
      <c r="B91" s="2"/>
      <c r="C91" s="2"/>
      <c r="D91" s="2"/>
      <c r="E91" s="2"/>
      <c r="F91" s="82">
        <f t="shared" si="23"/>
        <v>0</v>
      </c>
      <c r="G91" s="82">
        <f t="shared" si="23"/>
        <v>0</v>
      </c>
      <c r="H91" s="82">
        <f t="shared" si="21"/>
        <v>0</v>
      </c>
      <c r="I91" s="82">
        <f t="shared" si="22"/>
        <v>0</v>
      </c>
    </row>
    <row r="92" spans="1:9" x14ac:dyDescent="0.25">
      <c r="A92" s="29"/>
      <c r="B92" s="2"/>
      <c r="C92" s="2"/>
      <c r="D92" s="2"/>
      <c r="E92" s="2"/>
      <c r="F92" s="82">
        <f>+IFERROR(B92/(C30+C61),0)*100</f>
        <v>0</v>
      </c>
      <c r="G92" s="82">
        <f t="shared" si="23"/>
        <v>0</v>
      </c>
      <c r="H92" s="82">
        <f t="shared" si="21"/>
        <v>0</v>
      </c>
      <c r="I92" s="82">
        <f t="shared" si="22"/>
        <v>0</v>
      </c>
    </row>
    <row r="93" spans="1:9" x14ac:dyDescent="0.25">
      <c r="A93" s="77" t="s">
        <v>54</v>
      </c>
      <c r="B93" s="35">
        <f>SUM(B66:B92)</f>
        <v>93</v>
      </c>
      <c r="C93" s="35">
        <f>SUM(C66:C92)</f>
        <v>89</v>
      </c>
      <c r="D93" s="35">
        <f>SUM(D66:D92)</f>
        <v>78</v>
      </c>
      <c r="E93" s="35">
        <f>SUM(E66:E92)</f>
        <v>74</v>
      </c>
      <c r="F93" s="82">
        <f t="shared" si="23"/>
        <v>44.075829383886258</v>
      </c>
      <c r="G93" s="82">
        <f t="shared" si="23"/>
        <v>45.641025641025642</v>
      </c>
      <c r="H93" s="82">
        <f t="shared" si="21"/>
        <v>47.272727272727273</v>
      </c>
      <c r="I93" s="82">
        <f t="shared" si="22"/>
        <v>48.366013071895424</v>
      </c>
    </row>
    <row r="94" spans="1:9" x14ac:dyDescent="0.25">
      <c r="I94" s="12"/>
    </row>
    <row r="96" spans="1:9" ht="17.25" customHeight="1" thickBot="1" x14ac:dyDescent="0.3">
      <c r="A96" s="453" t="s">
        <v>119</v>
      </c>
      <c r="B96" s="453"/>
      <c r="C96" s="453"/>
      <c r="D96" s="453"/>
      <c r="E96" s="453"/>
    </row>
    <row r="97" spans="1:9" ht="63" x14ac:dyDescent="0.25">
      <c r="A97" s="60" t="s">
        <v>82</v>
      </c>
      <c r="B97" s="47" t="s">
        <v>84</v>
      </c>
      <c r="C97" s="48" t="s">
        <v>85</v>
      </c>
      <c r="D97" s="48" t="s">
        <v>86</v>
      </c>
      <c r="E97" s="48" t="s">
        <v>87</v>
      </c>
      <c r="F97" s="49" t="s">
        <v>112</v>
      </c>
      <c r="G97" s="49" t="s">
        <v>113</v>
      </c>
      <c r="H97" s="49" t="s">
        <v>114</v>
      </c>
      <c r="I97" s="50" t="s">
        <v>115</v>
      </c>
    </row>
    <row r="98" spans="1:9" x14ac:dyDescent="0.25">
      <c r="A98" s="41" t="s">
        <v>92</v>
      </c>
      <c r="B98" s="43">
        <v>2</v>
      </c>
      <c r="C98" s="43">
        <v>2</v>
      </c>
      <c r="D98" s="43">
        <v>1</v>
      </c>
      <c r="E98" s="43">
        <v>0</v>
      </c>
      <c r="F98" s="81">
        <f t="shared" ref="F98:F110" si="24">+IFERROR(B98/(C4+C35),0)*100</f>
        <v>14.285714285714285</v>
      </c>
      <c r="G98" s="81">
        <f t="shared" ref="G98:G110" si="25">+IFERROR(C98/(D4+D35),0)*100</f>
        <v>15.384615384615385</v>
      </c>
      <c r="H98" s="81">
        <f t="shared" ref="H98:H110" si="26">+IFERROR(D98/(E4+E35),0)*100</f>
        <v>10</v>
      </c>
      <c r="I98" s="81">
        <f t="shared" ref="I98:I110" si="27">+IFERROR(E98/(F4+F35),0)*100</f>
        <v>0</v>
      </c>
    </row>
    <row r="99" spans="1:9" x14ac:dyDescent="0.25">
      <c r="A99" s="13" t="s">
        <v>121</v>
      </c>
      <c r="B99" s="2">
        <v>0</v>
      </c>
      <c r="C99" s="2"/>
      <c r="D99" s="2"/>
      <c r="E99" s="2"/>
      <c r="F99" s="82">
        <f t="shared" si="24"/>
        <v>0</v>
      </c>
      <c r="G99" s="82">
        <f t="shared" si="25"/>
        <v>0</v>
      </c>
      <c r="H99" s="82">
        <f t="shared" si="26"/>
        <v>0</v>
      </c>
      <c r="I99" s="82">
        <f t="shared" si="27"/>
        <v>0</v>
      </c>
    </row>
    <row r="100" spans="1:9" x14ac:dyDescent="0.25">
      <c r="A100" s="13" t="s">
        <v>94</v>
      </c>
      <c r="B100" s="2">
        <v>0</v>
      </c>
      <c r="C100" s="2"/>
      <c r="D100" s="2"/>
      <c r="E100" s="2"/>
      <c r="F100" s="82">
        <f t="shared" si="24"/>
        <v>0</v>
      </c>
      <c r="G100" s="82">
        <f t="shared" si="25"/>
        <v>0</v>
      </c>
      <c r="H100" s="82">
        <f t="shared" si="26"/>
        <v>0</v>
      </c>
      <c r="I100" s="82">
        <f t="shared" si="27"/>
        <v>0</v>
      </c>
    </row>
    <row r="101" spans="1:9" x14ac:dyDescent="0.25">
      <c r="A101" s="13" t="s">
        <v>95</v>
      </c>
      <c r="B101" s="2">
        <v>0</v>
      </c>
      <c r="C101" s="2"/>
      <c r="D101" s="2"/>
      <c r="E101" s="2"/>
      <c r="F101" s="82">
        <f t="shared" si="24"/>
        <v>0</v>
      </c>
      <c r="G101" s="82">
        <f t="shared" si="25"/>
        <v>0</v>
      </c>
      <c r="H101" s="82">
        <f t="shared" si="26"/>
        <v>0</v>
      </c>
      <c r="I101" s="82">
        <f t="shared" si="27"/>
        <v>0</v>
      </c>
    </row>
    <row r="102" spans="1:9" x14ac:dyDescent="0.25">
      <c r="A102" s="13" t="s">
        <v>96</v>
      </c>
      <c r="B102" s="2">
        <v>9</v>
      </c>
      <c r="C102" s="2">
        <v>7</v>
      </c>
      <c r="D102" s="2">
        <v>7</v>
      </c>
      <c r="E102" s="2">
        <v>4</v>
      </c>
      <c r="F102" s="82">
        <f t="shared" si="24"/>
        <v>45</v>
      </c>
      <c r="G102" s="82">
        <f t="shared" si="25"/>
        <v>41.17647058823529</v>
      </c>
      <c r="H102" s="82">
        <f t="shared" si="26"/>
        <v>43.75</v>
      </c>
      <c r="I102" s="82">
        <f t="shared" si="27"/>
        <v>33.333333333333329</v>
      </c>
    </row>
    <row r="103" spans="1:9" x14ac:dyDescent="0.25">
      <c r="A103" s="13" t="s">
        <v>97</v>
      </c>
      <c r="B103" s="2">
        <v>1</v>
      </c>
      <c r="C103" s="2">
        <v>1</v>
      </c>
      <c r="D103" s="2">
        <v>1</v>
      </c>
      <c r="E103" s="2">
        <v>1</v>
      </c>
      <c r="F103" s="82">
        <f t="shared" si="24"/>
        <v>20</v>
      </c>
      <c r="G103" s="82">
        <f t="shared" si="25"/>
        <v>20</v>
      </c>
      <c r="H103" s="82">
        <f t="shared" si="26"/>
        <v>20</v>
      </c>
      <c r="I103" s="82">
        <f t="shared" si="27"/>
        <v>25</v>
      </c>
    </row>
    <row r="104" spans="1:9" x14ac:dyDescent="0.25">
      <c r="A104" s="13" t="s">
        <v>93</v>
      </c>
      <c r="B104" s="2">
        <v>2</v>
      </c>
      <c r="C104" s="2">
        <v>0</v>
      </c>
      <c r="D104" s="2">
        <v>0</v>
      </c>
      <c r="E104" s="2">
        <v>0</v>
      </c>
      <c r="F104" s="82">
        <f t="shared" si="24"/>
        <v>22.222222222222221</v>
      </c>
      <c r="G104" s="82">
        <f t="shared" si="25"/>
        <v>0</v>
      </c>
      <c r="H104" s="82">
        <f t="shared" si="26"/>
        <v>0</v>
      </c>
      <c r="I104" s="82">
        <f t="shared" si="27"/>
        <v>0</v>
      </c>
    </row>
    <row r="105" spans="1:9" x14ac:dyDescent="0.25">
      <c r="A105" s="13" t="s">
        <v>98</v>
      </c>
      <c r="B105" s="2">
        <v>2</v>
      </c>
      <c r="C105" s="2">
        <v>2</v>
      </c>
      <c r="D105" s="2">
        <v>1</v>
      </c>
      <c r="E105" s="2">
        <v>1</v>
      </c>
      <c r="F105" s="82">
        <f t="shared" si="24"/>
        <v>22.222222222222221</v>
      </c>
      <c r="G105" s="82">
        <f t="shared" si="25"/>
        <v>22.222222222222221</v>
      </c>
      <c r="H105" s="82">
        <f t="shared" si="26"/>
        <v>14.285714285714285</v>
      </c>
      <c r="I105" s="82">
        <f t="shared" si="27"/>
        <v>14.285714285714285</v>
      </c>
    </row>
    <row r="106" spans="1:9" x14ac:dyDescent="0.25">
      <c r="A106" s="13" t="s">
        <v>99</v>
      </c>
      <c r="B106" s="2">
        <v>2</v>
      </c>
      <c r="C106" s="2">
        <v>2</v>
      </c>
      <c r="D106" s="2">
        <v>0</v>
      </c>
      <c r="E106" s="2">
        <v>0</v>
      </c>
      <c r="F106" s="82">
        <f t="shared" si="24"/>
        <v>33.333333333333329</v>
      </c>
      <c r="G106" s="82">
        <f t="shared" si="25"/>
        <v>33.333333333333329</v>
      </c>
      <c r="H106" s="82">
        <f t="shared" si="26"/>
        <v>0</v>
      </c>
      <c r="I106" s="82">
        <f t="shared" si="27"/>
        <v>0</v>
      </c>
    </row>
    <row r="107" spans="1:9" x14ac:dyDescent="0.25">
      <c r="A107" s="13" t="s">
        <v>100</v>
      </c>
      <c r="B107" s="2">
        <v>0</v>
      </c>
      <c r="C107" s="2"/>
      <c r="D107" s="2"/>
      <c r="E107" s="2"/>
      <c r="F107" s="82">
        <f t="shared" si="24"/>
        <v>0</v>
      </c>
      <c r="G107" s="82">
        <f t="shared" si="25"/>
        <v>0</v>
      </c>
      <c r="H107" s="82">
        <f t="shared" si="26"/>
        <v>0</v>
      </c>
      <c r="I107" s="82">
        <f t="shared" si="27"/>
        <v>0</v>
      </c>
    </row>
    <row r="108" spans="1:9" x14ac:dyDescent="0.25">
      <c r="A108" s="13" t="s">
        <v>101</v>
      </c>
      <c r="B108" s="2">
        <v>0</v>
      </c>
      <c r="C108" s="2"/>
      <c r="D108" s="2"/>
      <c r="E108" s="2"/>
      <c r="F108" s="82">
        <f t="shared" si="24"/>
        <v>0</v>
      </c>
      <c r="G108" s="82">
        <f t="shared" si="25"/>
        <v>0</v>
      </c>
      <c r="H108" s="82">
        <f t="shared" si="26"/>
        <v>0</v>
      </c>
      <c r="I108" s="82">
        <f t="shared" si="27"/>
        <v>0</v>
      </c>
    </row>
    <row r="109" spans="1:9" x14ac:dyDescent="0.25">
      <c r="A109" s="13" t="s">
        <v>102</v>
      </c>
      <c r="B109" s="2">
        <v>0</v>
      </c>
      <c r="C109" s="2"/>
      <c r="D109" s="2"/>
      <c r="E109" s="2"/>
      <c r="F109" s="82">
        <f t="shared" si="24"/>
        <v>0</v>
      </c>
      <c r="G109" s="82">
        <f t="shared" si="25"/>
        <v>0</v>
      </c>
      <c r="H109" s="82">
        <f t="shared" si="26"/>
        <v>0</v>
      </c>
      <c r="I109" s="82">
        <f t="shared" si="27"/>
        <v>0</v>
      </c>
    </row>
    <row r="110" spans="1:9" x14ac:dyDescent="0.25">
      <c r="A110" s="13" t="s">
        <v>103</v>
      </c>
      <c r="B110" s="2">
        <v>1</v>
      </c>
      <c r="C110" s="2">
        <v>1</v>
      </c>
      <c r="D110" s="2">
        <v>1</v>
      </c>
      <c r="E110" s="2">
        <v>1</v>
      </c>
      <c r="F110" s="82">
        <f t="shared" si="24"/>
        <v>16.666666666666664</v>
      </c>
      <c r="G110" s="82">
        <f t="shared" si="25"/>
        <v>16.666666666666664</v>
      </c>
      <c r="H110" s="82">
        <f t="shared" si="26"/>
        <v>25</v>
      </c>
      <c r="I110" s="82">
        <f t="shared" si="27"/>
        <v>25</v>
      </c>
    </row>
    <row r="111" spans="1:9" x14ac:dyDescent="0.25">
      <c r="A111" s="13" t="s">
        <v>104</v>
      </c>
      <c r="B111" s="2">
        <v>0</v>
      </c>
      <c r="C111" s="2"/>
      <c r="D111" s="2"/>
      <c r="E111" s="2"/>
      <c r="F111" s="82">
        <f t="shared" ref="F111:I123" si="28">+IFERROR(B111/(C17+C48),0)*100</f>
        <v>0</v>
      </c>
      <c r="G111" s="82">
        <f t="shared" si="28"/>
        <v>0</v>
      </c>
      <c r="H111" s="82">
        <f t="shared" si="28"/>
        <v>0</v>
      </c>
      <c r="I111" s="82">
        <f t="shared" si="28"/>
        <v>0</v>
      </c>
    </row>
    <row r="112" spans="1:9" x14ac:dyDescent="0.25">
      <c r="A112" s="13" t="s">
        <v>105</v>
      </c>
      <c r="B112" s="2">
        <v>1</v>
      </c>
      <c r="C112" s="2">
        <v>0</v>
      </c>
      <c r="D112" s="2">
        <v>0</v>
      </c>
      <c r="E112" s="2">
        <v>0</v>
      </c>
      <c r="F112" s="82">
        <f t="shared" si="28"/>
        <v>50</v>
      </c>
      <c r="G112" s="82">
        <f t="shared" si="28"/>
        <v>0</v>
      </c>
      <c r="H112" s="82">
        <f t="shared" si="28"/>
        <v>0</v>
      </c>
      <c r="I112" s="82">
        <f t="shared" si="28"/>
        <v>0</v>
      </c>
    </row>
    <row r="113" spans="1:9" x14ac:dyDescent="0.25">
      <c r="A113" s="13" t="s">
        <v>107</v>
      </c>
      <c r="B113" s="2">
        <v>0</v>
      </c>
      <c r="C113" s="2"/>
      <c r="D113" s="2"/>
      <c r="E113" s="2"/>
      <c r="F113" s="82">
        <f t="shared" si="28"/>
        <v>0</v>
      </c>
      <c r="G113" s="82">
        <f t="shared" si="28"/>
        <v>0</v>
      </c>
      <c r="H113" s="82">
        <f t="shared" si="28"/>
        <v>0</v>
      </c>
      <c r="I113" s="82">
        <f t="shared" si="28"/>
        <v>0</v>
      </c>
    </row>
    <row r="114" spans="1:9" x14ac:dyDescent="0.25">
      <c r="A114" s="13" t="s">
        <v>108</v>
      </c>
      <c r="B114" s="2">
        <v>2</v>
      </c>
      <c r="C114" s="2">
        <v>2</v>
      </c>
      <c r="D114" s="2">
        <v>2</v>
      </c>
      <c r="E114" s="2">
        <v>2</v>
      </c>
      <c r="F114" s="82">
        <f t="shared" si="28"/>
        <v>3.7037037037037033</v>
      </c>
      <c r="G114" s="82">
        <f t="shared" si="28"/>
        <v>3.7735849056603774</v>
      </c>
      <c r="H114" s="82">
        <f t="shared" si="28"/>
        <v>3.9215686274509802</v>
      </c>
      <c r="I114" s="82">
        <f t="shared" si="28"/>
        <v>4</v>
      </c>
    </row>
    <row r="115" spans="1:9" x14ac:dyDescent="0.25">
      <c r="A115" s="13" t="s">
        <v>110</v>
      </c>
      <c r="B115" s="2">
        <v>0</v>
      </c>
      <c r="C115" s="2"/>
      <c r="D115" s="2"/>
      <c r="E115" s="2"/>
      <c r="F115" s="82">
        <f t="shared" si="28"/>
        <v>0</v>
      </c>
      <c r="G115" s="82">
        <f t="shared" si="28"/>
        <v>0</v>
      </c>
      <c r="H115" s="82">
        <f t="shared" si="28"/>
        <v>0</v>
      </c>
      <c r="I115" s="82">
        <f t="shared" si="28"/>
        <v>0</v>
      </c>
    </row>
    <row r="116" spans="1:9" x14ac:dyDescent="0.25">
      <c r="A116" s="13"/>
      <c r="B116" s="2"/>
      <c r="C116" s="2"/>
      <c r="D116" s="2"/>
      <c r="E116" s="2"/>
      <c r="F116" s="82">
        <f t="shared" si="28"/>
        <v>0</v>
      </c>
      <c r="G116" s="82">
        <f t="shared" si="28"/>
        <v>0</v>
      </c>
      <c r="H116" s="82">
        <f t="shared" si="28"/>
        <v>0</v>
      </c>
      <c r="I116" s="82">
        <f t="shared" si="28"/>
        <v>0</v>
      </c>
    </row>
    <row r="117" spans="1:9" x14ac:dyDescent="0.25">
      <c r="A117" s="13"/>
      <c r="B117" s="2"/>
      <c r="C117" s="2"/>
      <c r="D117" s="2"/>
      <c r="E117" s="2"/>
      <c r="F117" s="82">
        <f t="shared" si="28"/>
        <v>0</v>
      </c>
      <c r="G117" s="82">
        <f t="shared" si="28"/>
        <v>0</v>
      </c>
      <c r="H117" s="82">
        <f t="shared" si="28"/>
        <v>0</v>
      </c>
      <c r="I117" s="82">
        <f t="shared" si="28"/>
        <v>0</v>
      </c>
    </row>
    <row r="118" spans="1:9" x14ac:dyDescent="0.25">
      <c r="A118" s="13"/>
      <c r="B118" s="2"/>
      <c r="C118" s="2"/>
      <c r="D118" s="2"/>
      <c r="E118" s="2"/>
      <c r="F118" s="82">
        <f t="shared" si="28"/>
        <v>0</v>
      </c>
      <c r="G118" s="82">
        <f t="shared" si="28"/>
        <v>0</v>
      </c>
      <c r="H118" s="82">
        <f t="shared" si="28"/>
        <v>0</v>
      </c>
      <c r="I118" s="82">
        <f t="shared" si="28"/>
        <v>0</v>
      </c>
    </row>
    <row r="119" spans="1:9" x14ac:dyDescent="0.25">
      <c r="A119" s="13"/>
      <c r="B119" s="2"/>
      <c r="C119" s="2"/>
      <c r="D119" s="2"/>
      <c r="E119" s="2"/>
      <c r="F119" s="82">
        <f t="shared" si="28"/>
        <v>0</v>
      </c>
      <c r="G119" s="82">
        <f t="shared" si="28"/>
        <v>0</v>
      </c>
      <c r="H119" s="82">
        <f t="shared" si="28"/>
        <v>0</v>
      </c>
      <c r="I119" s="82">
        <f t="shared" si="28"/>
        <v>0</v>
      </c>
    </row>
    <row r="120" spans="1:9" x14ac:dyDescent="0.25">
      <c r="A120" s="13"/>
      <c r="B120" s="2"/>
      <c r="C120" s="2"/>
      <c r="D120" s="2"/>
      <c r="E120" s="2"/>
      <c r="F120" s="82">
        <f t="shared" si="28"/>
        <v>0</v>
      </c>
      <c r="G120" s="82">
        <f t="shared" si="28"/>
        <v>0</v>
      </c>
      <c r="H120" s="82">
        <f t="shared" si="28"/>
        <v>0</v>
      </c>
      <c r="I120" s="82">
        <f t="shared" si="28"/>
        <v>0</v>
      </c>
    </row>
    <row r="121" spans="1:9" x14ac:dyDescent="0.25">
      <c r="A121" s="13"/>
      <c r="B121" s="2"/>
      <c r="C121" s="2"/>
      <c r="D121" s="2"/>
      <c r="E121" s="2"/>
      <c r="F121" s="82">
        <f t="shared" si="28"/>
        <v>0</v>
      </c>
      <c r="G121" s="82">
        <f t="shared" si="28"/>
        <v>0</v>
      </c>
      <c r="H121" s="82">
        <f t="shared" si="28"/>
        <v>0</v>
      </c>
      <c r="I121" s="82">
        <f t="shared" si="28"/>
        <v>0</v>
      </c>
    </row>
    <row r="122" spans="1:9" x14ac:dyDescent="0.25">
      <c r="A122" s="13"/>
      <c r="B122" s="2"/>
      <c r="C122" s="2"/>
      <c r="D122" s="2"/>
      <c r="E122" s="2"/>
      <c r="F122" s="82">
        <f t="shared" si="28"/>
        <v>0</v>
      </c>
      <c r="G122" s="82">
        <f t="shared" si="28"/>
        <v>0</v>
      </c>
      <c r="H122" s="82">
        <f t="shared" si="28"/>
        <v>0</v>
      </c>
      <c r="I122" s="82">
        <f t="shared" si="28"/>
        <v>0</v>
      </c>
    </row>
    <row r="123" spans="1:9" x14ac:dyDescent="0.25">
      <c r="A123" s="13"/>
      <c r="B123" s="2"/>
      <c r="C123" s="2"/>
      <c r="D123" s="2"/>
      <c r="E123" s="2"/>
      <c r="F123" s="82">
        <f t="shared" si="28"/>
        <v>0</v>
      </c>
      <c r="G123" s="82">
        <f t="shared" si="28"/>
        <v>0</v>
      </c>
      <c r="H123" s="82">
        <f t="shared" si="28"/>
        <v>0</v>
      </c>
      <c r="I123" s="82">
        <f t="shared" si="28"/>
        <v>0</v>
      </c>
    </row>
    <row r="124" spans="1:9" x14ac:dyDescent="0.25">
      <c r="A124" s="29"/>
      <c r="B124" s="2"/>
      <c r="C124" s="2"/>
      <c r="D124" s="2"/>
      <c r="E124" s="2"/>
      <c r="F124" s="82">
        <f t="shared" ref="F124:I125" si="29">+IFERROR(B124/(C30+C61),0)*100</f>
        <v>0</v>
      </c>
      <c r="G124" s="82">
        <f t="shared" si="29"/>
        <v>0</v>
      </c>
      <c r="H124" s="82">
        <f t="shared" si="29"/>
        <v>0</v>
      </c>
      <c r="I124" s="82">
        <f t="shared" si="29"/>
        <v>0</v>
      </c>
    </row>
    <row r="125" spans="1:9" x14ac:dyDescent="0.25">
      <c r="A125" s="77" t="s">
        <v>54</v>
      </c>
      <c r="B125" s="35">
        <f>SUM(B98:B124)</f>
        <v>22</v>
      </c>
      <c r="C125" s="35">
        <f>SUM(C98:C124)</f>
        <v>17</v>
      </c>
      <c r="D125" s="35">
        <f>SUM(D98:D124)</f>
        <v>13</v>
      </c>
      <c r="E125" s="35">
        <f>SUM(E98:E124)</f>
        <v>9</v>
      </c>
      <c r="F125" s="82">
        <f t="shared" si="29"/>
        <v>10.42654028436019</v>
      </c>
      <c r="G125" s="82">
        <f t="shared" si="29"/>
        <v>8.7179487179487172</v>
      </c>
      <c r="H125" s="82">
        <f t="shared" si="29"/>
        <v>7.878787878787878</v>
      </c>
      <c r="I125" s="82">
        <f t="shared" si="29"/>
        <v>5.8823529411764701</v>
      </c>
    </row>
  </sheetData>
  <mergeCells count="5">
    <mergeCell ref="A33:J33"/>
    <mergeCell ref="A64:E64"/>
    <mergeCell ref="A2:J2"/>
    <mergeCell ref="A96:E96"/>
    <mergeCell ref="A1:J1"/>
  </mergeCells>
  <phoneticPr fontId="2" type="noConversion"/>
  <pageMargins left="0.75" right="0.75" top="1" bottom="1" header="0.4921259845" footer="0.4921259845"/>
  <pageSetup paperSize="9" scale="72" orientation="landscape" r:id="rId1"/>
  <headerFooter alignWithMargins="0"/>
  <rowBreaks count="2" manualBreakCount="2">
    <brk id="32" max="9" man="1"/>
    <brk id="94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2"/>
  <sheetViews>
    <sheetView view="pageBreakPreview" zoomScaleNormal="100" zoomScaleSheetLayoutView="100" workbookViewId="0">
      <selection activeCell="N4" sqref="N4"/>
    </sheetView>
  </sheetViews>
  <sheetFormatPr defaultRowHeight="15.75" x14ac:dyDescent="0.25"/>
  <cols>
    <col min="1" max="1" width="15.875" bestFit="1" customWidth="1"/>
    <col min="2" max="2" width="9.125" customWidth="1"/>
    <col min="3" max="5" width="12.625" customWidth="1"/>
    <col min="6" max="6" width="15" customWidth="1"/>
    <col min="7" max="7" width="9.5" customWidth="1"/>
    <col min="8" max="8" width="12.625" customWidth="1"/>
    <col min="9" max="9" width="10.875" customWidth="1"/>
  </cols>
  <sheetData>
    <row r="1" spans="1:11" ht="20.25" customHeight="1" thickBot="1" x14ac:dyDescent="0.35">
      <c r="A1" s="449" t="s">
        <v>122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</row>
    <row r="2" spans="1:11" ht="15.75" customHeight="1" x14ac:dyDescent="0.25">
      <c r="A2" s="457" t="s">
        <v>123</v>
      </c>
      <c r="B2" s="455" t="s">
        <v>124</v>
      </c>
      <c r="C2" s="456"/>
      <c r="D2" s="32"/>
      <c r="E2" s="59"/>
      <c r="F2" s="59"/>
      <c r="G2" s="462" t="s">
        <v>125</v>
      </c>
      <c r="H2" s="455" t="s">
        <v>126</v>
      </c>
      <c r="I2" s="461"/>
      <c r="J2" s="462" t="s">
        <v>127</v>
      </c>
      <c r="K2" s="465" t="s">
        <v>128</v>
      </c>
    </row>
    <row r="3" spans="1:11" ht="15.75" customHeight="1" x14ac:dyDescent="0.25">
      <c r="A3" s="458"/>
      <c r="B3" s="38"/>
      <c r="C3" s="39"/>
      <c r="D3" s="27" t="s">
        <v>129</v>
      </c>
      <c r="E3" s="27"/>
      <c r="F3" s="27"/>
      <c r="G3" s="464"/>
      <c r="H3" s="38"/>
      <c r="I3" s="40"/>
      <c r="J3" s="463"/>
      <c r="K3" s="466"/>
    </row>
    <row r="4" spans="1:11" s="4" customFormat="1" ht="166.5" customHeight="1" x14ac:dyDescent="0.25">
      <c r="A4" s="459"/>
      <c r="B4" s="86" t="s">
        <v>130</v>
      </c>
      <c r="C4" s="210" t="s">
        <v>131</v>
      </c>
      <c r="D4" s="86" t="s">
        <v>132</v>
      </c>
      <c r="E4" s="86" t="s">
        <v>133</v>
      </c>
      <c r="F4" s="212" t="s">
        <v>134</v>
      </c>
      <c r="G4" s="468"/>
      <c r="H4" s="86" t="s">
        <v>135</v>
      </c>
      <c r="I4" s="86" t="s">
        <v>136</v>
      </c>
      <c r="J4" s="464"/>
      <c r="K4" s="467"/>
    </row>
    <row r="5" spans="1:11" x14ac:dyDescent="0.25">
      <c r="A5" s="213" t="s">
        <v>52</v>
      </c>
      <c r="B5" s="37">
        <v>1</v>
      </c>
      <c r="C5" s="2">
        <v>261</v>
      </c>
      <c r="D5" s="2">
        <v>0</v>
      </c>
      <c r="E5" s="2">
        <v>261</v>
      </c>
      <c r="F5" s="2">
        <v>0</v>
      </c>
      <c r="G5" s="2">
        <v>38</v>
      </c>
      <c r="H5" s="2">
        <v>27</v>
      </c>
      <c r="I5" s="2">
        <v>6</v>
      </c>
      <c r="J5" s="2">
        <v>27</v>
      </c>
      <c r="K5" s="113">
        <v>7</v>
      </c>
    </row>
    <row r="6" spans="1:11" x14ac:dyDescent="0.25">
      <c r="A6" s="214"/>
      <c r="B6" s="37">
        <v>2</v>
      </c>
      <c r="C6" s="2">
        <v>91</v>
      </c>
      <c r="D6" s="2">
        <v>0</v>
      </c>
      <c r="E6" s="2">
        <v>59</v>
      </c>
      <c r="F6" s="2">
        <v>32</v>
      </c>
      <c r="G6" s="2">
        <v>35</v>
      </c>
      <c r="H6" s="2">
        <v>3</v>
      </c>
      <c r="I6" s="2">
        <v>4</v>
      </c>
      <c r="J6" s="2">
        <v>3</v>
      </c>
      <c r="K6" s="113">
        <v>4</v>
      </c>
    </row>
    <row r="7" spans="1:11" x14ac:dyDescent="0.25">
      <c r="A7" s="214"/>
      <c r="B7" s="37" t="s">
        <v>60</v>
      </c>
      <c r="C7" s="275">
        <v>1371</v>
      </c>
      <c r="D7" s="2">
        <v>0</v>
      </c>
      <c r="E7" s="2">
        <v>26</v>
      </c>
      <c r="F7" s="275">
        <v>1345</v>
      </c>
      <c r="G7" s="275">
        <v>1317</v>
      </c>
      <c r="H7" s="2">
        <v>21</v>
      </c>
      <c r="I7" s="2">
        <v>3</v>
      </c>
      <c r="J7" s="2">
        <v>18</v>
      </c>
      <c r="K7" s="113">
        <v>6</v>
      </c>
    </row>
    <row r="8" spans="1:11" x14ac:dyDescent="0.25">
      <c r="A8" s="214"/>
      <c r="B8" s="37">
        <v>3</v>
      </c>
      <c r="C8" s="2">
        <v>8</v>
      </c>
      <c r="D8" s="2">
        <v>0</v>
      </c>
      <c r="E8" s="2">
        <v>8</v>
      </c>
      <c r="F8" s="2">
        <v>0</v>
      </c>
      <c r="G8" s="2">
        <v>2</v>
      </c>
      <c r="H8" s="2">
        <v>0</v>
      </c>
      <c r="I8" s="2">
        <v>1</v>
      </c>
      <c r="J8" s="2">
        <v>0</v>
      </c>
      <c r="K8" s="113">
        <v>2</v>
      </c>
    </row>
    <row r="9" spans="1:11" x14ac:dyDescent="0.25">
      <c r="A9" s="215" t="s">
        <v>137</v>
      </c>
      <c r="B9" s="77"/>
      <c r="C9" s="35">
        <f>+SUM(C5:C8)</f>
        <v>1731</v>
      </c>
      <c r="D9" s="35">
        <f t="shared" ref="D9:K9" si="0">+SUM(D5:D8)</f>
        <v>0</v>
      </c>
      <c r="E9" s="35">
        <f t="shared" si="0"/>
        <v>354</v>
      </c>
      <c r="F9" s="35">
        <f>+SUM(F5:F8)</f>
        <v>1377</v>
      </c>
      <c r="G9" s="35">
        <f t="shared" si="0"/>
        <v>1392</v>
      </c>
      <c r="H9" s="35">
        <f t="shared" si="0"/>
        <v>51</v>
      </c>
      <c r="I9" s="35">
        <f t="shared" si="0"/>
        <v>14</v>
      </c>
      <c r="J9" s="35">
        <f t="shared" si="0"/>
        <v>48</v>
      </c>
      <c r="K9" s="147">
        <f t="shared" si="0"/>
        <v>19</v>
      </c>
    </row>
    <row r="10" spans="1:11" x14ac:dyDescent="0.25">
      <c r="A10" s="214" t="s">
        <v>53</v>
      </c>
      <c r="B10" s="37">
        <v>1</v>
      </c>
      <c r="C10" s="2">
        <v>352</v>
      </c>
      <c r="D10" s="2">
        <v>346</v>
      </c>
      <c r="E10" s="2">
        <v>6</v>
      </c>
      <c r="F10" s="2">
        <v>0</v>
      </c>
      <c r="G10" s="2">
        <v>6</v>
      </c>
      <c r="H10" s="2">
        <v>15</v>
      </c>
      <c r="I10" s="2">
        <v>0</v>
      </c>
      <c r="J10" s="2">
        <v>15</v>
      </c>
      <c r="K10" s="113">
        <v>0</v>
      </c>
    </row>
    <row r="11" spans="1:11" x14ac:dyDescent="0.25">
      <c r="A11" s="214"/>
      <c r="B11" s="37">
        <v>2</v>
      </c>
      <c r="C11" s="2">
        <v>137</v>
      </c>
      <c r="D11" s="2">
        <v>131</v>
      </c>
      <c r="E11" s="2">
        <v>6</v>
      </c>
      <c r="F11" s="2">
        <v>0</v>
      </c>
      <c r="G11" s="2">
        <v>2</v>
      </c>
      <c r="H11" s="2">
        <v>1</v>
      </c>
      <c r="I11" s="2">
        <v>4</v>
      </c>
      <c r="J11" s="2">
        <v>2</v>
      </c>
      <c r="K11" s="113">
        <v>4</v>
      </c>
    </row>
    <row r="12" spans="1:11" x14ac:dyDescent="0.25">
      <c r="A12" s="214"/>
      <c r="B12" s="37" t="s">
        <v>60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113">
        <v>0</v>
      </c>
    </row>
    <row r="13" spans="1:11" x14ac:dyDescent="0.25">
      <c r="A13" s="214"/>
      <c r="B13" s="37">
        <v>3</v>
      </c>
      <c r="C13" s="2">
        <v>37</v>
      </c>
      <c r="D13" s="2">
        <v>30</v>
      </c>
      <c r="E13" s="2">
        <v>7</v>
      </c>
      <c r="F13" s="2">
        <v>0</v>
      </c>
      <c r="G13" s="2">
        <v>3</v>
      </c>
      <c r="H13" s="2">
        <v>3</v>
      </c>
      <c r="I13" s="2">
        <v>2</v>
      </c>
      <c r="J13" s="2">
        <v>5</v>
      </c>
      <c r="K13" s="113">
        <v>1</v>
      </c>
    </row>
    <row r="14" spans="1:11" x14ac:dyDescent="0.25">
      <c r="A14" s="216" t="s">
        <v>138</v>
      </c>
      <c r="B14" s="84"/>
      <c r="C14" s="85">
        <f t="shared" ref="C14:K14" si="1">+SUM(C10:C13)</f>
        <v>526</v>
      </c>
      <c r="D14" s="85">
        <f t="shared" si="1"/>
        <v>507</v>
      </c>
      <c r="E14" s="85">
        <f t="shared" si="1"/>
        <v>19</v>
      </c>
      <c r="F14" s="85">
        <f t="shared" ref="F14" si="2">+SUM(F10:F13)</f>
        <v>0</v>
      </c>
      <c r="G14" s="85">
        <f t="shared" si="1"/>
        <v>11</v>
      </c>
      <c r="H14" s="85">
        <f t="shared" si="1"/>
        <v>19</v>
      </c>
      <c r="I14" s="85">
        <f t="shared" si="1"/>
        <v>6</v>
      </c>
      <c r="J14" s="85">
        <f t="shared" si="1"/>
        <v>22</v>
      </c>
      <c r="K14" s="149">
        <f t="shared" si="1"/>
        <v>5</v>
      </c>
    </row>
    <row r="15" spans="1:11" x14ac:dyDescent="0.25">
      <c r="A15" s="152" t="s">
        <v>139</v>
      </c>
      <c r="B15" s="77">
        <v>1</v>
      </c>
      <c r="C15" s="35">
        <f>+C5+C10</f>
        <v>613</v>
      </c>
      <c r="D15" s="35">
        <f t="shared" ref="D15:K15" si="3">+D5+D10</f>
        <v>346</v>
      </c>
      <c r="E15" s="35">
        <f t="shared" si="3"/>
        <v>267</v>
      </c>
      <c r="F15" s="35">
        <f t="shared" ref="F15" si="4">+F5+F10</f>
        <v>0</v>
      </c>
      <c r="G15" s="35">
        <f t="shared" si="3"/>
        <v>44</v>
      </c>
      <c r="H15" s="35">
        <f t="shared" si="3"/>
        <v>42</v>
      </c>
      <c r="I15" s="35">
        <f t="shared" si="3"/>
        <v>6</v>
      </c>
      <c r="J15" s="35">
        <f t="shared" si="3"/>
        <v>42</v>
      </c>
      <c r="K15" s="147">
        <f t="shared" si="3"/>
        <v>7</v>
      </c>
    </row>
    <row r="16" spans="1:11" x14ac:dyDescent="0.25">
      <c r="A16" s="217"/>
      <c r="B16" s="77">
        <v>2</v>
      </c>
      <c r="C16" s="35">
        <f t="shared" ref="C16:K16" si="5">+C6+C11</f>
        <v>228</v>
      </c>
      <c r="D16" s="35">
        <f t="shared" si="5"/>
        <v>131</v>
      </c>
      <c r="E16" s="35">
        <f t="shared" si="5"/>
        <v>65</v>
      </c>
      <c r="F16" s="35">
        <f t="shared" ref="F16" si="6">+F6+F11</f>
        <v>32</v>
      </c>
      <c r="G16" s="35">
        <f t="shared" si="5"/>
        <v>37</v>
      </c>
      <c r="H16" s="35">
        <f t="shared" si="5"/>
        <v>4</v>
      </c>
      <c r="I16" s="35">
        <f t="shared" si="5"/>
        <v>8</v>
      </c>
      <c r="J16" s="35">
        <f t="shared" si="5"/>
        <v>5</v>
      </c>
      <c r="K16" s="147">
        <f t="shared" si="5"/>
        <v>8</v>
      </c>
    </row>
    <row r="17" spans="1:11" x14ac:dyDescent="0.25">
      <c r="A17" s="217"/>
      <c r="B17" s="77" t="s">
        <v>60</v>
      </c>
      <c r="C17" s="35">
        <f t="shared" ref="C17:K17" si="7">+C7+C12</f>
        <v>1371</v>
      </c>
      <c r="D17" s="35">
        <f t="shared" si="7"/>
        <v>0</v>
      </c>
      <c r="E17" s="35">
        <f t="shared" si="7"/>
        <v>26</v>
      </c>
      <c r="F17" s="35">
        <f t="shared" ref="F17" si="8">+F7+F12</f>
        <v>1345</v>
      </c>
      <c r="G17" s="35">
        <f t="shared" si="7"/>
        <v>1317</v>
      </c>
      <c r="H17" s="35">
        <f t="shared" si="7"/>
        <v>21</v>
      </c>
      <c r="I17" s="35">
        <f t="shared" si="7"/>
        <v>3</v>
      </c>
      <c r="J17" s="35">
        <f t="shared" si="7"/>
        <v>18</v>
      </c>
      <c r="K17" s="147">
        <f t="shared" si="7"/>
        <v>6</v>
      </c>
    </row>
    <row r="18" spans="1:11" x14ac:dyDescent="0.25">
      <c r="A18" s="218"/>
      <c r="B18" s="77">
        <v>3</v>
      </c>
      <c r="C18" s="35">
        <f t="shared" ref="C18:K18" si="9">+C8+C13</f>
        <v>45</v>
      </c>
      <c r="D18" s="35">
        <f t="shared" si="9"/>
        <v>30</v>
      </c>
      <c r="E18" s="35">
        <f t="shared" si="9"/>
        <v>15</v>
      </c>
      <c r="F18" s="35">
        <f t="shared" ref="F18" si="10">+F8+F13</f>
        <v>0</v>
      </c>
      <c r="G18" s="35">
        <f t="shared" si="9"/>
        <v>5</v>
      </c>
      <c r="H18" s="35">
        <f t="shared" si="9"/>
        <v>3</v>
      </c>
      <c r="I18" s="35">
        <f t="shared" si="9"/>
        <v>3</v>
      </c>
      <c r="J18" s="35">
        <f t="shared" si="9"/>
        <v>5</v>
      </c>
      <c r="K18" s="147">
        <f t="shared" si="9"/>
        <v>3</v>
      </c>
    </row>
    <row r="19" spans="1:11" ht="16.5" thickBot="1" x14ac:dyDescent="0.3">
      <c r="A19" s="219" t="s">
        <v>54</v>
      </c>
      <c r="B19" s="154"/>
      <c r="C19" s="114">
        <f>+SUM(C15:C18)</f>
        <v>2257</v>
      </c>
      <c r="D19" s="114">
        <f t="shared" ref="D19:K19" si="11">+SUM(D15:D18)</f>
        <v>507</v>
      </c>
      <c r="E19" s="114">
        <f t="shared" si="11"/>
        <v>373</v>
      </c>
      <c r="F19" s="114">
        <f t="shared" ref="F19" si="12">+SUM(F15:F18)</f>
        <v>1377</v>
      </c>
      <c r="G19" s="114">
        <f t="shared" si="11"/>
        <v>1403</v>
      </c>
      <c r="H19" s="114">
        <f t="shared" si="11"/>
        <v>70</v>
      </c>
      <c r="I19" s="114">
        <f t="shared" si="11"/>
        <v>20</v>
      </c>
      <c r="J19" s="114">
        <f t="shared" si="11"/>
        <v>70</v>
      </c>
      <c r="K19" s="115">
        <f t="shared" si="11"/>
        <v>24</v>
      </c>
    </row>
    <row r="20" spans="1:11" x14ac:dyDescent="0.25">
      <c r="B20" s="1"/>
    </row>
    <row r="21" spans="1:11" x14ac:dyDescent="0.25">
      <c r="B21" s="1"/>
    </row>
    <row r="22" spans="1:11" x14ac:dyDescent="0.25">
      <c r="B22" s="1"/>
    </row>
  </sheetData>
  <mergeCells count="7">
    <mergeCell ref="B2:C2"/>
    <mergeCell ref="A2:A4"/>
    <mergeCell ref="A1:K1"/>
    <mergeCell ref="H2:I2"/>
    <mergeCell ref="J2:J4"/>
    <mergeCell ref="K2:K4"/>
    <mergeCell ref="G2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83"/>
  <sheetViews>
    <sheetView workbookViewId="0">
      <selection sqref="A1:I1"/>
    </sheetView>
  </sheetViews>
  <sheetFormatPr defaultRowHeight="15.75" x14ac:dyDescent="0.25"/>
  <cols>
    <col min="1" max="1" width="26.75" bestFit="1" customWidth="1"/>
    <col min="2" max="3" width="11.125" customWidth="1"/>
    <col min="7" max="9" width="9" customWidth="1"/>
  </cols>
  <sheetData>
    <row r="1" spans="1:10" ht="67.5" customHeight="1" x14ac:dyDescent="0.25">
      <c r="A1" s="403" t="s">
        <v>1728</v>
      </c>
      <c r="B1" s="403"/>
      <c r="C1" s="403"/>
      <c r="D1" s="403"/>
      <c r="E1" s="403"/>
      <c r="F1" s="403"/>
      <c r="G1" s="403"/>
      <c r="H1" s="403"/>
      <c r="I1" s="403"/>
      <c r="J1" s="33"/>
    </row>
    <row r="2" spans="1:10" x14ac:dyDescent="0.25">
      <c r="A2" s="471"/>
      <c r="B2" s="472"/>
      <c r="C2" s="469" t="s">
        <v>140</v>
      </c>
      <c r="D2" s="469"/>
      <c r="E2" s="469"/>
      <c r="F2" s="469"/>
      <c r="G2" s="469"/>
      <c r="H2" s="469"/>
      <c r="I2" s="470"/>
      <c r="J2" s="30"/>
    </row>
    <row r="3" spans="1:10" ht="55.5" customHeight="1" x14ac:dyDescent="0.25">
      <c r="A3" s="277" t="s">
        <v>82</v>
      </c>
      <c r="B3" s="278" t="s">
        <v>141</v>
      </c>
      <c r="C3" s="278" t="s">
        <v>123</v>
      </c>
      <c r="D3" s="279" t="s">
        <v>142</v>
      </c>
      <c r="E3" s="279" t="s">
        <v>143</v>
      </c>
      <c r="F3" s="279" t="s">
        <v>144</v>
      </c>
      <c r="G3" s="279" t="s">
        <v>145</v>
      </c>
      <c r="H3" s="279" t="s">
        <v>146</v>
      </c>
      <c r="I3" s="280" t="s">
        <v>147</v>
      </c>
      <c r="J3" s="31"/>
    </row>
    <row r="4" spans="1:10" x14ac:dyDescent="0.25">
      <c r="A4" s="281" t="s">
        <v>92</v>
      </c>
      <c r="B4" s="276">
        <v>1</v>
      </c>
      <c r="C4" s="276" t="s">
        <v>148</v>
      </c>
      <c r="D4" s="291">
        <v>0.85</v>
      </c>
      <c r="E4" s="291">
        <v>0.88</v>
      </c>
      <c r="F4" s="291">
        <v>48.96</v>
      </c>
      <c r="G4" s="291">
        <v>48.72</v>
      </c>
      <c r="H4" s="291">
        <v>66.23</v>
      </c>
      <c r="I4" s="288">
        <v>54.84</v>
      </c>
    </row>
    <row r="5" spans="1:10" x14ac:dyDescent="0.25">
      <c r="A5" s="282" t="s">
        <v>92</v>
      </c>
      <c r="B5" s="283">
        <v>2</v>
      </c>
      <c r="C5" s="283" t="s">
        <v>148</v>
      </c>
      <c r="D5" s="292">
        <v>0</v>
      </c>
      <c r="E5" s="292">
        <v>100</v>
      </c>
      <c r="F5" s="292">
        <v>90.48</v>
      </c>
      <c r="G5" s="292">
        <v>93.1</v>
      </c>
      <c r="H5" s="292">
        <v>88.46</v>
      </c>
      <c r="I5" s="289">
        <v>87.88</v>
      </c>
    </row>
    <row r="6" spans="1:10" x14ac:dyDescent="0.25">
      <c r="A6" s="282" t="s">
        <v>92</v>
      </c>
      <c r="B6" s="283">
        <v>3</v>
      </c>
      <c r="C6" s="283" t="s">
        <v>148</v>
      </c>
      <c r="D6" s="292">
        <v>0</v>
      </c>
      <c r="E6" s="292">
        <v>0</v>
      </c>
      <c r="F6" s="292">
        <v>22.22</v>
      </c>
      <c r="G6" s="292">
        <v>27.27</v>
      </c>
      <c r="H6" s="292">
        <v>57.14</v>
      </c>
      <c r="I6" s="289">
        <v>66.67</v>
      </c>
    </row>
    <row r="7" spans="1:10" x14ac:dyDescent="0.25">
      <c r="A7" s="282" t="s">
        <v>121</v>
      </c>
      <c r="B7" s="283">
        <v>3</v>
      </c>
      <c r="C7" s="283" t="s">
        <v>148</v>
      </c>
      <c r="D7" s="292">
        <v>0</v>
      </c>
      <c r="E7" s="292">
        <v>0</v>
      </c>
      <c r="F7" s="292">
        <v>0</v>
      </c>
      <c r="G7" s="292">
        <v>100</v>
      </c>
      <c r="H7" s="292">
        <v>0</v>
      </c>
      <c r="I7" s="289">
        <v>87.5</v>
      </c>
    </row>
    <row r="8" spans="1:10" x14ac:dyDescent="0.25">
      <c r="A8" s="282" t="s">
        <v>121</v>
      </c>
      <c r="B8" s="283">
        <v>3</v>
      </c>
      <c r="C8" s="283" t="s">
        <v>149</v>
      </c>
      <c r="D8" s="292">
        <v>0</v>
      </c>
      <c r="E8" s="292">
        <v>0</v>
      </c>
      <c r="F8" s="292">
        <v>0</v>
      </c>
      <c r="G8" s="292">
        <v>0</v>
      </c>
      <c r="H8" s="292">
        <v>100</v>
      </c>
      <c r="I8" s="289">
        <v>0</v>
      </c>
    </row>
    <row r="9" spans="1:10" x14ac:dyDescent="0.25">
      <c r="A9" s="282" t="s">
        <v>94</v>
      </c>
      <c r="B9" s="283">
        <v>1</v>
      </c>
      <c r="C9" s="283" t="s">
        <v>148</v>
      </c>
      <c r="D9" s="292">
        <v>0.46</v>
      </c>
      <c r="E9" s="292">
        <v>0</v>
      </c>
      <c r="F9" s="292">
        <v>31.36</v>
      </c>
      <c r="G9" s="292">
        <v>42.5</v>
      </c>
      <c r="H9" s="292">
        <v>44</v>
      </c>
      <c r="I9" s="289">
        <v>45.45</v>
      </c>
    </row>
    <row r="10" spans="1:10" x14ac:dyDescent="0.25">
      <c r="A10" s="282" t="s">
        <v>94</v>
      </c>
      <c r="B10" s="283">
        <v>1</v>
      </c>
      <c r="C10" s="283" t="s">
        <v>149</v>
      </c>
      <c r="D10" s="292">
        <v>0</v>
      </c>
      <c r="E10" s="292">
        <v>0</v>
      </c>
      <c r="F10" s="292">
        <v>0</v>
      </c>
      <c r="G10" s="292">
        <v>0</v>
      </c>
      <c r="H10" s="292">
        <v>40</v>
      </c>
      <c r="I10" s="289">
        <v>42.86</v>
      </c>
    </row>
    <row r="11" spans="1:10" x14ac:dyDescent="0.25">
      <c r="A11" s="282" t="s">
        <v>94</v>
      </c>
      <c r="B11" s="283">
        <v>2</v>
      </c>
      <c r="C11" s="283" t="s">
        <v>148</v>
      </c>
      <c r="D11" s="292">
        <v>7.14</v>
      </c>
      <c r="E11" s="292">
        <v>76.06</v>
      </c>
      <c r="F11" s="292">
        <v>75</v>
      </c>
      <c r="G11" s="292">
        <v>93.33</v>
      </c>
      <c r="H11" s="292">
        <v>80</v>
      </c>
      <c r="I11" s="289">
        <v>94.44</v>
      </c>
    </row>
    <row r="12" spans="1:10" x14ac:dyDescent="0.25">
      <c r="A12" s="282" t="s">
        <v>94</v>
      </c>
      <c r="B12" s="283">
        <v>2</v>
      </c>
      <c r="C12" s="283" t="s">
        <v>149</v>
      </c>
      <c r="D12" s="292">
        <v>0</v>
      </c>
      <c r="E12" s="292">
        <v>33.33</v>
      </c>
      <c r="F12" s="292">
        <v>40</v>
      </c>
      <c r="G12" s="292">
        <v>66.67</v>
      </c>
      <c r="H12" s="292">
        <v>100</v>
      </c>
      <c r="I12" s="289">
        <v>100</v>
      </c>
    </row>
    <row r="13" spans="1:10" x14ac:dyDescent="0.25">
      <c r="A13" s="284" t="s">
        <v>94</v>
      </c>
      <c r="B13" s="283">
        <v>3</v>
      </c>
      <c r="C13" s="283" t="s">
        <v>148</v>
      </c>
      <c r="D13" s="292">
        <v>0</v>
      </c>
      <c r="E13" s="292">
        <v>0</v>
      </c>
      <c r="F13" s="292">
        <v>0</v>
      </c>
      <c r="G13" s="292">
        <v>87.5</v>
      </c>
      <c r="H13" s="292">
        <v>40</v>
      </c>
      <c r="I13" s="289">
        <v>100</v>
      </c>
    </row>
    <row r="14" spans="1:10" x14ac:dyDescent="0.25">
      <c r="A14" s="285" t="s">
        <v>94</v>
      </c>
      <c r="B14" s="283">
        <v>3</v>
      </c>
      <c r="C14" s="283" t="s">
        <v>149</v>
      </c>
      <c r="D14" s="292">
        <v>0</v>
      </c>
      <c r="E14" s="292">
        <v>0</v>
      </c>
      <c r="F14" s="292">
        <v>0</v>
      </c>
      <c r="G14" s="292">
        <v>100</v>
      </c>
      <c r="H14" s="292">
        <v>33.33</v>
      </c>
      <c r="I14" s="289">
        <v>60</v>
      </c>
    </row>
    <row r="15" spans="1:10" x14ac:dyDescent="0.25">
      <c r="A15" s="282" t="s">
        <v>95</v>
      </c>
      <c r="B15" s="283">
        <v>1</v>
      </c>
      <c r="C15" s="283" t="s">
        <v>148</v>
      </c>
      <c r="D15" s="292">
        <v>0</v>
      </c>
      <c r="E15" s="292">
        <v>0</v>
      </c>
      <c r="F15" s="292">
        <v>35.479999999999997</v>
      </c>
      <c r="G15" s="292">
        <v>45.28</v>
      </c>
      <c r="H15" s="292">
        <v>46.3</v>
      </c>
      <c r="I15" s="289">
        <v>29.79</v>
      </c>
    </row>
    <row r="16" spans="1:10" x14ac:dyDescent="0.25">
      <c r="A16" s="282" t="s">
        <v>95</v>
      </c>
      <c r="B16" s="283">
        <v>1</v>
      </c>
      <c r="C16" s="283" t="s">
        <v>149</v>
      </c>
      <c r="D16" s="292">
        <v>0</v>
      </c>
      <c r="E16" s="292">
        <v>0</v>
      </c>
      <c r="F16" s="292">
        <v>0</v>
      </c>
      <c r="G16" s="292">
        <v>0</v>
      </c>
      <c r="H16" s="292">
        <v>0</v>
      </c>
      <c r="I16" s="289">
        <v>25</v>
      </c>
    </row>
    <row r="17" spans="1:9" x14ac:dyDescent="0.25">
      <c r="A17" s="282" t="s">
        <v>95</v>
      </c>
      <c r="B17" s="283">
        <v>2</v>
      </c>
      <c r="C17" s="283" t="s">
        <v>148</v>
      </c>
      <c r="D17" s="292">
        <v>0</v>
      </c>
      <c r="E17" s="292">
        <v>75</v>
      </c>
      <c r="F17" s="292">
        <v>0</v>
      </c>
      <c r="G17" s="292">
        <v>100</v>
      </c>
      <c r="H17" s="292">
        <v>50</v>
      </c>
      <c r="I17" s="289">
        <v>100</v>
      </c>
    </row>
    <row r="18" spans="1:9" x14ac:dyDescent="0.25">
      <c r="A18" s="282" t="s">
        <v>95</v>
      </c>
      <c r="B18" s="283">
        <v>3</v>
      </c>
      <c r="C18" s="283" t="s">
        <v>148</v>
      </c>
      <c r="D18" s="292">
        <v>0</v>
      </c>
      <c r="E18" s="292">
        <v>0</v>
      </c>
      <c r="F18" s="292">
        <v>75</v>
      </c>
      <c r="G18" s="292">
        <v>100</v>
      </c>
      <c r="H18" s="292">
        <v>0</v>
      </c>
      <c r="I18" s="289">
        <v>100</v>
      </c>
    </row>
    <row r="19" spans="1:9" x14ac:dyDescent="0.25">
      <c r="A19" s="282" t="s">
        <v>95</v>
      </c>
      <c r="B19" s="283">
        <v>3</v>
      </c>
      <c r="C19" s="283" t="s">
        <v>149</v>
      </c>
      <c r="D19" s="292">
        <v>0</v>
      </c>
      <c r="E19" s="292">
        <v>0</v>
      </c>
      <c r="F19" s="292">
        <v>0</v>
      </c>
      <c r="G19" s="292">
        <v>0</v>
      </c>
      <c r="H19" s="292">
        <v>0</v>
      </c>
      <c r="I19" s="289">
        <v>0</v>
      </c>
    </row>
    <row r="20" spans="1:9" x14ac:dyDescent="0.25">
      <c r="A20" s="282" t="s">
        <v>96</v>
      </c>
      <c r="B20" s="283">
        <v>1</v>
      </c>
      <c r="C20" s="283" t="s">
        <v>148</v>
      </c>
      <c r="D20" s="292">
        <v>0</v>
      </c>
      <c r="E20" s="292">
        <v>5.88</v>
      </c>
      <c r="F20" s="292">
        <v>57.14</v>
      </c>
      <c r="G20" s="292">
        <v>41.94</v>
      </c>
      <c r="H20" s="292">
        <v>62.96</v>
      </c>
      <c r="I20" s="289">
        <v>45</v>
      </c>
    </row>
    <row r="21" spans="1:9" x14ac:dyDescent="0.25">
      <c r="A21" s="282" t="s">
        <v>96</v>
      </c>
      <c r="B21" s="283">
        <v>2</v>
      </c>
      <c r="C21" s="283" t="s">
        <v>148</v>
      </c>
      <c r="D21" s="292">
        <v>0</v>
      </c>
      <c r="E21" s="292">
        <v>77.78</v>
      </c>
      <c r="F21" s="292">
        <v>63.64</v>
      </c>
      <c r="G21" s="292">
        <v>50</v>
      </c>
      <c r="H21" s="292">
        <v>57.14</v>
      </c>
      <c r="I21" s="289">
        <v>71.430000000000007</v>
      </c>
    </row>
    <row r="22" spans="1:9" x14ac:dyDescent="0.25">
      <c r="A22" s="282" t="s">
        <v>96</v>
      </c>
      <c r="B22" s="283">
        <v>3</v>
      </c>
      <c r="C22" s="283" t="s">
        <v>148</v>
      </c>
      <c r="D22" s="292">
        <v>0</v>
      </c>
      <c r="E22" s="292">
        <v>0</v>
      </c>
      <c r="F22" s="292">
        <v>9.09</v>
      </c>
      <c r="G22" s="292">
        <v>71.430000000000007</v>
      </c>
      <c r="H22" s="292">
        <v>53.33</v>
      </c>
      <c r="I22" s="289">
        <v>80.95</v>
      </c>
    </row>
    <row r="23" spans="1:9" x14ac:dyDescent="0.25">
      <c r="A23" s="282" t="s">
        <v>96</v>
      </c>
      <c r="B23" s="283">
        <v>3</v>
      </c>
      <c r="C23" s="283" t="s">
        <v>149</v>
      </c>
      <c r="D23" s="292">
        <v>0</v>
      </c>
      <c r="E23" s="292">
        <v>0</v>
      </c>
      <c r="F23" s="292">
        <v>0</v>
      </c>
      <c r="G23" s="292">
        <v>0</v>
      </c>
      <c r="H23" s="292">
        <v>0</v>
      </c>
      <c r="I23" s="289">
        <v>0</v>
      </c>
    </row>
    <row r="24" spans="1:9" x14ac:dyDescent="0.25">
      <c r="A24" s="282" t="s">
        <v>97</v>
      </c>
      <c r="B24" s="283">
        <v>1</v>
      </c>
      <c r="C24" s="283" t="s">
        <v>148</v>
      </c>
      <c r="D24" s="292">
        <v>1.92</v>
      </c>
      <c r="E24" s="292">
        <v>5</v>
      </c>
      <c r="F24" s="292">
        <v>36.51</v>
      </c>
      <c r="G24" s="292">
        <v>45.24</v>
      </c>
      <c r="H24" s="292">
        <v>26.32</v>
      </c>
      <c r="I24" s="289">
        <v>34.090000000000003</v>
      </c>
    </row>
    <row r="25" spans="1:9" x14ac:dyDescent="0.25">
      <c r="A25" s="282" t="s">
        <v>97</v>
      </c>
      <c r="B25" s="283">
        <v>2</v>
      </c>
      <c r="C25" s="283" t="s">
        <v>148</v>
      </c>
      <c r="D25" s="292">
        <v>0</v>
      </c>
      <c r="E25" s="292">
        <v>0</v>
      </c>
      <c r="F25" s="292">
        <v>0</v>
      </c>
      <c r="G25" s="292">
        <v>25</v>
      </c>
      <c r="H25" s="292">
        <v>60</v>
      </c>
      <c r="I25" s="289">
        <v>0</v>
      </c>
    </row>
    <row r="26" spans="1:9" x14ac:dyDescent="0.25">
      <c r="A26" s="282" t="s">
        <v>97</v>
      </c>
      <c r="B26" s="283">
        <v>3</v>
      </c>
      <c r="C26" s="283" t="s">
        <v>148</v>
      </c>
      <c r="D26" s="292">
        <v>0</v>
      </c>
      <c r="E26" s="292">
        <v>0</v>
      </c>
      <c r="F26" s="292">
        <v>0</v>
      </c>
      <c r="G26" s="292">
        <v>0</v>
      </c>
      <c r="H26" s="292">
        <v>0</v>
      </c>
      <c r="I26" s="289">
        <v>50</v>
      </c>
    </row>
    <row r="27" spans="1:9" x14ac:dyDescent="0.25">
      <c r="A27" s="282" t="s">
        <v>97</v>
      </c>
      <c r="B27" s="283">
        <v>3</v>
      </c>
      <c r="C27" s="283" t="s">
        <v>149</v>
      </c>
      <c r="D27" s="292">
        <v>0</v>
      </c>
      <c r="E27" s="292">
        <v>0</v>
      </c>
      <c r="F27" s="292">
        <v>0</v>
      </c>
      <c r="G27" s="292">
        <v>0</v>
      </c>
      <c r="H27" s="292">
        <v>0</v>
      </c>
      <c r="I27" s="289">
        <v>0</v>
      </c>
    </row>
    <row r="28" spans="1:9" x14ac:dyDescent="0.25">
      <c r="A28" s="282" t="s">
        <v>93</v>
      </c>
      <c r="B28" s="283">
        <v>1</v>
      </c>
      <c r="C28" s="283" t="s">
        <v>148</v>
      </c>
      <c r="D28" s="292">
        <v>0</v>
      </c>
      <c r="E28" s="292">
        <v>1.1399999999999999</v>
      </c>
      <c r="F28" s="292">
        <v>47.89</v>
      </c>
      <c r="G28" s="292">
        <v>45.21</v>
      </c>
      <c r="H28" s="292">
        <v>60.81</v>
      </c>
      <c r="I28" s="289">
        <v>52.17</v>
      </c>
    </row>
    <row r="29" spans="1:9" x14ac:dyDescent="0.25">
      <c r="A29" s="282" t="s">
        <v>93</v>
      </c>
      <c r="B29" s="283">
        <v>2</v>
      </c>
      <c r="C29" s="283" t="s">
        <v>148</v>
      </c>
      <c r="D29" s="292">
        <v>0</v>
      </c>
      <c r="E29" s="292">
        <v>87.5</v>
      </c>
      <c r="F29" s="292">
        <v>94.74</v>
      </c>
      <c r="G29" s="292">
        <v>97.22</v>
      </c>
      <c r="H29" s="292">
        <v>82.05</v>
      </c>
      <c r="I29" s="289">
        <v>80</v>
      </c>
    </row>
    <row r="30" spans="1:9" x14ac:dyDescent="0.25">
      <c r="A30" s="282" t="s">
        <v>93</v>
      </c>
      <c r="B30" s="283">
        <v>3</v>
      </c>
      <c r="C30" s="283" t="s">
        <v>148</v>
      </c>
      <c r="D30" s="292">
        <v>0</v>
      </c>
      <c r="E30" s="292">
        <v>0</v>
      </c>
      <c r="F30" s="292">
        <v>0</v>
      </c>
      <c r="G30" s="292">
        <v>78.569999999999993</v>
      </c>
      <c r="H30" s="292">
        <v>45.45</v>
      </c>
      <c r="I30" s="289">
        <v>71.430000000000007</v>
      </c>
    </row>
    <row r="31" spans="1:9" x14ac:dyDescent="0.25">
      <c r="A31" s="282" t="s">
        <v>93</v>
      </c>
      <c r="B31" s="283">
        <v>3</v>
      </c>
      <c r="C31" s="283" t="s">
        <v>149</v>
      </c>
      <c r="D31" s="292">
        <v>0</v>
      </c>
      <c r="E31" s="292">
        <v>0</v>
      </c>
      <c r="F31" s="292">
        <v>0</v>
      </c>
      <c r="G31" s="292">
        <v>0</v>
      </c>
      <c r="H31" s="292">
        <v>0</v>
      </c>
      <c r="I31" s="289">
        <v>0</v>
      </c>
    </row>
    <row r="32" spans="1:9" x14ac:dyDescent="0.25">
      <c r="A32" s="282" t="s">
        <v>98</v>
      </c>
      <c r="B32" s="283">
        <v>1</v>
      </c>
      <c r="C32" s="283" t="s">
        <v>148</v>
      </c>
      <c r="D32" s="292">
        <v>0</v>
      </c>
      <c r="E32" s="292">
        <v>3.23</v>
      </c>
      <c r="F32" s="292">
        <v>48</v>
      </c>
      <c r="G32" s="292">
        <v>38.64</v>
      </c>
      <c r="H32" s="292">
        <v>40.74</v>
      </c>
      <c r="I32" s="289">
        <v>38.89</v>
      </c>
    </row>
    <row r="33" spans="1:9" x14ac:dyDescent="0.25">
      <c r="A33" s="282" t="s">
        <v>98</v>
      </c>
      <c r="B33" s="283">
        <v>2</v>
      </c>
      <c r="C33" s="283" t="s">
        <v>148</v>
      </c>
      <c r="D33" s="292">
        <v>0</v>
      </c>
      <c r="E33" s="292">
        <v>75</v>
      </c>
      <c r="F33" s="292">
        <v>35.71</v>
      </c>
      <c r="G33" s="292">
        <v>90.91</v>
      </c>
      <c r="H33" s="292">
        <v>45.45</v>
      </c>
      <c r="I33" s="289">
        <v>68.75</v>
      </c>
    </row>
    <row r="34" spans="1:9" x14ac:dyDescent="0.25">
      <c r="A34" s="282" t="s">
        <v>98</v>
      </c>
      <c r="B34" s="283">
        <v>3</v>
      </c>
      <c r="C34" s="283" t="s">
        <v>148</v>
      </c>
      <c r="D34" s="292">
        <v>0</v>
      </c>
      <c r="E34" s="292">
        <v>0</v>
      </c>
      <c r="F34" s="292">
        <v>0</v>
      </c>
      <c r="G34" s="292">
        <v>25</v>
      </c>
      <c r="H34" s="292">
        <v>25</v>
      </c>
      <c r="I34" s="289">
        <v>50</v>
      </c>
    </row>
    <row r="35" spans="1:9" x14ac:dyDescent="0.25">
      <c r="A35" s="282" t="s">
        <v>99</v>
      </c>
      <c r="B35" s="283">
        <v>1</v>
      </c>
      <c r="C35" s="283" t="s">
        <v>148</v>
      </c>
      <c r="D35" s="292">
        <v>0</v>
      </c>
      <c r="E35" s="292">
        <v>1.56</v>
      </c>
      <c r="F35" s="292">
        <v>55.77</v>
      </c>
      <c r="G35" s="292">
        <v>67.39</v>
      </c>
      <c r="H35" s="292">
        <v>55</v>
      </c>
      <c r="I35" s="289">
        <v>57.89</v>
      </c>
    </row>
    <row r="36" spans="1:9" x14ac:dyDescent="0.25">
      <c r="A36" s="282" t="s">
        <v>99</v>
      </c>
      <c r="B36" s="283">
        <v>2</v>
      </c>
      <c r="C36" s="283" t="s">
        <v>148</v>
      </c>
      <c r="D36" s="292">
        <v>0</v>
      </c>
      <c r="E36" s="292">
        <v>55.56</v>
      </c>
      <c r="F36" s="292">
        <v>85.71</v>
      </c>
      <c r="G36" s="292">
        <v>90</v>
      </c>
      <c r="H36" s="292">
        <v>66.67</v>
      </c>
      <c r="I36" s="289">
        <v>25</v>
      </c>
    </row>
    <row r="37" spans="1:9" x14ac:dyDescent="0.25">
      <c r="A37" s="282" t="s">
        <v>99</v>
      </c>
      <c r="B37" s="283">
        <v>3</v>
      </c>
      <c r="C37" s="283" t="s">
        <v>148</v>
      </c>
      <c r="D37" s="292">
        <v>14.29</v>
      </c>
      <c r="E37" s="292">
        <v>0</v>
      </c>
      <c r="F37" s="292">
        <v>0</v>
      </c>
      <c r="G37" s="292">
        <v>50</v>
      </c>
      <c r="H37" s="292">
        <v>85.71</v>
      </c>
      <c r="I37" s="289">
        <v>100</v>
      </c>
    </row>
    <row r="38" spans="1:9" x14ac:dyDescent="0.25">
      <c r="A38" s="282" t="s">
        <v>99</v>
      </c>
      <c r="B38" s="283">
        <v>3</v>
      </c>
      <c r="C38" s="283" t="s">
        <v>149</v>
      </c>
      <c r="D38" s="292">
        <v>0</v>
      </c>
      <c r="E38" s="292">
        <v>0</v>
      </c>
      <c r="F38" s="292">
        <v>0</v>
      </c>
      <c r="G38" s="292">
        <v>0</v>
      </c>
      <c r="H38" s="292">
        <v>0</v>
      </c>
      <c r="I38" s="289">
        <v>0</v>
      </c>
    </row>
    <row r="39" spans="1:9" x14ac:dyDescent="0.25">
      <c r="A39" s="282" t="s">
        <v>150</v>
      </c>
      <c r="B39" s="283">
        <v>1</v>
      </c>
      <c r="C39" s="283" t="s">
        <v>148</v>
      </c>
      <c r="D39" s="292">
        <v>0</v>
      </c>
      <c r="E39" s="292">
        <v>0</v>
      </c>
      <c r="F39" s="292">
        <v>0</v>
      </c>
      <c r="G39" s="292">
        <v>0</v>
      </c>
      <c r="H39" s="292">
        <v>16.670000000000002</v>
      </c>
      <c r="I39" s="289">
        <v>56.1</v>
      </c>
    </row>
    <row r="40" spans="1:9" x14ac:dyDescent="0.25">
      <c r="A40" s="282" t="s">
        <v>150</v>
      </c>
      <c r="B40" s="283">
        <v>1</v>
      </c>
      <c r="C40" s="283" t="s">
        <v>149</v>
      </c>
      <c r="D40" s="292">
        <v>0</v>
      </c>
      <c r="E40" s="292">
        <v>0</v>
      </c>
      <c r="F40" s="292">
        <v>0</v>
      </c>
      <c r="G40" s="292">
        <v>0</v>
      </c>
      <c r="H40" s="292">
        <v>0</v>
      </c>
      <c r="I40" s="289">
        <v>0</v>
      </c>
    </row>
    <row r="41" spans="1:9" x14ac:dyDescent="0.25">
      <c r="A41" s="282" t="s">
        <v>150</v>
      </c>
      <c r="B41" s="283">
        <v>2</v>
      </c>
      <c r="C41" s="283" t="s">
        <v>148</v>
      </c>
      <c r="D41" s="292">
        <v>0</v>
      </c>
      <c r="E41" s="292">
        <v>0</v>
      </c>
      <c r="F41" s="292">
        <v>0</v>
      </c>
      <c r="G41" s="292">
        <v>0</v>
      </c>
      <c r="H41" s="292">
        <v>64.709999999999994</v>
      </c>
      <c r="I41" s="289">
        <v>85.71</v>
      </c>
    </row>
    <row r="42" spans="1:9" x14ac:dyDescent="0.25">
      <c r="A42" s="282" t="s">
        <v>150</v>
      </c>
      <c r="B42" s="283">
        <v>2</v>
      </c>
      <c r="C42" s="283" t="s">
        <v>149</v>
      </c>
      <c r="D42" s="292">
        <v>0</v>
      </c>
      <c r="E42" s="292">
        <v>0</v>
      </c>
      <c r="F42" s="292">
        <v>0</v>
      </c>
      <c r="G42" s="292">
        <v>0</v>
      </c>
      <c r="H42" s="292">
        <v>0</v>
      </c>
      <c r="I42" s="289">
        <v>50</v>
      </c>
    </row>
    <row r="43" spans="1:9" x14ac:dyDescent="0.25">
      <c r="A43" s="282" t="s">
        <v>100</v>
      </c>
      <c r="B43" s="283">
        <v>1</v>
      </c>
      <c r="C43" s="283" t="s">
        <v>148</v>
      </c>
      <c r="D43" s="292">
        <v>0</v>
      </c>
      <c r="E43" s="292">
        <v>2.27</v>
      </c>
      <c r="F43" s="292">
        <v>69.7</v>
      </c>
      <c r="G43" s="292">
        <v>90.32</v>
      </c>
      <c r="H43" s="292">
        <v>79.17</v>
      </c>
      <c r="I43" s="289">
        <v>90.48</v>
      </c>
    </row>
    <row r="44" spans="1:9" x14ac:dyDescent="0.25">
      <c r="A44" s="282" t="s">
        <v>101</v>
      </c>
      <c r="B44" s="283">
        <v>1</v>
      </c>
      <c r="C44" s="283" t="s">
        <v>148</v>
      </c>
      <c r="D44" s="292">
        <v>0.95</v>
      </c>
      <c r="E44" s="292">
        <v>0.8</v>
      </c>
      <c r="F44" s="292">
        <v>49.21</v>
      </c>
      <c r="G44" s="292">
        <v>44.77</v>
      </c>
      <c r="H44" s="292">
        <v>51.84</v>
      </c>
      <c r="I44" s="289">
        <v>51.68</v>
      </c>
    </row>
    <row r="45" spans="1:9" x14ac:dyDescent="0.25">
      <c r="A45" s="282" t="s">
        <v>101</v>
      </c>
      <c r="B45" s="283">
        <v>1</v>
      </c>
      <c r="C45" s="283" t="s">
        <v>149</v>
      </c>
      <c r="D45" s="292">
        <v>2.08</v>
      </c>
      <c r="E45" s="292">
        <v>26.32</v>
      </c>
      <c r="F45" s="292">
        <v>11.11</v>
      </c>
      <c r="G45" s="292">
        <v>39.130000000000003</v>
      </c>
      <c r="H45" s="292">
        <v>46.88</v>
      </c>
      <c r="I45" s="289">
        <v>33.33</v>
      </c>
    </row>
    <row r="46" spans="1:9" x14ac:dyDescent="0.25">
      <c r="A46" s="282" t="s">
        <v>101</v>
      </c>
      <c r="B46" s="283">
        <v>2</v>
      </c>
      <c r="C46" s="283" t="s">
        <v>148</v>
      </c>
      <c r="D46" s="292">
        <v>0</v>
      </c>
      <c r="E46" s="292">
        <v>81.709999999999994</v>
      </c>
      <c r="F46" s="292">
        <v>74.39</v>
      </c>
      <c r="G46" s="292">
        <v>80.72</v>
      </c>
      <c r="H46" s="292">
        <v>98.68</v>
      </c>
      <c r="I46" s="289">
        <v>85</v>
      </c>
    </row>
    <row r="47" spans="1:9" x14ac:dyDescent="0.25">
      <c r="A47" s="282" t="s">
        <v>101</v>
      </c>
      <c r="B47" s="283">
        <v>2</v>
      </c>
      <c r="C47" s="283" t="s">
        <v>149</v>
      </c>
      <c r="D47" s="292">
        <v>3.7</v>
      </c>
      <c r="E47" s="292">
        <v>90.91</v>
      </c>
      <c r="F47" s="292">
        <v>78.569999999999993</v>
      </c>
      <c r="G47" s="292">
        <v>72.22</v>
      </c>
      <c r="H47" s="292">
        <v>75</v>
      </c>
      <c r="I47" s="289">
        <v>76.47</v>
      </c>
    </row>
    <row r="48" spans="1:9" x14ac:dyDescent="0.25">
      <c r="A48" s="282" t="s">
        <v>101</v>
      </c>
      <c r="B48" s="283">
        <v>3</v>
      </c>
      <c r="C48" s="283" t="s">
        <v>148</v>
      </c>
      <c r="D48" s="292">
        <v>0</v>
      </c>
      <c r="E48" s="292">
        <v>0</v>
      </c>
      <c r="F48" s="292">
        <v>85.71</v>
      </c>
      <c r="G48" s="292">
        <v>66.67</v>
      </c>
      <c r="H48" s="292">
        <v>85.71</v>
      </c>
      <c r="I48" s="289">
        <v>87.5</v>
      </c>
    </row>
    <row r="49" spans="1:9" x14ac:dyDescent="0.25">
      <c r="A49" s="282" t="s">
        <v>101</v>
      </c>
      <c r="B49" s="283">
        <v>3</v>
      </c>
      <c r="C49" s="283" t="s">
        <v>149</v>
      </c>
      <c r="D49" s="292">
        <v>0</v>
      </c>
      <c r="E49" s="292">
        <v>0</v>
      </c>
      <c r="F49" s="292">
        <v>0</v>
      </c>
      <c r="G49" s="292">
        <v>0</v>
      </c>
      <c r="H49" s="292">
        <v>33.33</v>
      </c>
      <c r="I49" s="289">
        <v>50</v>
      </c>
    </row>
    <row r="50" spans="1:9" x14ac:dyDescent="0.25">
      <c r="A50" s="282" t="s">
        <v>102</v>
      </c>
      <c r="B50" s="283">
        <v>1</v>
      </c>
      <c r="C50" s="283" t="s">
        <v>148</v>
      </c>
      <c r="D50" s="292">
        <v>0</v>
      </c>
      <c r="E50" s="292">
        <v>0.93</v>
      </c>
      <c r="F50" s="292">
        <v>57.84</v>
      </c>
      <c r="G50" s="292">
        <v>56.4</v>
      </c>
      <c r="H50" s="292">
        <v>50.87</v>
      </c>
      <c r="I50" s="289">
        <v>66.87</v>
      </c>
    </row>
    <row r="51" spans="1:9" x14ac:dyDescent="0.25">
      <c r="A51" s="282" t="s">
        <v>102</v>
      </c>
      <c r="B51" s="283">
        <v>1</v>
      </c>
      <c r="C51" s="283" t="s">
        <v>149</v>
      </c>
      <c r="D51" s="292">
        <v>3.26</v>
      </c>
      <c r="E51" s="292">
        <v>3.51</v>
      </c>
      <c r="F51" s="292">
        <v>0</v>
      </c>
      <c r="G51" s="292">
        <v>16.48</v>
      </c>
      <c r="H51" s="292">
        <v>24.44</v>
      </c>
      <c r="I51" s="289">
        <v>16.87</v>
      </c>
    </row>
    <row r="52" spans="1:9" x14ac:dyDescent="0.25">
      <c r="A52" s="282" t="s">
        <v>102</v>
      </c>
      <c r="B52" s="283">
        <v>2</v>
      </c>
      <c r="C52" s="283" t="s">
        <v>148</v>
      </c>
      <c r="D52" s="292">
        <v>0.96</v>
      </c>
      <c r="E52" s="292">
        <v>84.62</v>
      </c>
      <c r="F52" s="292">
        <v>82.76</v>
      </c>
      <c r="G52" s="292">
        <v>88.18</v>
      </c>
      <c r="H52" s="292">
        <v>88.04</v>
      </c>
      <c r="I52" s="289">
        <v>92.55</v>
      </c>
    </row>
    <row r="53" spans="1:9" x14ac:dyDescent="0.25">
      <c r="A53" s="282" t="s">
        <v>102</v>
      </c>
      <c r="B53" s="283">
        <v>2</v>
      </c>
      <c r="C53" s="283" t="s">
        <v>149</v>
      </c>
      <c r="D53" s="292">
        <v>6.9</v>
      </c>
      <c r="E53" s="292">
        <v>46.67</v>
      </c>
      <c r="F53" s="292">
        <v>42.86</v>
      </c>
      <c r="G53" s="292">
        <v>58.62</v>
      </c>
      <c r="H53" s="292">
        <v>68.97</v>
      </c>
      <c r="I53" s="289">
        <v>46.15</v>
      </c>
    </row>
    <row r="54" spans="1:9" x14ac:dyDescent="0.25">
      <c r="A54" s="282" t="s">
        <v>102</v>
      </c>
      <c r="B54" s="283">
        <v>3</v>
      </c>
      <c r="C54" s="283" t="s">
        <v>148</v>
      </c>
      <c r="D54" s="292">
        <v>0</v>
      </c>
      <c r="E54" s="292">
        <v>0</v>
      </c>
      <c r="F54" s="292">
        <v>72.73</v>
      </c>
      <c r="G54" s="292">
        <v>100</v>
      </c>
      <c r="H54" s="292">
        <v>100</v>
      </c>
      <c r="I54" s="289">
        <v>87.5</v>
      </c>
    </row>
    <row r="55" spans="1:9" x14ac:dyDescent="0.25">
      <c r="A55" s="282" t="s">
        <v>102</v>
      </c>
      <c r="B55" s="283">
        <v>3</v>
      </c>
      <c r="C55" s="283" t="s">
        <v>149</v>
      </c>
      <c r="D55" s="292">
        <v>0</v>
      </c>
      <c r="E55" s="292">
        <v>0</v>
      </c>
      <c r="F55" s="292">
        <v>100</v>
      </c>
      <c r="G55" s="292">
        <v>20</v>
      </c>
      <c r="H55" s="292">
        <v>76.92</v>
      </c>
      <c r="I55" s="289">
        <v>16.670000000000002</v>
      </c>
    </row>
    <row r="56" spans="1:9" x14ac:dyDescent="0.25">
      <c r="A56" s="282" t="s">
        <v>103</v>
      </c>
      <c r="B56" s="283">
        <v>1</v>
      </c>
      <c r="C56" s="283" t="s">
        <v>148</v>
      </c>
      <c r="D56" s="292">
        <v>0.76</v>
      </c>
      <c r="E56" s="292">
        <v>1.26</v>
      </c>
      <c r="F56" s="292">
        <v>39.11</v>
      </c>
      <c r="G56" s="292">
        <v>43.57</v>
      </c>
      <c r="H56" s="292">
        <v>49.12</v>
      </c>
      <c r="I56" s="289">
        <v>53.54</v>
      </c>
    </row>
    <row r="57" spans="1:9" x14ac:dyDescent="0.25">
      <c r="A57" s="282" t="s">
        <v>103</v>
      </c>
      <c r="B57" s="283">
        <v>2</v>
      </c>
      <c r="C57" s="283" t="s">
        <v>148</v>
      </c>
      <c r="D57" s="292">
        <v>0</v>
      </c>
      <c r="E57" s="292">
        <v>87.5</v>
      </c>
      <c r="F57" s="292">
        <v>89.29</v>
      </c>
      <c r="G57" s="292">
        <v>84.38</v>
      </c>
      <c r="H57" s="292">
        <v>78.260000000000005</v>
      </c>
      <c r="I57" s="289">
        <v>89.47</v>
      </c>
    </row>
    <row r="58" spans="1:9" x14ac:dyDescent="0.25">
      <c r="A58" s="282" t="s">
        <v>103</v>
      </c>
      <c r="B58" s="283">
        <v>3</v>
      </c>
      <c r="C58" s="283" t="s">
        <v>148</v>
      </c>
      <c r="D58" s="292">
        <v>0</v>
      </c>
      <c r="E58" s="292">
        <v>0</v>
      </c>
      <c r="F58" s="292">
        <v>75</v>
      </c>
      <c r="G58" s="292">
        <v>100</v>
      </c>
      <c r="H58" s="292">
        <v>100</v>
      </c>
      <c r="I58" s="289">
        <v>100</v>
      </c>
    </row>
    <row r="59" spans="1:9" x14ac:dyDescent="0.25">
      <c r="A59" s="282" t="s">
        <v>103</v>
      </c>
      <c r="B59" s="283">
        <v>3</v>
      </c>
      <c r="C59" s="283" t="s">
        <v>149</v>
      </c>
      <c r="D59" s="292">
        <v>0</v>
      </c>
      <c r="E59" s="292">
        <v>0</v>
      </c>
      <c r="F59" s="292">
        <v>0</v>
      </c>
      <c r="G59" s="292">
        <v>100</v>
      </c>
      <c r="H59" s="292">
        <v>100</v>
      </c>
      <c r="I59" s="289">
        <v>0</v>
      </c>
    </row>
    <row r="60" spans="1:9" x14ac:dyDescent="0.25">
      <c r="A60" s="282" t="s">
        <v>104</v>
      </c>
      <c r="B60" s="283">
        <v>1</v>
      </c>
      <c r="C60" s="283" t="s">
        <v>148</v>
      </c>
      <c r="D60" s="292">
        <v>0</v>
      </c>
      <c r="E60" s="292">
        <v>0</v>
      </c>
      <c r="F60" s="292">
        <v>51.52</v>
      </c>
      <c r="G60" s="292">
        <v>57.14</v>
      </c>
      <c r="H60" s="292">
        <v>33.33</v>
      </c>
      <c r="I60" s="289">
        <v>50</v>
      </c>
    </row>
    <row r="61" spans="1:9" x14ac:dyDescent="0.25">
      <c r="A61" s="282" t="s">
        <v>104</v>
      </c>
      <c r="B61" s="283">
        <v>1</v>
      </c>
      <c r="C61" s="283" t="s">
        <v>149</v>
      </c>
      <c r="D61" s="292">
        <v>0</v>
      </c>
      <c r="E61" s="292">
        <v>0</v>
      </c>
      <c r="F61" s="292">
        <v>22.22</v>
      </c>
      <c r="G61" s="292">
        <v>28.57</v>
      </c>
      <c r="H61" s="292">
        <v>50</v>
      </c>
      <c r="I61" s="289">
        <v>0</v>
      </c>
    </row>
    <row r="62" spans="1:9" x14ac:dyDescent="0.25">
      <c r="A62" s="282" t="s">
        <v>104</v>
      </c>
      <c r="B62" s="283">
        <v>2</v>
      </c>
      <c r="C62" s="283" t="s">
        <v>148</v>
      </c>
      <c r="D62" s="292">
        <v>0</v>
      </c>
      <c r="E62" s="292">
        <v>62.5</v>
      </c>
      <c r="F62" s="292">
        <v>75</v>
      </c>
      <c r="G62" s="292">
        <v>90.91</v>
      </c>
      <c r="H62" s="292">
        <v>92.31</v>
      </c>
      <c r="I62" s="289">
        <v>100</v>
      </c>
    </row>
    <row r="63" spans="1:9" x14ac:dyDescent="0.25">
      <c r="A63" s="282" t="s">
        <v>104</v>
      </c>
      <c r="B63" s="283">
        <v>2</v>
      </c>
      <c r="C63" s="283" t="s">
        <v>149</v>
      </c>
      <c r="D63" s="292">
        <v>0</v>
      </c>
      <c r="E63" s="292">
        <v>60</v>
      </c>
      <c r="F63" s="292">
        <v>100</v>
      </c>
      <c r="G63" s="292">
        <v>60</v>
      </c>
      <c r="H63" s="292">
        <v>60</v>
      </c>
      <c r="I63" s="289">
        <v>50</v>
      </c>
    </row>
    <row r="64" spans="1:9" x14ac:dyDescent="0.25">
      <c r="A64" s="282" t="s">
        <v>104</v>
      </c>
      <c r="B64" s="283">
        <v>3</v>
      </c>
      <c r="C64" s="283" t="s">
        <v>148</v>
      </c>
      <c r="D64" s="292">
        <v>0</v>
      </c>
      <c r="E64" s="292">
        <v>0</v>
      </c>
      <c r="F64" s="292">
        <v>0</v>
      </c>
      <c r="G64" s="292">
        <v>100</v>
      </c>
      <c r="H64" s="292">
        <v>50</v>
      </c>
      <c r="I64" s="289">
        <v>50</v>
      </c>
    </row>
    <row r="65" spans="1:9" x14ac:dyDescent="0.25">
      <c r="A65" s="282" t="s">
        <v>104</v>
      </c>
      <c r="B65" s="283">
        <v>3</v>
      </c>
      <c r="C65" s="283" t="s">
        <v>149</v>
      </c>
      <c r="D65" s="292">
        <v>0</v>
      </c>
      <c r="E65" s="292">
        <v>50</v>
      </c>
      <c r="F65" s="292">
        <v>0</v>
      </c>
      <c r="G65" s="292">
        <v>0</v>
      </c>
      <c r="H65" s="292">
        <v>0</v>
      </c>
      <c r="I65" s="289">
        <v>0</v>
      </c>
    </row>
    <row r="66" spans="1:9" x14ac:dyDescent="0.25">
      <c r="A66" s="282" t="s">
        <v>117</v>
      </c>
      <c r="B66" s="283">
        <v>2</v>
      </c>
      <c r="C66" s="283" t="s">
        <v>148</v>
      </c>
      <c r="D66" s="292">
        <v>1.1200000000000001</v>
      </c>
      <c r="E66" s="292">
        <v>79.38</v>
      </c>
      <c r="F66" s="292">
        <v>96.12</v>
      </c>
      <c r="G66" s="292">
        <v>91.76</v>
      </c>
      <c r="H66" s="292">
        <v>94.59</v>
      </c>
      <c r="I66" s="289">
        <v>98.46</v>
      </c>
    </row>
    <row r="67" spans="1:9" x14ac:dyDescent="0.25">
      <c r="A67" s="282" t="s">
        <v>106</v>
      </c>
      <c r="B67" s="283">
        <v>1</v>
      </c>
      <c r="C67" s="283" t="s">
        <v>148</v>
      </c>
      <c r="D67" s="292">
        <v>4.55</v>
      </c>
      <c r="E67" s="292">
        <v>5.41</v>
      </c>
      <c r="F67" s="292">
        <v>39.39</v>
      </c>
      <c r="G67" s="292">
        <v>15</v>
      </c>
      <c r="H67" s="292">
        <v>29.09</v>
      </c>
      <c r="I67" s="289">
        <v>38.33</v>
      </c>
    </row>
    <row r="68" spans="1:9" x14ac:dyDescent="0.25">
      <c r="A68" s="282" t="s">
        <v>151</v>
      </c>
      <c r="B68" s="283">
        <v>1</v>
      </c>
      <c r="C68" s="283" t="s">
        <v>148</v>
      </c>
      <c r="D68" s="292">
        <v>4.3499999999999996</v>
      </c>
      <c r="E68" s="292">
        <v>5.88</v>
      </c>
      <c r="F68" s="292">
        <v>35.71</v>
      </c>
      <c r="G68" s="292">
        <v>57.89</v>
      </c>
      <c r="H68" s="292">
        <v>39.53</v>
      </c>
      <c r="I68" s="289">
        <v>46.94</v>
      </c>
    </row>
    <row r="69" spans="1:9" x14ac:dyDescent="0.25">
      <c r="A69" s="282" t="s">
        <v>151</v>
      </c>
      <c r="B69" s="283">
        <v>2</v>
      </c>
      <c r="C69" s="283" t="s">
        <v>148</v>
      </c>
      <c r="D69" s="292">
        <v>0</v>
      </c>
      <c r="E69" s="292">
        <v>71.430000000000007</v>
      </c>
      <c r="F69" s="292">
        <v>62.5</v>
      </c>
      <c r="G69" s="292">
        <v>62.5</v>
      </c>
      <c r="H69" s="292">
        <v>91.67</v>
      </c>
      <c r="I69" s="289">
        <v>57.14</v>
      </c>
    </row>
    <row r="70" spans="1:9" x14ac:dyDescent="0.25">
      <c r="A70" s="282" t="s">
        <v>151</v>
      </c>
      <c r="B70" s="283">
        <v>3</v>
      </c>
      <c r="C70" s="283" t="s">
        <v>148</v>
      </c>
      <c r="D70" s="292">
        <v>0</v>
      </c>
      <c r="E70" s="292">
        <v>0</v>
      </c>
      <c r="F70" s="292">
        <v>0</v>
      </c>
      <c r="G70" s="292">
        <v>100</v>
      </c>
      <c r="H70" s="292">
        <v>33.33</v>
      </c>
      <c r="I70" s="289">
        <v>33.33</v>
      </c>
    </row>
    <row r="71" spans="1:9" x14ac:dyDescent="0.25">
      <c r="A71" s="282" t="s">
        <v>151</v>
      </c>
      <c r="B71" s="283">
        <v>3</v>
      </c>
      <c r="C71" s="283" t="s">
        <v>149</v>
      </c>
      <c r="D71" s="292">
        <v>0</v>
      </c>
      <c r="E71" s="292">
        <v>0</v>
      </c>
      <c r="F71" s="292">
        <v>0</v>
      </c>
      <c r="G71" s="292">
        <v>0</v>
      </c>
      <c r="H71" s="292">
        <v>0</v>
      </c>
      <c r="I71" s="289">
        <v>0</v>
      </c>
    </row>
    <row r="72" spans="1:9" x14ac:dyDescent="0.25">
      <c r="A72" s="282" t="s">
        <v>107</v>
      </c>
      <c r="B72" s="283">
        <v>1</v>
      </c>
      <c r="C72" s="283" t="s">
        <v>148</v>
      </c>
      <c r="D72" s="292">
        <v>0</v>
      </c>
      <c r="E72" s="292">
        <v>0</v>
      </c>
      <c r="F72" s="292">
        <v>92.86</v>
      </c>
      <c r="G72" s="292">
        <v>69.23</v>
      </c>
      <c r="H72" s="292">
        <v>100</v>
      </c>
      <c r="I72" s="289">
        <v>100</v>
      </c>
    </row>
    <row r="73" spans="1:9" x14ac:dyDescent="0.25">
      <c r="A73" s="282" t="s">
        <v>107</v>
      </c>
      <c r="B73" s="283">
        <v>2</v>
      </c>
      <c r="C73" s="283" t="s">
        <v>148</v>
      </c>
      <c r="D73" s="292">
        <v>0</v>
      </c>
      <c r="E73" s="292">
        <v>88.89</v>
      </c>
      <c r="F73" s="292">
        <v>83.33</v>
      </c>
      <c r="G73" s="292">
        <v>100</v>
      </c>
      <c r="H73" s="292">
        <v>91.67</v>
      </c>
      <c r="I73" s="289">
        <v>100</v>
      </c>
    </row>
    <row r="74" spans="1:9" x14ac:dyDescent="0.25">
      <c r="A74" s="282" t="s">
        <v>107</v>
      </c>
      <c r="B74" s="283">
        <v>3</v>
      </c>
      <c r="C74" s="283" t="s">
        <v>148</v>
      </c>
      <c r="D74" s="292">
        <v>0</v>
      </c>
      <c r="E74" s="292">
        <v>0</v>
      </c>
      <c r="F74" s="292">
        <v>0</v>
      </c>
      <c r="G74" s="292">
        <v>0</v>
      </c>
      <c r="H74" s="292">
        <v>100</v>
      </c>
      <c r="I74" s="289">
        <v>83.33</v>
      </c>
    </row>
    <row r="75" spans="1:9" x14ac:dyDescent="0.25">
      <c r="A75" s="282" t="s">
        <v>107</v>
      </c>
      <c r="B75" s="283">
        <v>3</v>
      </c>
      <c r="C75" s="283" t="s">
        <v>149</v>
      </c>
      <c r="D75" s="292">
        <v>0</v>
      </c>
      <c r="E75" s="292">
        <v>0</v>
      </c>
      <c r="F75" s="292">
        <v>0</v>
      </c>
      <c r="G75" s="292">
        <v>33.33</v>
      </c>
      <c r="H75" s="292">
        <v>33.33</v>
      </c>
      <c r="I75" s="289">
        <v>60</v>
      </c>
    </row>
    <row r="76" spans="1:9" x14ac:dyDescent="0.25">
      <c r="A76" s="282" t="s">
        <v>108</v>
      </c>
      <c r="B76" s="283" t="s">
        <v>60</v>
      </c>
      <c r="C76" s="283" t="s">
        <v>148</v>
      </c>
      <c r="D76" s="292">
        <v>0.14000000000000001</v>
      </c>
      <c r="E76" s="292">
        <v>2.56</v>
      </c>
      <c r="F76" s="292">
        <v>4.1500000000000004</v>
      </c>
      <c r="G76" s="292">
        <v>5.17</v>
      </c>
      <c r="H76" s="292">
        <v>13.83</v>
      </c>
      <c r="I76" s="289">
        <v>55.14</v>
      </c>
    </row>
    <row r="77" spans="1:9" x14ac:dyDescent="0.25">
      <c r="A77" s="282" t="s">
        <v>108</v>
      </c>
      <c r="B77" s="283">
        <v>3</v>
      </c>
      <c r="C77" s="283" t="s">
        <v>148</v>
      </c>
      <c r="D77" s="292">
        <v>0</v>
      </c>
      <c r="E77" s="292">
        <v>0</v>
      </c>
      <c r="F77" s="292">
        <v>0</v>
      </c>
      <c r="G77" s="292">
        <v>60</v>
      </c>
      <c r="H77" s="292">
        <v>64.290000000000006</v>
      </c>
      <c r="I77" s="289">
        <v>85.71</v>
      </c>
    </row>
    <row r="78" spans="1:9" x14ac:dyDescent="0.25">
      <c r="A78" s="282" t="s">
        <v>108</v>
      </c>
      <c r="B78" s="283">
        <v>3</v>
      </c>
      <c r="C78" s="283" t="s">
        <v>149</v>
      </c>
      <c r="D78" s="292">
        <v>0</v>
      </c>
      <c r="E78" s="292">
        <v>4.17</v>
      </c>
      <c r="F78" s="292">
        <v>0</v>
      </c>
      <c r="G78" s="292">
        <v>7.14</v>
      </c>
      <c r="H78" s="292">
        <v>40.909999999999997</v>
      </c>
      <c r="I78" s="289">
        <v>36.36</v>
      </c>
    </row>
    <row r="79" spans="1:9" x14ac:dyDescent="0.25">
      <c r="A79" s="282" t="s">
        <v>109</v>
      </c>
      <c r="B79" s="283">
        <v>1</v>
      </c>
      <c r="C79" s="283" t="s">
        <v>148</v>
      </c>
      <c r="D79" s="292">
        <v>0</v>
      </c>
      <c r="E79" s="292">
        <v>0</v>
      </c>
      <c r="F79" s="292">
        <v>70</v>
      </c>
      <c r="G79" s="292">
        <v>86.67</v>
      </c>
      <c r="H79" s="292">
        <v>100</v>
      </c>
      <c r="I79" s="289">
        <v>100</v>
      </c>
    </row>
    <row r="80" spans="1:9" x14ac:dyDescent="0.25">
      <c r="A80" s="282" t="s">
        <v>109</v>
      </c>
      <c r="B80" s="283">
        <v>2</v>
      </c>
      <c r="C80" s="283" t="s">
        <v>148</v>
      </c>
      <c r="D80" s="292">
        <v>0</v>
      </c>
      <c r="E80" s="292">
        <v>91.67</v>
      </c>
      <c r="F80" s="292">
        <v>83.33</v>
      </c>
      <c r="G80" s="292">
        <v>73.33</v>
      </c>
      <c r="H80" s="292">
        <v>100</v>
      </c>
      <c r="I80" s="289">
        <v>85.71</v>
      </c>
    </row>
    <row r="81" spans="1:9" x14ac:dyDescent="0.25">
      <c r="A81" s="282" t="s">
        <v>110</v>
      </c>
      <c r="B81" s="283" t="s">
        <v>60</v>
      </c>
      <c r="C81" s="283" t="s">
        <v>148</v>
      </c>
      <c r="D81" s="292">
        <v>0</v>
      </c>
      <c r="E81" s="292">
        <v>2.54</v>
      </c>
      <c r="F81" s="292">
        <v>6.8</v>
      </c>
      <c r="G81" s="292">
        <v>3.66</v>
      </c>
      <c r="H81" s="292">
        <v>5.68</v>
      </c>
      <c r="I81" s="289">
        <v>58.68</v>
      </c>
    </row>
    <row r="82" spans="1:9" x14ac:dyDescent="0.25">
      <c r="A82" s="282" t="s">
        <v>110</v>
      </c>
      <c r="B82" s="283">
        <v>3</v>
      </c>
      <c r="C82" s="283" t="s">
        <v>148</v>
      </c>
      <c r="D82" s="292">
        <v>0</v>
      </c>
      <c r="E82" s="292">
        <v>0</v>
      </c>
      <c r="F82" s="292">
        <v>100</v>
      </c>
      <c r="G82" s="292">
        <v>0</v>
      </c>
      <c r="H82" s="292">
        <v>0</v>
      </c>
      <c r="I82" s="289">
        <v>0</v>
      </c>
    </row>
    <row r="83" spans="1:9" x14ac:dyDescent="0.25">
      <c r="A83" s="286" t="s">
        <v>110</v>
      </c>
      <c r="B83" s="287">
        <v>3</v>
      </c>
      <c r="C83" s="287" t="s">
        <v>149</v>
      </c>
      <c r="D83" s="293">
        <v>0</v>
      </c>
      <c r="E83" s="293">
        <v>0</v>
      </c>
      <c r="F83" s="293">
        <v>0</v>
      </c>
      <c r="G83" s="293">
        <v>0</v>
      </c>
      <c r="H83" s="293">
        <v>20</v>
      </c>
      <c r="I83" s="290">
        <v>0</v>
      </c>
    </row>
  </sheetData>
  <mergeCells count="3">
    <mergeCell ref="C2:I2"/>
    <mergeCell ref="A1:I1"/>
    <mergeCell ref="A2:B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6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6.375" customWidth="1"/>
    <col min="2" max="2" width="12.375" customWidth="1"/>
    <col min="3" max="3" width="9.75" customWidth="1"/>
    <col min="4" max="4" width="12.625" customWidth="1"/>
    <col min="5" max="5" width="9.125" customWidth="1"/>
    <col min="6" max="7" width="12.625" customWidth="1"/>
    <col min="8" max="8" width="10.25" customWidth="1"/>
    <col min="9" max="9" width="12.625" customWidth="1"/>
    <col min="10" max="10" width="10.25" customWidth="1"/>
    <col min="11" max="11" width="12.625" customWidth="1"/>
  </cols>
  <sheetData>
    <row r="1" spans="1:11" s="4" customFormat="1" ht="37.5" customHeight="1" x14ac:dyDescent="0.25">
      <c r="A1" s="403" t="s">
        <v>1729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</row>
    <row r="2" spans="1:11" s="4" customFormat="1" ht="16.5" thickBot="1" x14ac:dyDescent="0.3">
      <c r="A2" s="14" t="s">
        <v>152</v>
      </c>
      <c r="B2" s="14"/>
    </row>
    <row r="3" spans="1:11" s="4" customFormat="1" ht="30.75" customHeight="1" x14ac:dyDescent="0.25">
      <c r="A3" s="483" t="s">
        <v>153</v>
      </c>
      <c r="B3" s="473" t="s">
        <v>154</v>
      </c>
      <c r="C3" s="424" t="s">
        <v>56</v>
      </c>
      <c r="D3" s="424" t="s">
        <v>155</v>
      </c>
      <c r="E3" s="438"/>
      <c r="F3" s="482"/>
      <c r="G3" s="473" t="s">
        <v>156</v>
      </c>
      <c r="H3" s="424" t="s">
        <v>56</v>
      </c>
      <c r="I3" s="424" t="s">
        <v>157</v>
      </c>
      <c r="J3" s="438"/>
      <c r="K3" s="482"/>
    </row>
    <row r="4" spans="1:11" s="4" customFormat="1" ht="32.25" thickBot="1" x14ac:dyDescent="0.3">
      <c r="A4" s="484"/>
      <c r="B4" s="441"/>
      <c r="C4" s="442"/>
      <c r="D4" s="70" t="s">
        <v>158</v>
      </c>
      <c r="E4" s="70" t="s">
        <v>159</v>
      </c>
      <c r="F4" s="62" t="s">
        <v>160</v>
      </c>
      <c r="G4" s="441"/>
      <c r="H4" s="442"/>
      <c r="I4" s="70" t="s">
        <v>158</v>
      </c>
      <c r="J4" s="70" t="s">
        <v>159</v>
      </c>
      <c r="K4" s="62" t="s">
        <v>160</v>
      </c>
    </row>
    <row r="5" spans="1:11" s="4" customFormat="1" x14ac:dyDescent="0.25">
      <c r="A5" s="120" t="s">
        <v>161</v>
      </c>
      <c r="B5" s="110">
        <v>139</v>
      </c>
      <c r="C5" s="61">
        <v>103</v>
      </c>
      <c r="D5" s="343">
        <v>163.03</v>
      </c>
      <c r="E5" s="61">
        <v>13.97</v>
      </c>
      <c r="F5" s="111">
        <v>65.77</v>
      </c>
      <c r="G5" s="110">
        <v>104</v>
      </c>
      <c r="H5" s="61">
        <v>71</v>
      </c>
      <c r="I5" s="61">
        <v>299.93</v>
      </c>
      <c r="J5" s="61">
        <v>0</v>
      </c>
      <c r="K5" s="111">
        <v>60.93</v>
      </c>
    </row>
    <row r="6" spans="1:11" s="4" customFormat="1" x14ac:dyDescent="0.25">
      <c r="A6" s="118" t="s">
        <v>162</v>
      </c>
      <c r="B6" s="116">
        <v>102</v>
      </c>
      <c r="C6" s="42">
        <v>66</v>
      </c>
      <c r="D6" s="344">
        <v>96.2</v>
      </c>
      <c r="E6" s="42">
        <v>10.130000000000001</v>
      </c>
      <c r="F6" s="117">
        <v>29.63</v>
      </c>
      <c r="G6" s="116">
        <v>33</v>
      </c>
      <c r="H6" s="42">
        <v>17</v>
      </c>
      <c r="I6" s="42">
        <v>119.6</v>
      </c>
      <c r="J6" s="42">
        <v>40.159999999999997</v>
      </c>
      <c r="K6" s="117">
        <v>4.87</v>
      </c>
    </row>
    <row r="7" spans="1:11" s="4" customFormat="1" x14ac:dyDescent="0.25">
      <c r="A7" s="118" t="s">
        <v>163</v>
      </c>
      <c r="B7" s="116">
        <v>32</v>
      </c>
      <c r="C7" s="42">
        <v>21</v>
      </c>
      <c r="D7" s="345">
        <v>103.97</v>
      </c>
      <c r="E7" s="42">
        <v>0</v>
      </c>
      <c r="F7" s="117">
        <v>1</v>
      </c>
      <c r="G7" s="116">
        <v>16</v>
      </c>
      <c r="H7" s="42">
        <v>9</v>
      </c>
      <c r="I7" s="42">
        <v>51.4</v>
      </c>
      <c r="J7" s="42">
        <v>22.5</v>
      </c>
      <c r="K7" s="117">
        <v>1.46</v>
      </c>
    </row>
    <row r="8" spans="1:11" x14ac:dyDescent="0.25">
      <c r="A8" s="119" t="s">
        <v>164</v>
      </c>
      <c r="B8" s="112">
        <v>16</v>
      </c>
      <c r="C8" s="2">
        <v>13</v>
      </c>
      <c r="D8" s="346">
        <v>64.66</v>
      </c>
      <c r="E8" s="2">
        <v>0</v>
      </c>
      <c r="F8" s="113">
        <v>0</v>
      </c>
      <c r="G8" s="112">
        <v>5</v>
      </c>
      <c r="H8" s="2">
        <v>2</v>
      </c>
      <c r="I8" s="2">
        <v>23.67</v>
      </c>
      <c r="J8" s="2">
        <v>0</v>
      </c>
      <c r="K8" s="113">
        <v>0</v>
      </c>
    </row>
    <row r="9" spans="1:11" x14ac:dyDescent="0.25">
      <c r="A9" s="119" t="s">
        <v>165</v>
      </c>
      <c r="B9" s="112">
        <v>73</v>
      </c>
      <c r="C9" s="2">
        <v>54</v>
      </c>
      <c r="D9" s="344">
        <v>119.4</v>
      </c>
      <c r="E9" s="2">
        <v>0</v>
      </c>
      <c r="F9" s="113">
        <v>0.8</v>
      </c>
      <c r="G9" s="112">
        <v>36</v>
      </c>
      <c r="H9" s="2">
        <v>31</v>
      </c>
      <c r="I9" s="2">
        <v>120.4</v>
      </c>
      <c r="J9" s="2">
        <v>23.6</v>
      </c>
      <c r="K9" s="113">
        <v>1.03</v>
      </c>
    </row>
    <row r="10" spans="1:11" ht="16.5" thickBot="1" x14ac:dyDescent="0.3">
      <c r="A10" s="121" t="s">
        <v>166</v>
      </c>
      <c r="B10" s="128">
        <v>7</v>
      </c>
      <c r="C10" s="122">
        <v>5</v>
      </c>
      <c r="D10" s="347">
        <v>1.2</v>
      </c>
      <c r="E10" s="122">
        <v>0</v>
      </c>
      <c r="F10" s="123">
        <v>0</v>
      </c>
      <c r="G10" s="128">
        <v>45</v>
      </c>
      <c r="H10" s="122">
        <v>22</v>
      </c>
      <c r="I10" s="122">
        <v>13.66</v>
      </c>
      <c r="J10" s="122">
        <v>0</v>
      </c>
      <c r="K10" s="123">
        <v>1.47</v>
      </c>
    </row>
    <row r="11" spans="1:11" ht="16.5" thickBot="1" x14ac:dyDescent="0.3">
      <c r="A11" s="124" t="s">
        <v>54</v>
      </c>
      <c r="B11" s="129">
        <f>SUM(B5:B10)</f>
        <v>369</v>
      </c>
      <c r="C11" s="126">
        <f>SUM(C5:C10)</f>
        <v>262</v>
      </c>
      <c r="D11" s="126">
        <f t="shared" ref="D11:K11" si="0">SUM(D5:D10)</f>
        <v>548.46</v>
      </c>
      <c r="E11" s="126">
        <f t="shared" si="0"/>
        <v>24.1</v>
      </c>
      <c r="F11" s="127">
        <f t="shared" si="0"/>
        <v>97.199999999999989</v>
      </c>
      <c r="G11" s="129">
        <f t="shared" ref="G11" si="1">SUM(G5:G10)</f>
        <v>239</v>
      </c>
      <c r="H11" s="126">
        <f t="shared" si="0"/>
        <v>152</v>
      </c>
      <c r="I11" s="126">
        <f t="shared" si="0"/>
        <v>628.66</v>
      </c>
      <c r="J11" s="126">
        <f t="shared" si="0"/>
        <v>86.259999999999991</v>
      </c>
      <c r="K11" s="127">
        <f t="shared" si="0"/>
        <v>69.759999999999991</v>
      </c>
    </row>
    <row r="13" spans="1:11" ht="16.5" thickBot="1" x14ac:dyDescent="0.3">
      <c r="A13" s="14" t="s">
        <v>167</v>
      </c>
    </row>
    <row r="14" spans="1:11" ht="33.75" customHeight="1" x14ac:dyDescent="0.25">
      <c r="A14" s="476" t="s">
        <v>153</v>
      </c>
      <c r="B14" s="474" t="s">
        <v>154</v>
      </c>
      <c r="C14" s="462" t="s">
        <v>56</v>
      </c>
      <c r="D14" s="479" t="s">
        <v>155</v>
      </c>
      <c r="E14" s="480"/>
      <c r="F14" s="481"/>
      <c r="G14" s="474" t="s">
        <v>156</v>
      </c>
      <c r="H14" s="462" t="s">
        <v>56</v>
      </c>
      <c r="I14" s="479" t="s">
        <v>157</v>
      </c>
      <c r="J14" s="480"/>
      <c r="K14" s="481"/>
    </row>
    <row r="15" spans="1:11" ht="32.25" thickBot="1" x14ac:dyDescent="0.3">
      <c r="A15" s="477"/>
      <c r="B15" s="475"/>
      <c r="C15" s="478"/>
      <c r="D15" s="70" t="s">
        <v>158</v>
      </c>
      <c r="E15" s="70" t="s">
        <v>159</v>
      </c>
      <c r="F15" s="62" t="s">
        <v>160</v>
      </c>
      <c r="G15" s="475"/>
      <c r="H15" s="478"/>
      <c r="I15" s="70" t="s">
        <v>158</v>
      </c>
      <c r="J15" s="70" t="s">
        <v>159</v>
      </c>
      <c r="K15" s="62" t="s">
        <v>160</v>
      </c>
    </row>
    <row r="16" spans="1:11" x14ac:dyDescent="0.25">
      <c r="A16" s="120" t="s">
        <v>161</v>
      </c>
      <c r="B16" s="110">
        <v>104</v>
      </c>
      <c r="C16" s="61">
        <v>80</v>
      </c>
      <c r="D16" s="348">
        <v>137.97</v>
      </c>
      <c r="E16" s="61">
        <v>13</v>
      </c>
      <c r="F16" s="111">
        <v>47.07</v>
      </c>
      <c r="G16" s="110">
        <v>112</v>
      </c>
      <c r="H16" s="61">
        <v>70</v>
      </c>
      <c r="I16" s="61">
        <v>338.2</v>
      </c>
      <c r="J16" s="61">
        <v>13.2</v>
      </c>
      <c r="K16" s="111">
        <v>31.83</v>
      </c>
    </row>
    <row r="17" spans="1:11" x14ac:dyDescent="0.25">
      <c r="A17" s="118" t="s">
        <v>162</v>
      </c>
      <c r="B17" s="116">
        <v>80</v>
      </c>
      <c r="C17" s="42">
        <v>44</v>
      </c>
      <c r="D17" s="349">
        <v>144.4</v>
      </c>
      <c r="E17" s="42">
        <v>6.3</v>
      </c>
      <c r="F17" s="117">
        <v>9</v>
      </c>
      <c r="G17" s="116">
        <v>26</v>
      </c>
      <c r="H17" s="42">
        <v>8</v>
      </c>
      <c r="I17" s="42">
        <v>118.87</v>
      </c>
      <c r="J17" s="42">
        <v>17</v>
      </c>
      <c r="K17" s="117">
        <v>5.47</v>
      </c>
    </row>
    <row r="18" spans="1:11" x14ac:dyDescent="0.25">
      <c r="A18" s="118" t="s">
        <v>163</v>
      </c>
      <c r="B18" s="116">
        <v>28</v>
      </c>
      <c r="C18" s="42">
        <v>21</v>
      </c>
      <c r="D18" s="349">
        <v>72.44</v>
      </c>
      <c r="E18" s="42">
        <v>0</v>
      </c>
      <c r="F18" s="117">
        <v>0.73</v>
      </c>
      <c r="G18" s="116">
        <v>6</v>
      </c>
      <c r="H18" s="42">
        <v>3</v>
      </c>
      <c r="I18" s="42">
        <v>10.07</v>
      </c>
      <c r="J18" s="42">
        <v>18</v>
      </c>
      <c r="K18" s="117">
        <v>0</v>
      </c>
    </row>
    <row r="19" spans="1:11" x14ac:dyDescent="0.25">
      <c r="A19" s="119" t="s">
        <v>164</v>
      </c>
      <c r="B19" s="112">
        <v>17</v>
      </c>
      <c r="C19" s="2">
        <v>16</v>
      </c>
      <c r="D19" s="350">
        <v>74.2</v>
      </c>
      <c r="E19" s="2">
        <v>0</v>
      </c>
      <c r="F19" s="113">
        <v>0</v>
      </c>
      <c r="G19" s="112">
        <v>1</v>
      </c>
      <c r="H19" s="2">
        <v>1</v>
      </c>
      <c r="I19" s="2">
        <v>4.0999999999999996</v>
      </c>
      <c r="J19" s="2">
        <v>0</v>
      </c>
      <c r="K19" s="113">
        <v>0</v>
      </c>
    </row>
    <row r="20" spans="1:11" x14ac:dyDescent="0.25">
      <c r="A20" s="119" t="s">
        <v>165</v>
      </c>
      <c r="B20" s="112">
        <v>59</v>
      </c>
      <c r="C20" s="2">
        <v>40</v>
      </c>
      <c r="D20" s="350">
        <v>145.27000000000001</v>
      </c>
      <c r="E20" s="2">
        <v>0</v>
      </c>
      <c r="F20" s="113">
        <v>1.2</v>
      </c>
      <c r="G20" s="112">
        <v>40</v>
      </c>
      <c r="H20" s="2">
        <v>33</v>
      </c>
      <c r="I20" s="2">
        <v>107.26</v>
      </c>
      <c r="J20" s="2">
        <v>58.77</v>
      </c>
      <c r="K20" s="113">
        <v>53.23</v>
      </c>
    </row>
    <row r="21" spans="1:11" ht="16.5" thickBot="1" x14ac:dyDescent="0.3">
      <c r="A21" s="121" t="s">
        <v>166</v>
      </c>
      <c r="B21" s="128">
        <v>3</v>
      </c>
      <c r="C21" s="122">
        <v>2</v>
      </c>
      <c r="D21" s="350">
        <v>9.9700000000000006</v>
      </c>
      <c r="E21" s="122">
        <v>0</v>
      </c>
      <c r="F21" s="123">
        <v>10.7</v>
      </c>
      <c r="G21" s="128">
        <v>19</v>
      </c>
      <c r="H21" s="122">
        <v>13</v>
      </c>
      <c r="I21" s="122">
        <v>3.6</v>
      </c>
      <c r="J21" s="122">
        <v>3</v>
      </c>
      <c r="K21" s="123">
        <v>0</v>
      </c>
    </row>
    <row r="22" spans="1:11" ht="16.5" thickBot="1" x14ac:dyDescent="0.3">
      <c r="A22" s="134" t="s">
        <v>54</v>
      </c>
      <c r="B22" s="129">
        <f>SUM(B16:B21)</f>
        <v>291</v>
      </c>
      <c r="C22" s="126">
        <f>SUM(C16:C21)</f>
        <v>203</v>
      </c>
      <c r="D22" s="126">
        <f t="shared" ref="D22:K22" si="2">SUM(D16:D21)</f>
        <v>584.25</v>
      </c>
      <c r="E22" s="126">
        <f t="shared" si="2"/>
        <v>19.3</v>
      </c>
      <c r="F22" s="127">
        <f t="shared" si="2"/>
        <v>68.7</v>
      </c>
      <c r="G22" s="129">
        <f t="shared" ref="G22" si="3">SUM(G16:G21)</f>
        <v>204</v>
      </c>
      <c r="H22" s="126">
        <f t="shared" si="2"/>
        <v>128</v>
      </c>
      <c r="I22" s="126">
        <f t="shared" si="2"/>
        <v>582.1</v>
      </c>
      <c r="J22" s="126">
        <f t="shared" si="2"/>
        <v>109.97</v>
      </c>
      <c r="K22" s="127">
        <f t="shared" si="2"/>
        <v>90.53</v>
      </c>
    </row>
    <row r="23" spans="1:11" ht="16.5" thickBot="1" x14ac:dyDescent="0.3"/>
    <row r="24" spans="1:11" x14ac:dyDescent="0.25">
      <c r="A24" s="136" t="s">
        <v>168</v>
      </c>
      <c r="B24" s="138">
        <f>+B11-B22</f>
        <v>78</v>
      </c>
      <c r="C24" s="130">
        <f>+C11-C22</f>
        <v>59</v>
      </c>
      <c r="D24" s="130">
        <f t="shared" ref="D24:K24" si="4">+D11-D22</f>
        <v>-35.789999999999964</v>
      </c>
      <c r="E24" s="130">
        <f t="shared" si="4"/>
        <v>4.8000000000000007</v>
      </c>
      <c r="F24" s="131">
        <f t="shared" si="4"/>
        <v>28.499999999999986</v>
      </c>
      <c r="G24" s="138">
        <f t="shared" ref="G24" si="5">+G11-G22</f>
        <v>35</v>
      </c>
      <c r="H24" s="130">
        <f t="shared" si="4"/>
        <v>24</v>
      </c>
      <c r="I24" s="130">
        <f t="shared" si="4"/>
        <v>46.559999999999945</v>
      </c>
      <c r="J24" s="130">
        <f t="shared" si="4"/>
        <v>-23.710000000000008</v>
      </c>
      <c r="K24" s="131">
        <f t="shared" si="4"/>
        <v>-20.77000000000001</v>
      </c>
    </row>
    <row r="25" spans="1:11" ht="16.5" thickBot="1" x14ac:dyDescent="0.3">
      <c r="A25" s="137" t="s">
        <v>169</v>
      </c>
      <c r="B25" s="139">
        <f>+IFERROR(B24/B22,0)*100</f>
        <v>26.804123711340207</v>
      </c>
      <c r="C25" s="132">
        <f>+IFERROR(C24/C22,0)*100</f>
        <v>29.064039408866993</v>
      </c>
      <c r="D25" s="132">
        <f t="shared" ref="D25:K25" si="6">+IFERROR(D24/D22,0)*100</f>
        <v>-6.1258023106546791</v>
      </c>
      <c r="E25" s="132">
        <f t="shared" si="6"/>
        <v>24.870466321243526</v>
      </c>
      <c r="F25" s="133">
        <f t="shared" si="6"/>
        <v>41.48471615720522</v>
      </c>
      <c r="G25" s="139">
        <f t="shared" ref="G25" si="7">+IFERROR(G24/G22,0)*100</f>
        <v>17.156862745098039</v>
      </c>
      <c r="H25" s="132">
        <f t="shared" si="6"/>
        <v>18.75</v>
      </c>
      <c r="I25" s="132">
        <f t="shared" si="6"/>
        <v>7.9986256656931696</v>
      </c>
      <c r="J25" s="132">
        <f t="shared" si="6"/>
        <v>-21.560425570610171</v>
      </c>
      <c r="K25" s="133">
        <f t="shared" si="6"/>
        <v>-22.942670937810679</v>
      </c>
    </row>
    <row r="26" spans="1:11" x14ac:dyDescent="0.25">
      <c r="J26" s="12"/>
      <c r="K26" s="12"/>
    </row>
  </sheetData>
  <mergeCells count="15">
    <mergeCell ref="G3:G4"/>
    <mergeCell ref="G14:G15"/>
    <mergeCell ref="A1:K1"/>
    <mergeCell ref="A14:A15"/>
    <mergeCell ref="C14:C15"/>
    <mergeCell ref="D14:F14"/>
    <mergeCell ref="H14:H15"/>
    <mergeCell ref="I14:K14"/>
    <mergeCell ref="B14:B15"/>
    <mergeCell ref="I3:K3"/>
    <mergeCell ref="A3:A4"/>
    <mergeCell ref="H3:H4"/>
    <mergeCell ref="C3:C4"/>
    <mergeCell ref="D3:F3"/>
    <mergeCell ref="B3:B4"/>
  </mergeCells>
  <phoneticPr fontId="2" type="noConversion"/>
  <pageMargins left="0.74803149606299213" right="0.35433070866141736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4"/>
  <sheetViews>
    <sheetView view="pageBreakPreview" zoomScale="90" zoomScaleNormal="100" zoomScaleSheetLayoutView="90" workbookViewId="0">
      <selection activeCell="G30" sqref="G30"/>
    </sheetView>
  </sheetViews>
  <sheetFormatPr defaultRowHeight="15.75" x14ac:dyDescent="0.25"/>
  <cols>
    <col min="1" max="1" width="3.875" bestFit="1" customWidth="1"/>
    <col min="2" max="2" width="38.625" customWidth="1"/>
    <col min="3" max="3" width="28" customWidth="1"/>
    <col min="4" max="4" width="18.25" customWidth="1"/>
    <col min="5" max="6" width="11.875" customWidth="1"/>
    <col min="7" max="7" width="12.125" customWidth="1"/>
    <col min="8" max="9" width="10.625" customWidth="1"/>
  </cols>
  <sheetData>
    <row r="1" spans="1:9" ht="48" customHeight="1" thickBot="1" x14ac:dyDescent="0.3">
      <c r="A1" s="403" t="s">
        <v>170</v>
      </c>
      <c r="B1" s="403"/>
      <c r="C1" s="403"/>
      <c r="D1" s="403"/>
      <c r="E1" s="403"/>
      <c r="F1" s="403"/>
      <c r="G1" s="403"/>
      <c r="H1" s="4"/>
      <c r="I1" s="4"/>
    </row>
    <row r="2" spans="1:9" ht="48" thickBot="1" x14ac:dyDescent="0.3">
      <c r="A2" s="63" t="s">
        <v>171</v>
      </c>
      <c r="B2" s="49" t="s">
        <v>172</v>
      </c>
      <c r="C2" s="49" t="s">
        <v>173</v>
      </c>
      <c r="D2" s="49" t="s">
        <v>174</v>
      </c>
      <c r="E2" s="49" t="s">
        <v>175</v>
      </c>
      <c r="F2" s="49" t="s">
        <v>176</v>
      </c>
      <c r="G2" s="50" t="s">
        <v>177</v>
      </c>
      <c r="H2" s="5"/>
      <c r="I2" s="5"/>
    </row>
    <row r="3" spans="1:9" x14ac:dyDescent="0.25">
      <c r="A3" s="43"/>
      <c r="B3" s="43" t="s">
        <v>178</v>
      </c>
      <c r="C3" s="43" t="s">
        <v>179</v>
      </c>
      <c r="D3" s="43" t="s">
        <v>121</v>
      </c>
      <c r="E3" s="296">
        <v>45559</v>
      </c>
      <c r="F3" s="296">
        <v>45730</v>
      </c>
      <c r="G3" s="43" t="s">
        <v>180</v>
      </c>
    </row>
    <row r="4" spans="1:9" ht="31.5" x14ac:dyDescent="0.25">
      <c r="A4" s="43"/>
      <c r="B4" s="43" t="s">
        <v>181</v>
      </c>
      <c r="C4" s="61" t="s">
        <v>182</v>
      </c>
      <c r="D4" s="43" t="s">
        <v>103</v>
      </c>
      <c r="E4" s="296">
        <v>45622</v>
      </c>
      <c r="F4" s="296">
        <v>45807</v>
      </c>
      <c r="G4" s="43" t="s">
        <v>180</v>
      </c>
    </row>
    <row r="5" spans="1:9" x14ac:dyDescent="0.25">
      <c r="A5" s="43"/>
      <c r="B5" s="43" t="s">
        <v>183</v>
      </c>
      <c r="C5" s="43" t="s">
        <v>184</v>
      </c>
      <c r="D5" s="43" t="s">
        <v>102</v>
      </c>
      <c r="E5" s="296">
        <v>45625</v>
      </c>
      <c r="F5" s="296">
        <v>45807</v>
      </c>
      <c r="G5" s="43" t="s">
        <v>185</v>
      </c>
    </row>
    <row r="6" spans="1:9" x14ac:dyDescent="0.25">
      <c r="A6" s="43"/>
      <c r="B6" s="43" t="s">
        <v>186</v>
      </c>
      <c r="C6" s="43" t="s">
        <v>187</v>
      </c>
      <c r="D6" s="43" t="s">
        <v>108</v>
      </c>
      <c r="E6" s="296">
        <v>45793</v>
      </c>
      <c r="F6" s="296">
        <v>45940</v>
      </c>
      <c r="G6" s="43" t="s">
        <v>180</v>
      </c>
    </row>
    <row r="7" spans="1:9" x14ac:dyDescent="0.25">
      <c r="A7" s="2"/>
      <c r="B7" s="2" t="s">
        <v>188</v>
      </c>
      <c r="C7" s="43" t="s">
        <v>187</v>
      </c>
      <c r="D7" s="356" t="s">
        <v>108</v>
      </c>
      <c r="E7" s="355">
        <v>45793</v>
      </c>
      <c r="F7" s="355">
        <v>45940</v>
      </c>
      <c r="G7" s="43" t="s">
        <v>180</v>
      </c>
    </row>
    <row r="8" spans="1:9" x14ac:dyDescent="0.25">
      <c r="A8" s="2"/>
      <c r="B8" s="2" t="s">
        <v>189</v>
      </c>
      <c r="C8" s="358" t="s">
        <v>187</v>
      </c>
      <c r="D8" s="254" t="s">
        <v>108</v>
      </c>
      <c r="E8" s="359">
        <v>45793</v>
      </c>
      <c r="F8" s="355">
        <v>45940</v>
      </c>
      <c r="G8" s="43" t="s">
        <v>180</v>
      </c>
    </row>
    <row r="9" spans="1:9" x14ac:dyDescent="0.25">
      <c r="A9" s="2"/>
      <c r="B9" s="19" t="s">
        <v>190</v>
      </c>
      <c r="C9" s="357" t="s">
        <v>191</v>
      </c>
      <c r="D9" s="254" t="s">
        <v>108</v>
      </c>
      <c r="E9" s="359">
        <v>45917</v>
      </c>
      <c r="F9" s="355">
        <v>46010</v>
      </c>
      <c r="G9" s="43" t="s">
        <v>180</v>
      </c>
    </row>
    <row r="10" spans="1:9" x14ac:dyDescent="0.25">
      <c r="A10" s="2"/>
      <c r="B10" s="2" t="s">
        <v>192</v>
      </c>
      <c r="C10" s="357" t="s">
        <v>191</v>
      </c>
      <c r="D10" s="254" t="s">
        <v>108</v>
      </c>
      <c r="E10" s="355">
        <v>45917</v>
      </c>
      <c r="F10" s="355">
        <v>46010</v>
      </c>
      <c r="G10" s="43" t="s">
        <v>180</v>
      </c>
    </row>
    <row r="11" spans="1:9" x14ac:dyDescent="0.25">
      <c r="A11" s="2"/>
      <c r="B11" s="2" t="s">
        <v>193</v>
      </c>
      <c r="C11" s="2" t="s">
        <v>96</v>
      </c>
      <c r="D11" s="2" t="s">
        <v>96</v>
      </c>
      <c r="E11" s="355">
        <v>45826</v>
      </c>
      <c r="F11" s="355">
        <v>46010</v>
      </c>
      <c r="G11" s="43" t="s">
        <v>180</v>
      </c>
    </row>
    <row r="12" spans="1:9" ht="12.75" customHeight="1" thickBot="1" x14ac:dyDescent="0.3"/>
    <row r="13" spans="1:9" ht="64.5" customHeight="1" thickBot="1" x14ac:dyDescent="0.3">
      <c r="B13" s="64" t="s">
        <v>194</v>
      </c>
      <c r="C13" s="48"/>
      <c r="D13" s="240"/>
      <c r="E13" s="50" t="s">
        <v>195</v>
      </c>
    </row>
    <row r="14" spans="1:9" x14ac:dyDescent="0.25">
      <c r="B14" s="17" t="s">
        <v>196</v>
      </c>
      <c r="C14" s="18"/>
      <c r="D14" s="18">
        <v>3</v>
      </c>
      <c r="E14" s="43">
        <v>1</v>
      </c>
    </row>
    <row r="15" spans="1:9" x14ac:dyDescent="0.25">
      <c r="B15" s="17" t="s">
        <v>197</v>
      </c>
      <c r="C15" s="19"/>
      <c r="D15" s="19">
        <v>1</v>
      </c>
      <c r="E15" s="2">
        <v>1</v>
      </c>
    </row>
    <row r="16" spans="1:9" x14ac:dyDescent="0.25">
      <c r="B16" s="17" t="s">
        <v>198</v>
      </c>
      <c r="C16" s="19"/>
      <c r="D16" s="19">
        <v>9</v>
      </c>
      <c r="E16" s="2">
        <v>1</v>
      </c>
    </row>
    <row r="17" spans="2:5" x14ac:dyDescent="0.25">
      <c r="B17" s="11" t="s">
        <v>199</v>
      </c>
      <c r="C17" s="19"/>
      <c r="D17" s="19"/>
      <c r="E17" s="2"/>
    </row>
    <row r="18" spans="2:5" x14ac:dyDescent="0.25">
      <c r="B18" s="2" t="s">
        <v>200</v>
      </c>
      <c r="C18" s="19"/>
      <c r="D18" s="19"/>
      <c r="E18" s="2"/>
    </row>
    <row r="19" spans="2:5" x14ac:dyDescent="0.25">
      <c r="B19" s="2" t="s">
        <v>201</v>
      </c>
      <c r="C19" s="19"/>
      <c r="D19" s="19"/>
      <c r="E19" s="2"/>
    </row>
    <row r="20" spans="2:5" x14ac:dyDescent="0.25">
      <c r="B20" s="2" t="s">
        <v>202</v>
      </c>
      <c r="C20" s="19"/>
      <c r="D20" s="19"/>
      <c r="E20" s="2"/>
    </row>
    <row r="21" spans="2:5" ht="9.75" customHeight="1" thickBot="1" x14ac:dyDescent="0.3"/>
    <row r="22" spans="2:5" ht="31.5" customHeight="1" thickBot="1" x14ac:dyDescent="0.3">
      <c r="B22" s="65" t="s">
        <v>203</v>
      </c>
      <c r="C22" s="66" t="s">
        <v>204</v>
      </c>
      <c r="D22" s="12"/>
    </row>
    <row r="23" spans="2:5" ht="32.25" customHeight="1" x14ac:dyDescent="0.25">
      <c r="B23" s="36">
        <v>9</v>
      </c>
      <c r="C23" s="17">
        <v>49.1</v>
      </c>
      <c r="D23" s="12"/>
      <c r="E23" s="12"/>
    </row>
    <row r="24" spans="2:5" x14ac:dyDescent="0.25">
      <c r="E24" s="12"/>
    </row>
  </sheetData>
  <mergeCells count="1">
    <mergeCell ref="A1:G1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4"/>
  <sheetViews>
    <sheetView view="pageBreakPreview" zoomScaleNormal="100" zoomScaleSheetLayoutView="100" workbookViewId="0">
      <selection activeCell="H18" sqref="H18"/>
    </sheetView>
  </sheetViews>
  <sheetFormatPr defaultRowHeight="15.75" x14ac:dyDescent="0.25"/>
  <cols>
    <col min="1" max="1" width="4.125" customWidth="1"/>
    <col min="2" max="2" width="38" customWidth="1"/>
    <col min="3" max="3" width="24.375" customWidth="1"/>
    <col min="4" max="4" width="17" customWidth="1"/>
    <col min="5" max="5" width="16.5" customWidth="1"/>
    <col min="6" max="6" width="15.375" customWidth="1"/>
    <col min="7" max="7" width="20.375" customWidth="1"/>
    <col min="8" max="8" width="12.625" customWidth="1"/>
  </cols>
  <sheetData>
    <row r="1" spans="1:8" ht="48" customHeight="1" x14ac:dyDescent="0.3">
      <c r="A1" s="403" t="s">
        <v>205</v>
      </c>
      <c r="B1" s="403"/>
      <c r="C1" s="403"/>
      <c r="D1" s="403"/>
      <c r="E1" s="403"/>
      <c r="F1" s="403"/>
      <c r="G1" s="403"/>
      <c r="H1" s="20"/>
    </row>
    <row r="2" spans="1:8" ht="32.25" thickBot="1" x14ac:dyDescent="0.3">
      <c r="A2" s="63" t="s">
        <v>171</v>
      </c>
      <c r="B2" s="49" t="s">
        <v>172</v>
      </c>
      <c r="C2" s="49" t="s">
        <v>173</v>
      </c>
      <c r="D2" s="49" t="s">
        <v>206</v>
      </c>
      <c r="E2" s="49" t="s">
        <v>175</v>
      </c>
      <c r="F2" s="49" t="s">
        <v>207</v>
      </c>
      <c r="G2" s="50" t="s">
        <v>177</v>
      </c>
      <c r="H2" s="9"/>
    </row>
    <row r="3" spans="1:8" x14ac:dyDescent="0.25">
      <c r="A3" s="43"/>
      <c r="B3" s="43" t="s">
        <v>208</v>
      </c>
      <c r="C3" s="43" t="s">
        <v>209</v>
      </c>
      <c r="D3" s="365" t="s">
        <v>97</v>
      </c>
      <c r="E3" s="296">
        <v>45618</v>
      </c>
      <c r="F3" s="296">
        <v>45841</v>
      </c>
      <c r="G3" s="43" t="s">
        <v>180</v>
      </c>
    </row>
    <row r="4" spans="1:8" x14ac:dyDescent="0.25">
      <c r="A4" s="2"/>
      <c r="B4" s="2" t="s">
        <v>210</v>
      </c>
      <c r="C4" s="18" t="s">
        <v>209</v>
      </c>
      <c r="D4" s="366" t="s">
        <v>97</v>
      </c>
      <c r="E4" s="359">
        <v>45618</v>
      </c>
      <c r="F4" s="355">
        <v>45841</v>
      </c>
      <c r="G4" s="43" t="s">
        <v>180</v>
      </c>
    </row>
    <row r="5" spans="1:8" x14ac:dyDescent="0.25">
      <c r="A5" s="2"/>
      <c r="B5" s="2" t="s">
        <v>211</v>
      </c>
      <c r="C5" s="2" t="s">
        <v>212</v>
      </c>
      <c r="D5" s="43" t="s">
        <v>108</v>
      </c>
      <c r="E5" s="355">
        <v>45701</v>
      </c>
      <c r="F5" s="355">
        <v>45881</v>
      </c>
      <c r="G5" s="43" t="s">
        <v>180</v>
      </c>
    </row>
    <row r="6" spans="1:8" x14ac:dyDescent="0.25">
      <c r="A6" s="2"/>
      <c r="B6" s="2" t="s">
        <v>213</v>
      </c>
      <c r="C6" s="2" t="s">
        <v>212</v>
      </c>
      <c r="D6" s="2" t="s">
        <v>108</v>
      </c>
      <c r="E6" s="355">
        <v>45702</v>
      </c>
      <c r="F6" s="355">
        <v>45881</v>
      </c>
      <c r="G6" s="43" t="s">
        <v>180</v>
      </c>
    </row>
    <row r="7" spans="1:8" x14ac:dyDescent="0.25">
      <c r="A7" s="2"/>
      <c r="B7" s="2" t="s">
        <v>214</v>
      </c>
      <c r="C7" s="2" t="s">
        <v>215</v>
      </c>
      <c r="D7" s="2" t="s">
        <v>108</v>
      </c>
      <c r="E7" s="355">
        <v>45702</v>
      </c>
      <c r="F7" s="355">
        <v>45966</v>
      </c>
      <c r="G7" s="43" t="s">
        <v>180</v>
      </c>
    </row>
    <row r="8" spans="1:8" x14ac:dyDescent="0.25">
      <c r="A8" s="2"/>
      <c r="B8" s="2" t="s">
        <v>216</v>
      </c>
      <c r="C8" s="2" t="s">
        <v>217</v>
      </c>
      <c r="D8" t="s">
        <v>218</v>
      </c>
      <c r="E8" s="355">
        <v>45681</v>
      </c>
      <c r="F8" s="355">
        <v>46010</v>
      </c>
      <c r="G8" s="43" t="s">
        <v>180</v>
      </c>
    </row>
    <row r="9" spans="1:8" ht="31.5" x14ac:dyDescent="0.25">
      <c r="A9" s="2"/>
      <c r="B9" s="2" t="s">
        <v>219</v>
      </c>
      <c r="C9" s="42" t="s">
        <v>182</v>
      </c>
      <c r="D9" s="2" t="s">
        <v>103</v>
      </c>
      <c r="E9" s="355">
        <v>45761</v>
      </c>
      <c r="F9" s="355">
        <v>45996</v>
      </c>
      <c r="G9" s="43" t="s">
        <v>180</v>
      </c>
    </row>
    <row r="10" spans="1:8" x14ac:dyDescent="0.25">
      <c r="A10" s="2"/>
      <c r="B10" s="2" t="s">
        <v>220</v>
      </c>
      <c r="C10" s="2" t="s">
        <v>221</v>
      </c>
      <c r="D10" s="2" t="s">
        <v>108</v>
      </c>
      <c r="E10" s="355">
        <v>45784</v>
      </c>
      <c r="F10" s="355">
        <v>45981</v>
      </c>
      <c r="G10" s="43" t="s">
        <v>180</v>
      </c>
    </row>
    <row r="11" spans="1:8" x14ac:dyDescent="0.25">
      <c r="A11" s="2"/>
      <c r="B11" s="2" t="s">
        <v>222</v>
      </c>
      <c r="C11" s="2" t="s">
        <v>212</v>
      </c>
      <c r="D11" s="2" t="s">
        <v>108</v>
      </c>
      <c r="E11" s="355">
        <v>45779</v>
      </c>
      <c r="F11" s="355">
        <v>46008</v>
      </c>
      <c r="G11" s="43" t="s">
        <v>180</v>
      </c>
    </row>
    <row r="12" spans="1:8" ht="16.5" thickBot="1" x14ac:dyDescent="0.3"/>
    <row r="13" spans="1:8" ht="53.25" customHeight="1" thickBot="1" x14ac:dyDescent="0.3">
      <c r="B13" s="64" t="s">
        <v>223</v>
      </c>
      <c r="C13" s="67"/>
      <c r="D13" s="241"/>
      <c r="E13" s="68" t="s">
        <v>195</v>
      </c>
    </row>
    <row r="14" spans="1:8" x14ac:dyDescent="0.25">
      <c r="B14" s="17" t="s">
        <v>196</v>
      </c>
      <c r="C14" s="18"/>
      <c r="D14" s="18">
        <v>2</v>
      </c>
      <c r="E14" s="43">
        <v>0</v>
      </c>
    </row>
    <row r="15" spans="1:8" x14ac:dyDescent="0.25">
      <c r="B15" s="17" t="s">
        <v>197</v>
      </c>
      <c r="C15" s="19"/>
      <c r="D15" s="19">
        <v>18</v>
      </c>
      <c r="E15" s="2">
        <v>2</v>
      </c>
    </row>
    <row r="16" spans="1:8" x14ac:dyDescent="0.25">
      <c r="B16" s="17" t="s">
        <v>198</v>
      </c>
      <c r="C16" s="19"/>
      <c r="D16" s="19">
        <v>9</v>
      </c>
      <c r="E16" s="2">
        <v>0</v>
      </c>
    </row>
    <row r="17" spans="2:5" x14ac:dyDescent="0.25">
      <c r="B17" s="11" t="s">
        <v>199</v>
      </c>
      <c r="C17" s="19"/>
      <c r="D17" s="19"/>
      <c r="E17" s="2"/>
    </row>
    <row r="18" spans="2:5" x14ac:dyDescent="0.25">
      <c r="B18" s="2" t="s">
        <v>200</v>
      </c>
      <c r="C18" s="19"/>
      <c r="D18" s="19"/>
      <c r="E18" s="2"/>
    </row>
    <row r="19" spans="2:5" x14ac:dyDescent="0.25">
      <c r="B19" s="2" t="s">
        <v>201</v>
      </c>
      <c r="C19" s="19"/>
      <c r="D19" s="19"/>
      <c r="E19" s="2"/>
    </row>
    <row r="20" spans="2:5" x14ac:dyDescent="0.25">
      <c r="B20" s="2" t="s">
        <v>202</v>
      </c>
      <c r="C20" s="19"/>
      <c r="D20" s="19"/>
      <c r="E20" s="2"/>
    </row>
    <row r="21" spans="2:5" ht="16.5" thickBot="1" x14ac:dyDescent="0.3"/>
    <row r="22" spans="2:5" ht="31.5" customHeight="1" thickBot="1" x14ac:dyDescent="0.3">
      <c r="B22" s="65" t="s">
        <v>224</v>
      </c>
      <c r="C22" s="66" t="s">
        <v>225</v>
      </c>
      <c r="D22" s="12"/>
    </row>
    <row r="23" spans="2:5" ht="29.25" customHeight="1" x14ac:dyDescent="0.25">
      <c r="B23" s="36">
        <v>9</v>
      </c>
      <c r="C23" s="17">
        <v>48.88</v>
      </c>
      <c r="D23" s="12"/>
      <c r="E23" s="12"/>
    </row>
    <row r="24" spans="2:5" x14ac:dyDescent="0.25">
      <c r="E24" s="12"/>
    </row>
  </sheetData>
  <mergeCells count="1">
    <mergeCell ref="A1:G1"/>
  </mergeCells>
  <phoneticPr fontId="2" type="noConversion"/>
  <pageMargins left="0.75" right="0.75" top="1" bottom="1" header="0.4921259845" footer="0.4921259845"/>
  <pageSetup paperSize="9" scale="9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1"/>
  <sheetViews>
    <sheetView view="pageBreakPreview" zoomScaleNormal="100" zoomScaleSheetLayoutView="100" workbookViewId="0">
      <selection activeCell="B21" sqref="B21"/>
    </sheetView>
  </sheetViews>
  <sheetFormatPr defaultRowHeight="15.75" x14ac:dyDescent="0.25"/>
  <cols>
    <col min="1" max="1" width="22.5" bestFit="1" customWidth="1"/>
    <col min="2" max="8" width="11.625" customWidth="1"/>
    <col min="9" max="9" width="16.625" customWidth="1"/>
    <col min="10" max="10" width="11.625" customWidth="1"/>
  </cols>
  <sheetData>
    <row r="1" spans="1:10" ht="21" thickBot="1" x14ac:dyDescent="0.3">
      <c r="A1" s="486" t="s">
        <v>226</v>
      </c>
      <c r="B1" s="486"/>
      <c r="C1" s="486"/>
      <c r="D1" s="486"/>
      <c r="E1" s="486"/>
      <c r="F1" s="486"/>
      <c r="G1" s="486"/>
      <c r="H1" s="486"/>
      <c r="I1" s="486"/>
      <c r="J1" s="103"/>
    </row>
    <row r="2" spans="1:10" s="4" customFormat="1" ht="174" customHeight="1" thickBot="1" x14ac:dyDescent="0.3">
      <c r="A2" s="46" t="s">
        <v>227</v>
      </c>
      <c r="B2" s="49" t="s">
        <v>228</v>
      </c>
      <c r="C2" s="49" t="s">
        <v>229</v>
      </c>
      <c r="D2" s="49" t="s">
        <v>230</v>
      </c>
      <c r="E2" s="49" t="s">
        <v>231</v>
      </c>
      <c r="F2" s="49" t="s">
        <v>232</v>
      </c>
      <c r="G2" s="49" t="s">
        <v>233</v>
      </c>
      <c r="H2" s="49" t="s">
        <v>234</v>
      </c>
      <c r="I2" s="50" t="s">
        <v>235</v>
      </c>
    </row>
    <row r="3" spans="1:10" x14ac:dyDescent="0.25">
      <c r="A3" s="43" t="s">
        <v>236</v>
      </c>
      <c r="B3" s="43">
        <v>23</v>
      </c>
      <c r="C3" s="43">
        <v>1.1000000000000001</v>
      </c>
      <c r="D3" s="43">
        <v>0.05</v>
      </c>
      <c r="E3" s="43">
        <v>4.6500000000000004</v>
      </c>
      <c r="F3" s="43">
        <v>3</v>
      </c>
      <c r="G3" s="43">
        <v>0</v>
      </c>
      <c r="H3" s="43">
        <v>0</v>
      </c>
      <c r="I3" s="43">
        <v>15</v>
      </c>
    </row>
    <row r="4" spans="1:10" x14ac:dyDescent="0.25">
      <c r="A4" s="2" t="s">
        <v>237</v>
      </c>
      <c r="B4" s="2">
        <v>64</v>
      </c>
      <c r="C4" s="2">
        <v>1</v>
      </c>
      <c r="D4" s="2">
        <v>0.02</v>
      </c>
      <c r="E4" s="2">
        <v>4.62</v>
      </c>
      <c r="F4" s="2">
        <v>1</v>
      </c>
      <c r="G4" s="2">
        <v>0</v>
      </c>
      <c r="H4" s="2">
        <v>0</v>
      </c>
      <c r="I4" s="2">
        <v>42</v>
      </c>
    </row>
    <row r="5" spans="1:10" x14ac:dyDescent="0.25">
      <c r="A5" s="2" t="s">
        <v>238</v>
      </c>
      <c r="B5" s="2">
        <v>128</v>
      </c>
      <c r="C5" s="2">
        <v>1.06</v>
      </c>
      <c r="D5" s="2">
        <v>0.24</v>
      </c>
      <c r="E5" s="2">
        <v>3.54</v>
      </c>
      <c r="F5" s="2">
        <v>0</v>
      </c>
      <c r="G5" s="2">
        <v>1</v>
      </c>
      <c r="H5" s="2">
        <v>2</v>
      </c>
      <c r="I5" s="2">
        <v>76</v>
      </c>
    </row>
    <row r="6" spans="1:10" x14ac:dyDescent="0.25">
      <c r="A6" s="44" t="s">
        <v>54</v>
      </c>
      <c r="B6" s="35">
        <f>SUM(B3:B5)</f>
        <v>215</v>
      </c>
      <c r="C6" s="82">
        <f>+IFERROR(($B$3*C3+$B$4*C4+$B$5*C5)/$B$6,0)</f>
        <v>1.0464186046511628</v>
      </c>
      <c r="D6" s="82">
        <f>+IFERROR(($B$3*D3+$B$4*D4+$B$5*D5)/$B$6,0)</f>
        <v>0.1541860465116279</v>
      </c>
      <c r="E6" s="82">
        <f>+IFERROR(($B$3*E3+$B$4*E4+$B$5*E5)/$B$6,0)</f>
        <v>3.980232558139535</v>
      </c>
      <c r="F6" s="35">
        <f>SUM(F3:F5)</f>
        <v>4</v>
      </c>
      <c r="G6" s="35">
        <f>SUM(G3:G5)</f>
        <v>1</v>
      </c>
      <c r="H6" s="35">
        <f>SUM(H3:H5)</f>
        <v>2</v>
      </c>
      <c r="I6" s="35">
        <f>SUM(I3:I5)</f>
        <v>133</v>
      </c>
    </row>
    <row r="8" spans="1:10" s="1" customFormat="1" ht="16.5" customHeight="1" thickBot="1" x14ac:dyDescent="0.3">
      <c r="A8" s="485" t="s">
        <v>239</v>
      </c>
      <c r="B8" s="485"/>
      <c r="C8" s="485"/>
      <c r="D8" s="9"/>
      <c r="H8" s="9"/>
      <c r="I8" s="9"/>
      <c r="J8" s="9"/>
    </row>
    <row r="9" spans="1:10" s="1" customFormat="1" ht="32.25" thickBot="1" x14ac:dyDescent="0.3">
      <c r="A9" s="46" t="s">
        <v>240</v>
      </c>
      <c r="B9" s="49" t="s">
        <v>241</v>
      </c>
      <c r="C9" s="50" t="s">
        <v>242</v>
      </c>
      <c r="D9" s="9"/>
      <c r="H9" s="9"/>
      <c r="I9" s="9"/>
      <c r="J9" s="9"/>
    </row>
    <row r="10" spans="1:10" x14ac:dyDescent="0.25">
      <c r="A10" s="43" t="s">
        <v>243</v>
      </c>
      <c r="B10" s="43">
        <v>5</v>
      </c>
      <c r="C10" s="69">
        <v>2.7</v>
      </c>
    </row>
    <row r="11" spans="1:10" x14ac:dyDescent="0.25">
      <c r="A11" s="2" t="s">
        <v>244</v>
      </c>
      <c r="B11" s="2">
        <v>130</v>
      </c>
      <c r="C11" s="3">
        <v>62.7</v>
      </c>
    </row>
    <row r="12" spans="1:10" ht="13.5" customHeight="1" x14ac:dyDescent="0.25">
      <c r="A12" s="35" t="s">
        <v>54</v>
      </c>
      <c r="B12" s="44">
        <f>+B10+B11</f>
        <v>135</v>
      </c>
      <c r="C12" s="44">
        <f>+C10+C11</f>
        <v>65.400000000000006</v>
      </c>
    </row>
    <row r="13" spans="1:10" x14ac:dyDescent="0.25">
      <c r="C13" s="12"/>
    </row>
    <row r="14" spans="1:10" ht="15.75" customHeight="1" x14ac:dyDescent="0.25">
      <c r="A14" s="485" t="s">
        <v>245</v>
      </c>
      <c r="B14" s="485"/>
      <c r="C14" s="485"/>
    </row>
    <row r="15" spans="1:10" x14ac:dyDescent="0.25">
      <c r="A15" s="485"/>
      <c r="B15" s="485"/>
      <c r="C15" s="485"/>
    </row>
    <row r="16" spans="1:10" x14ac:dyDescent="0.25">
      <c r="A16" s="485"/>
      <c r="B16" s="485"/>
      <c r="C16" s="485"/>
    </row>
    <row r="17" spans="1:3" ht="16.5" thickBot="1" x14ac:dyDescent="0.3">
      <c r="A17" s="487"/>
      <c r="B17" s="487"/>
      <c r="C17" s="485"/>
    </row>
    <row r="18" spans="1:3" ht="16.5" thickBot="1" x14ac:dyDescent="0.3">
      <c r="A18" s="46" t="s">
        <v>246</v>
      </c>
      <c r="B18" s="50" t="s">
        <v>247</v>
      </c>
      <c r="C18" s="16"/>
    </row>
    <row r="19" spans="1:3" x14ac:dyDescent="0.25">
      <c r="A19" s="43" t="s">
        <v>248</v>
      </c>
      <c r="B19" s="43">
        <v>21</v>
      </c>
    </row>
    <row r="20" spans="1:3" x14ac:dyDescent="0.25">
      <c r="A20" s="2" t="s">
        <v>249</v>
      </c>
      <c r="B20" s="2">
        <v>10</v>
      </c>
    </row>
    <row r="21" spans="1:3" x14ac:dyDescent="0.25">
      <c r="A21" s="35" t="s">
        <v>54</v>
      </c>
      <c r="B21" s="44">
        <f>+B19+B20</f>
        <v>31</v>
      </c>
      <c r="C21" s="12"/>
    </row>
  </sheetData>
  <mergeCells count="3">
    <mergeCell ref="A8:C8"/>
    <mergeCell ref="A1:I1"/>
    <mergeCell ref="A14:C17"/>
  </mergeCells>
  <phoneticPr fontId="2" type="noConversion"/>
  <pageMargins left="0.75" right="0.75" top="1" bottom="1" header="0.4921259845" footer="0.4921259845"/>
  <pageSetup paperSize="9" scale="89" orientation="landscape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22"/>
  <sheetViews>
    <sheetView view="pageBreakPreview" zoomScaleNormal="100" zoomScaleSheetLayoutView="100" workbookViewId="0">
      <selection activeCell="A2" sqref="A2"/>
    </sheetView>
  </sheetViews>
  <sheetFormatPr defaultRowHeight="15.75" x14ac:dyDescent="0.25"/>
  <cols>
    <col min="1" max="1" width="12.125" customWidth="1"/>
    <col min="2" max="2" width="7.875" customWidth="1"/>
    <col min="3" max="3" width="10.625" customWidth="1"/>
    <col min="4" max="4" width="7.875" customWidth="1"/>
    <col min="5" max="5" width="10.375" customWidth="1"/>
    <col min="6" max="6" width="8" customWidth="1"/>
    <col min="7" max="7" width="9.625" customWidth="1"/>
    <col min="8" max="8" width="7.25" customWidth="1"/>
    <col min="9" max="9" width="8.75" customWidth="1"/>
    <col min="10" max="10" width="9.625" customWidth="1"/>
    <col min="11" max="11" width="9" customWidth="1"/>
    <col min="12" max="12" width="8.125" customWidth="1"/>
    <col min="13" max="13" width="9.875" customWidth="1"/>
    <col min="14" max="20" width="10.625" customWidth="1"/>
  </cols>
  <sheetData>
    <row r="1" spans="1:19" ht="31.5" customHeight="1" x14ac:dyDescent="0.25">
      <c r="A1" s="403" t="s">
        <v>250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14"/>
      <c r="O1" s="14"/>
      <c r="P1" s="14"/>
      <c r="Q1" s="14"/>
      <c r="R1" s="14"/>
      <c r="S1" s="14"/>
    </row>
    <row r="2" spans="1:19" ht="16.5" thickBot="1" x14ac:dyDescent="0.3">
      <c r="A2" s="156" t="s">
        <v>251</v>
      </c>
      <c r="B2" s="156"/>
      <c r="C2" s="157"/>
      <c r="D2" s="157"/>
      <c r="E2" s="156"/>
      <c r="F2" s="156"/>
      <c r="G2" s="156"/>
      <c r="H2" s="488"/>
      <c r="I2" s="488"/>
      <c r="J2" s="488"/>
      <c r="K2" s="488"/>
      <c r="L2" s="488"/>
      <c r="M2" s="488"/>
    </row>
    <row r="3" spans="1:19" s="5" customFormat="1" ht="66.75" customHeight="1" thickBot="1" x14ac:dyDescent="0.3">
      <c r="A3" s="158" t="s">
        <v>153</v>
      </c>
      <c r="B3" s="159" t="s">
        <v>54</v>
      </c>
      <c r="C3" s="159" t="s">
        <v>252</v>
      </c>
      <c r="D3" s="159" t="s">
        <v>253</v>
      </c>
      <c r="E3" s="159" t="s">
        <v>254</v>
      </c>
      <c r="F3" s="159" t="s">
        <v>255</v>
      </c>
      <c r="G3" s="160" t="s">
        <v>256</v>
      </c>
      <c r="H3" s="159" t="s">
        <v>56</v>
      </c>
      <c r="I3" s="158" t="s">
        <v>252</v>
      </c>
      <c r="J3" s="159" t="s">
        <v>253</v>
      </c>
      <c r="K3" s="159" t="s">
        <v>254</v>
      </c>
      <c r="L3" s="159" t="s">
        <v>255</v>
      </c>
      <c r="M3" s="160" t="s">
        <v>256</v>
      </c>
    </row>
    <row r="4" spans="1:19" s="5" customFormat="1" x14ac:dyDescent="0.25">
      <c r="A4" s="161" t="s">
        <v>161</v>
      </c>
      <c r="B4" s="162">
        <f>SUM(C4:G4)</f>
        <v>372.221</v>
      </c>
      <c r="C4" s="163">
        <v>45.652999999999999</v>
      </c>
      <c r="D4" s="163">
        <v>71.698999999999998</v>
      </c>
      <c r="E4" s="163"/>
      <c r="F4" s="163">
        <v>171.99299999999999</v>
      </c>
      <c r="G4" s="196">
        <v>82.876000000000005</v>
      </c>
      <c r="H4" s="203">
        <f t="shared" ref="H4:H15" si="0">SUM(I4:M4)</f>
        <v>203.82300000000001</v>
      </c>
      <c r="I4" s="164">
        <v>17.753</v>
      </c>
      <c r="J4" s="165">
        <v>34.098999999999997</v>
      </c>
      <c r="K4" s="165"/>
      <c r="L4" s="165">
        <v>103.43</v>
      </c>
      <c r="M4" s="166">
        <v>48.540999999999997</v>
      </c>
    </row>
    <row r="5" spans="1:19" s="5" customFormat="1" ht="30" x14ac:dyDescent="0.25">
      <c r="A5" s="167" t="s">
        <v>162</v>
      </c>
      <c r="B5" s="162">
        <f>SUM(C5:G5)</f>
        <v>158.11800000000002</v>
      </c>
      <c r="C5" s="168">
        <v>30.751000000000001</v>
      </c>
      <c r="D5" s="168">
        <v>57.081000000000003</v>
      </c>
      <c r="E5" s="168"/>
      <c r="F5" s="168">
        <v>63.777999999999999</v>
      </c>
      <c r="G5" s="197">
        <v>6.508</v>
      </c>
      <c r="H5" s="204">
        <f t="shared" si="0"/>
        <v>67.518000000000001</v>
      </c>
      <c r="I5" s="167">
        <v>6</v>
      </c>
      <c r="J5" s="168">
        <v>21.48</v>
      </c>
      <c r="K5" s="168"/>
      <c r="L5" s="168">
        <v>39.637999999999998</v>
      </c>
      <c r="M5" s="169">
        <v>0.4</v>
      </c>
    </row>
    <row r="6" spans="1:19" s="5" customFormat="1" x14ac:dyDescent="0.25">
      <c r="A6" s="167" t="s">
        <v>163</v>
      </c>
      <c r="B6" s="162">
        <f t="shared" ref="B6:B14" si="1">SUM(C6:G6)</f>
        <v>56.25</v>
      </c>
      <c r="C6" s="168">
        <v>6</v>
      </c>
      <c r="D6" s="168">
        <v>21</v>
      </c>
      <c r="E6" s="168"/>
      <c r="F6" s="168">
        <v>29</v>
      </c>
      <c r="G6" s="197">
        <v>0.25</v>
      </c>
      <c r="H6" s="204">
        <f t="shared" si="0"/>
        <v>24.4</v>
      </c>
      <c r="I6" s="167">
        <v>2</v>
      </c>
      <c r="J6" s="168">
        <v>9</v>
      </c>
      <c r="K6" s="168"/>
      <c r="L6" s="168">
        <v>13.4</v>
      </c>
      <c r="M6" s="169"/>
    </row>
    <row r="7" spans="1:19" s="5" customFormat="1" ht="30" x14ac:dyDescent="0.25">
      <c r="A7" s="167" t="s">
        <v>257</v>
      </c>
      <c r="B7" s="162">
        <f t="shared" si="1"/>
        <v>38.518999999999998</v>
      </c>
      <c r="C7" s="168">
        <v>2</v>
      </c>
      <c r="D7" s="168">
        <v>12</v>
      </c>
      <c r="E7" s="168"/>
      <c r="F7" s="168">
        <v>24.518999999999998</v>
      </c>
      <c r="G7" s="197"/>
      <c r="H7" s="204">
        <f t="shared" si="0"/>
        <v>21.006999999999998</v>
      </c>
      <c r="I7" s="167"/>
      <c r="J7" s="168">
        <v>6</v>
      </c>
      <c r="K7" s="168"/>
      <c r="L7" s="168">
        <v>15.007</v>
      </c>
      <c r="M7" s="169"/>
    </row>
    <row r="8" spans="1:19" s="5" customFormat="1" x14ac:dyDescent="0.25">
      <c r="A8" s="167" t="s">
        <v>165</v>
      </c>
      <c r="B8" s="162">
        <f t="shared" si="1"/>
        <v>120.68900000000001</v>
      </c>
      <c r="C8" s="168">
        <v>13.301</v>
      </c>
      <c r="D8" s="168">
        <v>36.286999999999999</v>
      </c>
      <c r="E8" s="168"/>
      <c r="F8" s="168">
        <v>57.487000000000002</v>
      </c>
      <c r="G8" s="197">
        <v>13.614000000000001</v>
      </c>
      <c r="H8" s="204">
        <f t="shared" si="0"/>
        <v>74.38900000000001</v>
      </c>
      <c r="I8" s="167">
        <v>6.0010000000000003</v>
      </c>
      <c r="J8" s="168">
        <v>22.001000000000001</v>
      </c>
      <c r="K8" s="168"/>
      <c r="L8" s="168">
        <v>35.487000000000002</v>
      </c>
      <c r="M8" s="169">
        <v>10.9</v>
      </c>
    </row>
    <row r="9" spans="1:19" s="5" customFormat="1" x14ac:dyDescent="0.25">
      <c r="A9" s="167" t="s">
        <v>258</v>
      </c>
      <c r="B9" s="162">
        <f t="shared" si="1"/>
        <v>18.402000000000001</v>
      </c>
      <c r="C9" s="168">
        <v>4.4009999999999998</v>
      </c>
      <c r="D9" s="168">
        <v>3</v>
      </c>
      <c r="E9" s="168"/>
      <c r="F9" s="168">
        <v>6.0010000000000003</v>
      </c>
      <c r="G9" s="197">
        <v>5</v>
      </c>
      <c r="H9" s="204">
        <f t="shared" si="0"/>
        <v>6.0010000000000003</v>
      </c>
      <c r="I9" s="167"/>
      <c r="J9" s="168">
        <v>1</v>
      </c>
      <c r="K9" s="168"/>
      <c r="L9" s="168">
        <v>4.0010000000000003</v>
      </c>
      <c r="M9" s="169">
        <v>1</v>
      </c>
    </row>
    <row r="10" spans="1:19" s="5" customFormat="1" x14ac:dyDescent="0.25">
      <c r="A10" s="167"/>
      <c r="B10" s="162">
        <f t="shared" si="1"/>
        <v>0</v>
      </c>
      <c r="C10" s="168"/>
      <c r="D10" s="168"/>
      <c r="E10" s="168"/>
      <c r="F10" s="168"/>
      <c r="G10" s="197"/>
      <c r="H10" s="204">
        <f t="shared" si="0"/>
        <v>0</v>
      </c>
      <c r="I10" s="167"/>
      <c r="J10" s="168"/>
      <c r="K10" s="168"/>
      <c r="L10" s="168"/>
      <c r="M10" s="169"/>
    </row>
    <row r="11" spans="1:19" s="5" customFormat="1" x14ac:dyDescent="0.25">
      <c r="A11" s="167"/>
      <c r="B11" s="162">
        <f t="shared" si="1"/>
        <v>0</v>
      </c>
      <c r="C11" s="168"/>
      <c r="D11" s="168"/>
      <c r="E11" s="168"/>
      <c r="F11" s="168"/>
      <c r="G11" s="197"/>
      <c r="H11" s="204">
        <f t="shared" si="0"/>
        <v>0</v>
      </c>
      <c r="I11" s="167"/>
      <c r="J11" s="168"/>
      <c r="K11" s="168"/>
      <c r="L11" s="168"/>
      <c r="M11" s="169"/>
    </row>
    <row r="12" spans="1:19" s="5" customFormat="1" x14ac:dyDescent="0.25">
      <c r="A12" s="167"/>
      <c r="B12" s="162">
        <f t="shared" si="1"/>
        <v>0</v>
      </c>
      <c r="C12" s="168"/>
      <c r="D12" s="168"/>
      <c r="E12" s="168"/>
      <c r="F12" s="168"/>
      <c r="G12" s="197"/>
      <c r="H12" s="204">
        <f t="shared" si="0"/>
        <v>0</v>
      </c>
      <c r="I12" s="167"/>
      <c r="J12" s="168"/>
      <c r="K12" s="168"/>
      <c r="L12" s="168"/>
      <c r="M12" s="169"/>
    </row>
    <row r="13" spans="1:19" s="5" customFormat="1" x14ac:dyDescent="0.25">
      <c r="A13" s="167"/>
      <c r="B13" s="162">
        <f t="shared" si="1"/>
        <v>0</v>
      </c>
      <c r="C13" s="168"/>
      <c r="D13" s="168"/>
      <c r="E13" s="168"/>
      <c r="F13" s="168"/>
      <c r="G13" s="197"/>
      <c r="H13" s="204">
        <f t="shared" si="0"/>
        <v>0</v>
      </c>
      <c r="I13" s="167"/>
      <c r="J13" s="168"/>
      <c r="K13" s="168"/>
      <c r="L13" s="168"/>
      <c r="M13" s="169"/>
    </row>
    <row r="14" spans="1:19" s="5" customFormat="1" x14ac:dyDescent="0.25">
      <c r="A14" s="167"/>
      <c r="B14" s="162">
        <f t="shared" si="1"/>
        <v>0</v>
      </c>
      <c r="C14" s="168"/>
      <c r="D14" s="168"/>
      <c r="E14" s="168"/>
      <c r="F14" s="168"/>
      <c r="G14" s="197"/>
      <c r="H14" s="204">
        <f t="shared" si="0"/>
        <v>0</v>
      </c>
      <c r="I14" s="167"/>
      <c r="J14" s="168"/>
      <c r="K14" s="168"/>
      <c r="L14" s="168"/>
      <c r="M14" s="169"/>
    </row>
    <row r="15" spans="1:19" ht="18.75" customHeight="1" x14ac:dyDescent="0.25">
      <c r="A15" s="170" t="s">
        <v>54</v>
      </c>
      <c r="B15" s="162">
        <f t="shared" ref="B15" si="2">SUM(C15:G15)</f>
        <v>764.19900000000007</v>
      </c>
      <c r="C15" s="171">
        <f>SUM(C4:C14)</f>
        <v>102.10599999999999</v>
      </c>
      <c r="D15" s="171">
        <f>SUM(D4:D14)</f>
        <v>201.06700000000001</v>
      </c>
      <c r="E15" s="171">
        <f>SUM(E4:E14)</f>
        <v>0</v>
      </c>
      <c r="F15" s="171">
        <f>SUM(F4:F14)</f>
        <v>352.77799999999996</v>
      </c>
      <c r="G15" s="198">
        <f>SUM(G4:G14)</f>
        <v>108.248</v>
      </c>
      <c r="H15" s="204">
        <f t="shared" si="0"/>
        <v>397.13800000000003</v>
      </c>
      <c r="I15" s="172">
        <f>SUM(I4:I14)</f>
        <v>31.754000000000001</v>
      </c>
      <c r="J15" s="171">
        <f>SUM(J4:J14)</f>
        <v>93.58</v>
      </c>
      <c r="K15" s="171">
        <f>SUM(K4:K14)</f>
        <v>0</v>
      </c>
      <c r="L15" s="171">
        <f>SUM(L4:L14)</f>
        <v>210.96300000000002</v>
      </c>
      <c r="M15" s="173">
        <f>SUM(M4:M14)</f>
        <v>60.840999999999994</v>
      </c>
    </row>
    <row r="16" spans="1:19" ht="20.25" customHeight="1" x14ac:dyDescent="0.25">
      <c r="A16" s="170" t="s">
        <v>259</v>
      </c>
      <c r="B16" s="174">
        <v>100</v>
      </c>
      <c r="C16" s="175">
        <f t="shared" ref="C16:H16" si="3">+IFERROR(C15/$B$15,0)*100</f>
        <v>13.361179483354466</v>
      </c>
      <c r="D16" s="175">
        <f t="shared" si="3"/>
        <v>26.310816946894722</v>
      </c>
      <c r="E16" s="175">
        <f t="shared" si="3"/>
        <v>0</v>
      </c>
      <c r="F16" s="175">
        <f t="shared" si="3"/>
        <v>46.163106730053286</v>
      </c>
      <c r="G16" s="199">
        <f t="shared" si="3"/>
        <v>14.164896839697514</v>
      </c>
      <c r="H16" s="195">
        <f t="shared" si="3"/>
        <v>51.967877476939904</v>
      </c>
      <c r="I16" s="176">
        <f>+IFERROR(I15/$H$15,0)*100</f>
        <v>7.9957093000417991</v>
      </c>
      <c r="J16" s="175">
        <f t="shared" ref="J16:M16" si="4">+IFERROR(J15/$H$15,0)*100</f>
        <v>23.56359754040157</v>
      </c>
      <c r="K16" s="175">
        <f t="shared" si="4"/>
        <v>0</v>
      </c>
      <c r="L16" s="175">
        <f t="shared" si="4"/>
        <v>53.120829535325257</v>
      </c>
      <c r="M16" s="209">
        <f t="shared" si="4"/>
        <v>15.319863624231372</v>
      </c>
    </row>
    <row r="17" spans="1:13" ht="33.75" customHeight="1" x14ac:dyDescent="0.25">
      <c r="A17" s="177" t="s">
        <v>260</v>
      </c>
      <c r="B17" s="178">
        <v>742.61</v>
      </c>
      <c r="C17" s="179">
        <v>100.09</v>
      </c>
      <c r="D17" s="179">
        <v>203.24</v>
      </c>
      <c r="E17" s="179">
        <v>0</v>
      </c>
      <c r="F17" s="179">
        <v>329.41</v>
      </c>
      <c r="G17" s="182">
        <v>109.87</v>
      </c>
      <c r="H17" s="205">
        <v>379.74</v>
      </c>
      <c r="I17" s="181">
        <v>28.79</v>
      </c>
      <c r="J17" s="179">
        <v>95.09</v>
      </c>
      <c r="K17" s="179">
        <v>0</v>
      </c>
      <c r="L17" s="182">
        <v>194.54</v>
      </c>
      <c r="M17" s="180">
        <v>61.32</v>
      </c>
    </row>
    <row r="18" spans="1:13" ht="33.75" customHeight="1" x14ac:dyDescent="0.25">
      <c r="A18" s="177" t="s">
        <v>261</v>
      </c>
      <c r="B18" s="183">
        <v>100</v>
      </c>
      <c r="C18" s="183">
        <v>13.48</v>
      </c>
      <c r="D18" s="183">
        <v>27.37</v>
      </c>
      <c r="E18" s="183">
        <v>0</v>
      </c>
      <c r="F18" s="183">
        <v>44.36</v>
      </c>
      <c r="G18" s="200">
        <v>14.8</v>
      </c>
      <c r="H18" s="206">
        <v>51.14</v>
      </c>
      <c r="I18" s="185">
        <v>7.58</v>
      </c>
      <c r="J18" s="183">
        <v>25.04</v>
      </c>
      <c r="K18" s="183">
        <v>0</v>
      </c>
      <c r="L18" s="183">
        <v>51.23</v>
      </c>
      <c r="M18" s="184">
        <v>16.149999999999999</v>
      </c>
    </row>
    <row r="19" spans="1:13" ht="32.25" customHeight="1" x14ac:dyDescent="0.25">
      <c r="A19" s="186" t="s">
        <v>262</v>
      </c>
      <c r="B19" s="187">
        <f>+B15-B17</f>
        <v>21.589000000000055</v>
      </c>
      <c r="C19" s="187">
        <f t="shared" ref="C19:M19" si="5">+C15-C17</f>
        <v>2.0159999999999911</v>
      </c>
      <c r="D19" s="187">
        <f t="shared" si="5"/>
        <v>-2.1730000000000018</v>
      </c>
      <c r="E19" s="187">
        <f t="shared" si="5"/>
        <v>0</v>
      </c>
      <c r="F19" s="187">
        <f t="shared" si="5"/>
        <v>23.367999999999938</v>
      </c>
      <c r="G19" s="201">
        <f t="shared" si="5"/>
        <v>-1.6219999999999999</v>
      </c>
      <c r="H19" s="207">
        <f>+H15-H17</f>
        <v>17.398000000000025</v>
      </c>
      <c r="I19" s="189">
        <f t="shared" si="5"/>
        <v>2.9640000000000022</v>
      </c>
      <c r="J19" s="187">
        <f t="shared" si="5"/>
        <v>-1.5100000000000051</v>
      </c>
      <c r="K19" s="187">
        <f t="shared" si="5"/>
        <v>0</v>
      </c>
      <c r="L19" s="187">
        <f t="shared" si="5"/>
        <v>16.42300000000003</v>
      </c>
      <c r="M19" s="188">
        <f t="shared" si="5"/>
        <v>-0.47900000000000631</v>
      </c>
    </row>
    <row r="20" spans="1:13" ht="39" customHeight="1" thickBot="1" x14ac:dyDescent="0.3">
      <c r="A20" s="190" t="s">
        <v>263</v>
      </c>
      <c r="B20" s="191">
        <f t="shared" ref="B20:L20" si="6">+B16-B18</f>
        <v>0</v>
      </c>
      <c r="C20" s="191">
        <f>+C16-C18</f>
        <v>-0.11882051664553472</v>
      </c>
      <c r="D20" s="191">
        <f>+D16-D18</f>
        <v>-1.0591830531052793</v>
      </c>
      <c r="E20" s="191">
        <f t="shared" si="6"/>
        <v>0</v>
      </c>
      <c r="F20" s="191">
        <f t="shared" si="6"/>
        <v>1.8031067300532868</v>
      </c>
      <c r="G20" s="202">
        <f t="shared" si="6"/>
        <v>-0.63510316030248681</v>
      </c>
      <c r="H20" s="208">
        <f>+H16-H18</f>
        <v>0.82787747693990354</v>
      </c>
      <c r="I20" s="193">
        <f t="shared" si="6"/>
        <v>0.41570930004179907</v>
      </c>
      <c r="J20" s="191">
        <f t="shared" si="6"/>
        <v>-1.4764024595984289</v>
      </c>
      <c r="K20" s="191">
        <f t="shared" si="6"/>
        <v>0</v>
      </c>
      <c r="L20" s="191">
        <f t="shared" si="6"/>
        <v>1.8908295353252598</v>
      </c>
      <c r="M20" s="192">
        <f>+M16-M18</f>
        <v>-0.83013637576862642</v>
      </c>
    </row>
    <row r="21" spans="1:13" x14ac:dyDescent="0.25">
      <c r="A21" s="194" t="s">
        <v>264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</row>
    <row r="22" spans="1:13" x14ac:dyDescent="0.25">
      <c r="A22" s="156"/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</row>
  </sheetData>
  <mergeCells count="2">
    <mergeCell ref="A1:M1"/>
    <mergeCell ref="H2:M2"/>
  </mergeCells>
  <phoneticPr fontId="2" type="noConversion"/>
  <pageMargins left="0.75" right="0.75" top="0.5" bottom="1" header="0.4921259845" footer="0.4921259845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6"/>
  <sheetViews>
    <sheetView view="pageBreakPreview" zoomScaleNormal="100" zoomScaleSheetLayoutView="100" workbookViewId="0">
      <selection activeCell="F35" sqref="F35"/>
    </sheetView>
  </sheetViews>
  <sheetFormatPr defaultRowHeight="15.75" x14ac:dyDescent="0.25"/>
  <cols>
    <col min="1" max="1" width="16" customWidth="1"/>
    <col min="2" max="2" width="12.625" customWidth="1"/>
    <col min="3" max="3" width="11.375" customWidth="1"/>
    <col min="4" max="11" width="12.625" customWidth="1"/>
  </cols>
  <sheetData>
    <row r="1" spans="1:11" ht="40.5" customHeight="1" x14ac:dyDescent="0.25">
      <c r="A1" s="489" t="s">
        <v>265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</row>
    <row r="2" spans="1:11" ht="16.5" thickBot="1" x14ac:dyDescent="0.3">
      <c r="A2" s="14" t="s">
        <v>152</v>
      </c>
      <c r="B2" s="1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5">
      <c r="A3" s="476" t="s">
        <v>153</v>
      </c>
      <c r="B3" s="497" t="s">
        <v>266</v>
      </c>
      <c r="C3" s="462" t="s">
        <v>56</v>
      </c>
      <c r="D3" s="492" t="s">
        <v>267</v>
      </c>
      <c r="E3" s="493"/>
      <c r="F3" s="494"/>
      <c r="G3" s="499" t="s">
        <v>268</v>
      </c>
      <c r="H3" s="462" t="s">
        <v>56</v>
      </c>
      <c r="I3" s="492" t="s">
        <v>269</v>
      </c>
      <c r="J3" s="493"/>
      <c r="K3" s="494"/>
    </row>
    <row r="4" spans="1:11" ht="32.25" thickBot="1" x14ac:dyDescent="0.3">
      <c r="A4" s="477"/>
      <c r="B4" s="498"/>
      <c r="C4" s="478"/>
      <c r="D4" s="70" t="s">
        <v>158</v>
      </c>
      <c r="E4" s="70" t="s">
        <v>159</v>
      </c>
      <c r="F4" s="62" t="s">
        <v>160</v>
      </c>
      <c r="G4" s="500"/>
      <c r="H4" s="478"/>
      <c r="I4" s="70" t="s">
        <v>158</v>
      </c>
      <c r="J4" s="70" t="s">
        <v>159</v>
      </c>
      <c r="K4" s="62" t="s">
        <v>160</v>
      </c>
    </row>
    <row r="5" spans="1:11" x14ac:dyDescent="0.25">
      <c r="A5" s="120" t="s">
        <v>161</v>
      </c>
      <c r="B5" s="110">
        <v>116</v>
      </c>
      <c r="C5" s="61">
        <v>72</v>
      </c>
      <c r="D5" s="61">
        <v>314</v>
      </c>
      <c r="E5" s="61">
        <v>515</v>
      </c>
      <c r="F5" s="111">
        <v>358</v>
      </c>
      <c r="G5" s="110">
        <v>37</v>
      </c>
      <c r="H5" s="61">
        <v>25</v>
      </c>
      <c r="I5" s="351">
        <v>54</v>
      </c>
      <c r="J5" s="61">
        <v>0</v>
      </c>
      <c r="K5" s="111">
        <v>83</v>
      </c>
    </row>
    <row r="6" spans="1:11" x14ac:dyDescent="0.25">
      <c r="A6" s="118" t="s">
        <v>162</v>
      </c>
      <c r="B6" s="116">
        <v>152</v>
      </c>
      <c r="C6" s="42">
        <v>49</v>
      </c>
      <c r="D6" s="42">
        <v>265</v>
      </c>
      <c r="E6" s="42">
        <v>61</v>
      </c>
      <c r="F6" s="117">
        <v>727</v>
      </c>
      <c r="G6" s="116">
        <v>27</v>
      </c>
      <c r="H6" s="42">
        <v>12</v>
      </c>
      <c r="I6" s="352">
        <v>93</v>
      </c>
      <c r="J6" s="42">
        <v>628</v>
      </c>
      <c r="K6" s="117">
        <v>211</v>
      </c>
    </row>
    <row r="7" spans="1:11" x14ac:dyDescent="0.25">
      <c r="A7" s="118" t="s">
        <v>163</v>
      </c>
      <c r="B7" s="116">
        <v>24</v>
      </c>
      <c r="C7" s="42">
        <v>9</v>
      </c>
      <c r="D7" s="42">
        <v>82</v>
      </c>
      <c r="E7" s="42">
        <v>0</v>
      </c>
      <c r="F7" s="117">
        <v>50</v>
      </c>
      <c r="G7" s="116">
        <v>9</v>
      </c>
      <c r="H7" s="42">
        <v>6</v>
      </c>
      <c r="I7" s="352">
        <v>15</v>
      </c>
      <c r="J7" s="42">
        <v>0</v>
      </c>
      <c r="K7" s="117">
        <v>20</v>
      </c>
    </row>
    <row r="8" spans="1:11" x14ac:dyDescent="0.25">
      <c r="A8" s="119" t="s">
        <v>164</v>
      </c>
      <c r="B8" s="112">
        <v>23</v>
      </c>
      <c r="C8" s="2">
        <v>16</v>
      </c>
      <c r="D8" s="2">
        <v>99</v>
      </c>
      <c r="E8" s="2">
        <v>0</v>
      </c>
      <c r="F8" s="113">
        <v>12</v>
      </c>
      <c r="G8" s="112">
        <v>2</v>
      </c>
      <c r="H8" s="2">
        <v>1</v>
      </c>
      <c r="I8" s="353">
        <v>14</v>
      </c>
      <c r="J8" s="2">
        <v>0</v>
      </c>
      <c r="K8" s="113">
        <v>5</v>
      </c>
    </row>
    <row r="9" spans="1:11" x14ac:dyDescent="0.25">
      <c r="A9" s="119" t="s">
        <v>165</v>
      </c>
      <c r="B9" s="112">
        <v>78</v>
      </c>
      <c r="C9" s="2">
        <v>49</v>
      </c>
      <c r="D9" s="2">
        <v>301</v>
      </c>
      <c r="E9" s="2">
        <v>0</v>
      </c>
      <c r="F9" s="113">
        <v>77</v>
      </c>
      <c r="G9" s="112">
        <v>35</v>
      </c>
      <c r="H9" s="2">
        <v>22</v>
      </c>
      <c r="I9" s="353">
        <v>135</v>
      </c>
      <c r="J9" s="2">
        <v>153</v>
      </c>
      <c r="K9" s="113">
        <v>190</v>
      </c>
    </row>
    <row r="10" spans="1:11" ht="16.5" thickBot="1" x14ac:dyDescent="0.3">
      <c r="A10" s="121" t="s">
        <v>166</v>
      </c>
      <c r="B10" s="128">
        <v>40</v>
      </c>
      <c r="C10" s="122">
        <v>17</v>
      </c>
      <c r="D10" s="122">
        <v>43</v>
      </c>
      <c r="E10" s="122">
        <v>0</v>
      </c>
      <c r="F10" s="123">
        <v>325</v>
      </c>
      <c r="G10" s="128">
        <v>15</v>
      </c>
      <c r="H10" s="122">
        <v>6</v>
      </c>
      <c r="I10" s="354">
        <v>49</v>
      </c>
      <c r="J10" s="142">
        <v>0</v>
      </c>
      <c r="K10" s="143">
        <v>50</v>
      </c>
    </row>
    <row r="11" spans="1:11" ht="18" customHeight="1" thickBot="1" x14ac:dyDescent="0.3">
      <c r="A11" s="140" t="s">
        <v>54</v>
      </c>
      <c r="B11" s="129">
        <f>SUM(B5:B10)</f>
        <v>433</v>
      </c>
      <c r="C11" s="126">
        <f>SUM(C5:C10)</f>
        <v>212</v>
      </c>
      <c r="D11" s="126">
        <f>SUM(D5:D10)</f>
        <v>1104</v>
      </c>
      <c r="E11" s="126">
        <f t="shared" ref="E11:K11" si="0">SUM(E5:E10)</f>
        <v>576</v>
      </c>
      <c r="F11" s="127">
        <f t="shared" si="0"/>
        <v>1549</v>
      </c>
      <c r="G11" s="125">
        <f t="shared" ref="G11" si="1">SUM(G5:G10)</f>
        <v>125</v>
      </c>
      <c r="H11" s="126">
        <f t="shared" si="0"/>
        <v>72</v>
      </c>
      <c r="I11" s="126">
        <f t="shared" si="0"/>
        <v>360</v>
      </c>
      <c r="J11" s="126">
        <f t="shared" si="0"/>
        <v>781</v>
      </c>
      <c r="K11" s="127">
        <f t="shared" si="0"/>
        <v>559</v>
      </c>
    </row>
    <row r="13" spans="1:11" ht="16.5" thickBot="1" x14ac:dyDescent="0.3">
      <c r="A13" s="155" t="s">
        <v>167</v>
      </c>
    </row>
    <row r="14" spans="1:11" x14ac:dyDescent="0.25">
      <c r="A14" s="483" t="s">
        <v>153</v>
      </c>
      <c r="B14" s="497" t="s">
        <v>266</v>
      </c>
      <c r="C14" s="490" t="s">
        <v>266</v>
      </c>
      <c r="D14" s="492" t="s">
        <v>267</v>
      </c>
      <c r="E14" s="493"/>
      <c r="F14" s="494"/>
      <c r="G14" s="499" t="s">
        <v>268</v>
      </c>
      <c r="H14" s="495" t="s">
        <v>268</v>
      </c>
      <c r="I14" s="492" t="s">
        <v>269</v>
      </c>
      <c r="J14" s="493"/>
      <c r="K14" s="494"/>
    </row>
    <row r="15" spans="1:11" ht="32.25" thickBot="1" x14ac:dyDescent="0.3">
      <c r="A15" s="484"/>
      <c r="B15" s="498"/>
      <c r="C15" s="491"/>
      <c r="D15" s="70" t="s">
        <v>158</v>
      </c>
      <c r="E15" s="70" t="s">
        <v>159</v>
      </c>
      <c r="F15" s="62" t="s">
        <v>160</v>
      </c>
      <c r="G15" s="500"/>
      <c r="H15" s="496"/>
      <c r="I15" s="70" t="s">
        <v>158</v>
      </c>
      <c r="J15" s="70" t="s">
        <v>159</v>
      </c>
      <c r="K15" s="62" t="s">
        <v>160</v>
      </c>
    </row>
    <row r="16" spans="1:11" x14ac:dyDescent="0.25">
      <c r="A16" s="120" t="s">
        <v>161</v>
      </c>
      <c r="B16" s="110">
        <v>137</v>
      </c>
      <c r="C16" s="61">
        <v>100</v>
      </c>
      <c r="D16" s="61">
        <v>340</v>
      </c>
      <c r="E16" s="61">
        <v>0</v>
      </c>
      <c r="F16" s="111">
        <v>389</v>
      </c>
      <c r="G16" s="110">
        <v>33</v>
      </c>
      <c r="H16" s="61">
        <v>16</v>
      </c>
      <c r="I16" s="61">
        <v>20</v>
      </c>
      <c r="J16" s="61">
        <v>0</v>
      </c>
      <c r="K16" s="111">
        <v>122</v>
      </c>
    </row>
    <row r="17" spans="1:11" x14ac:dyDescent="0.25">
      <c r="A17" s="118" t="s">
        <v>162</v>
      </c>
      <c r="B17" s="116">
        <v>165</v>
      </c>
      <c r="C17" s="42">
        <v>48</v>
      </c>
      <c r="D17" s="42">
        <v>301</v>
      </c>
      <c r="E17" s="42">
        <v>0</v>
      </c>
      <c r="F17" s="117">
        <v>872</v>
      </c>
      <c r="G17" s="116">
        <v>13</v>
      </c>
      <c r="H17" s="42">
        <v>12</v>
      </c>
      <c r="I17" s="42">
        <v>41</v>
      </c>
      <c r="J17" s="42">
        <v>1097</v>
      </c>
      <c r="K17" s="117">
        <v>11</v>
      </c>
    </row>
    <row r="18" spans="1:11" x14ac:dyDescent="0.25">
      <c r="A18" s="118" t="s">
        <v>163</v>
      </c>
      <c r="B18" s="116">
        <v>25</v>
      </c>
      <c r="C18" s="42">
        <v>11</v>
      </c>
      <c r="D18" s="42">
        <v>101</v>
      </c>
      <c r="E18" s="42">
        <v>0</v>
      </c>
      <c r="F18" s="117">
        <v>88</v>
      </c>
      <c r="G18" s="116">
        <v>9</v>
      </c>
      <c r="H18" s="42">
        <v>4</v>
      </c>
      <c r="I18" s="42">
        <v>18</v>
      </c>
      <c r="J18" s="42">
        <v>0</v>
      </c>
      <c r="K18" s="117">
        <v>8</v>
      </c>
    </row>
    <row r="19" spans="1:11" x14ac:dyDescent="0.25">
      <c r="A19" s="119" t="s">
        <v>164</v>
      </c>
      <c r="B19" s="112">
        <v>15</v>
      </c>
      <c r="C19" s="2">
        <v>10</v>
      </c>
      <c r="D19" s="2">
        <v>52</v>
      </c>
      <c r="E19" s="2">
        <v>0</v>
      </c>
      <c r="F19" s="113">
        <v>14</v>
      </c>
      <c r="G19" s="112">
        <v>2</v>
      </c>
      <c r="H19" s="2">
        <v>1</v>
      </c>
      <c r="I19" s="2">
        <v>5</v>
      </c>
      <c r="J19" s="2">
        <v>0</v>
      </c>
      <c r="K19" s="113">
        <v>5</v>
      </c>
    </row>
    <row r="20" spans="1:11" x14ac:dyDescent="0.25">
      <c r="A20" s="119" t="s">
        <v>165</v>
      </c>
      <c r="B20" s="112">
        <v>59</v>
      </c>
      <c r="C20" s="2">
        <v>27</v>
      </c>
      <c r="D20" s="2">
        <v>179</v>
      </c>
      <c r="E20" s="2">
        <v>0</v>
      </c>
      <c r="F20" s="113">
        <v>181</v>
      </c>
      <c r="G20" s="112">
        <v>18</v>
      </c>
      <c r="H20" s="2">
        <v>10</v>
      </c>
      <c r="I20" s="2">
        <v>50</v>
      </c>
      <c r="J20" s="2">
        <v>88</v>
      </c>
      <c r="K20" s="113">
        <v>935</v>
      </c>
    </row>
    <row r="21" spans="1:11" ht="16.5" thickBot="1" x14ac:dyDescent="0.3">
      <c r="A21" s="121" t="s">
        <v>166</v>
      </c>
      <c r="B21" s="128">
        <v>40</v>
      </c>
      <c r="C21" s="122">
        <v>17</v>
      </c>
      <c r="D21" s="122">
        <v>71</v>
      </c>
      <c r="E21" s="122">
        <v>0</v>
      </c>
      <c r="F21" s="123">
        <v>233</v>
      </c>
      <c r="G21" s="141">
        <v>3</v>
      </c>
      <c r="H21" s="142">
        <v>3</v>
      </c>
      <c r="I21" s="142">
        <v>7</v>
      </c>
      <c r="J21" s="142">
        <v>0</v>
      </c>
      <c r="K21" s="143">
        <v>60</v>
      </c>
    </row>
    <row r="22" spans="1:11" ht="16.5" thickBot="1" x14ac:dyDescent="0.3">
      <c r="A22" s="140" t="s">
        <v>54</v>
      </c>
      <c r="B22" s="129">
        <f>SUM(B16:B21)</f>
        <v>441</v>
      </c>
      <c r="C22" s="126">
        <f>SUM(C16:C21)</f>
        <v>213</v>
      </c>
      <c r="D22" s="126">
        <f t="shared" ref="D22:K22" si="2">SUM(D16:D21)</f>
        <v>1044</v>
      </c>
      <c r="E22" s="126">
        <f t="shared" si="2"/>
        <v>0</v>
      </c>
      <c r="F22" s="127">
        <f t="shared" si="2"/>
        <v>1777</v>
      </c>
      <c r="G22" s="129">
        <f t="shared" ref="G22" si="3">SUM(G16:G21)</f>
        <v>78</v>
      </c>
      <c r="H22" s="126">
        <f t="shared" si="2"/>
        <v>46</v>
      </c>
      <c r="I22" s="126">
        <f t="shared" si="2"/>
        <v>141</v>
      </c>
      <c r="J22" s="126">
        <f t="shared" si="2"/>
        <v>1185</v>
      </c>
      <c r="K22" s="127">
        <f t="shared" si="2"/>
        <v>1141</v>
      </c>
    </row>
    <row r="23" spans="1:11" ht="16.5" thickBot="1" x14ac:dyDescent="0.3"/>
    <row r="24" spans="1:11" ht="18.75" customHeight="1" x14ac:dyDescent="0.25">
      <c r="A24" s="144" t="s">
        <v>270</v>
      </c>
      <c r="B24" s="138">
        <f t="shared" ref="B24" si="4">+B11-B22</f>
        <v>-8</v>
      </c>
      <c r="C24" s="130">
        <f t="shared" ref="C24:K24" si="5">+C11-C22</f>
        <v>-1</v>
      </c>
      <c r="D24" s="130">
        <f t="shared" si="5"/>
        <v>60</v>
      </c>
      <c r="E24" s="130">
        <f t="shared" si="5"/>
        <v>576</v>
      </c>
      <c r="F24" s="131">
        <f t="shared" si="5"/>
        <v>-228</v>
      </c>
      <c r="G24" s="138">
        <f t="shared" ref="G24" si="6">+G11-G22</f>
        <v>47</v>
      </c>
      <c r="H24" s="130">
        <f t="shared" si="5"/>
        <v>26</v>
      </c>
      <c r="I24" s="130">
        <f t="shared" si="5"/>
        <v>219</v>
      </c>
      <c r="J24" s="130">
        <f t="shared" si="5"/>
        <v>-404</v>
      </c>
      <c r="K24" s="131">
        <f t="shared" si="5"/>
        <v>-582</v>
      </c>
    </row>
    <row r="25" spans="1:11" ht="20.25" customHeight="1" thickBot="1" x14ac:dyDescent="0.3">
      <c r="A25" s="145" t="s">
        <v>271</v>
      </c>
      <c r="B25" s="139">
        <f t="shared" ref="B25" si="7">+IFERROR(B24/B22,0)*100</f>
        <v>-1.8140589569160999</v>
      </c>
      <c r="C25" s="132">
        <f t="shared" ref="C25:K25" si="8">+IFERROR(C24/C22,0)*100</f>
        <v>-0.46948356807511737</v>
      </c>
      <c r="D25" s="132">
        <f t="shared" si="8"/>
        <v>5.7471264367816088</v>
      </c>
      <c r="E25" s="132">
        <f t="shared" si="8"/>
        <v>0</v>
      </c>
      <c r="F25" s="133">
        <f t="shared" si="8"/>
        <v>-12.830613393359593</v>
      </c>
      <c r="G25" s="139">
        <f t="shared" ref="G25" si="9">+IFERROR(G24/G22,0)*100</f>
        <v>60.256410256410255</v>
      </c>
      <c r="H25" s="132">
        <f t="shared" si="8"/>
        <v>56.521739130434781</v>
      </c>
      <c r="I25" s="132">
        <f t="shared" si="8"/>
        <v>155.31914893617019</v>
      </c>
      <c r="J25" s="132">
        <f t="shared" si="8"/>
        <v>-34.092827004219409</v>
      </c>
      <c r="K25" s="133">
        <f t="shared" si="8"/>
        <v>-51.007887817703768</v>
      </c>
    </row>
    <row r="26" spans="1:11" x14ac:dyDescent="0.25">
      <c r="J26" s="12"/>
      <c r="K26" s="12"/>
    </row>
  </sheetData>
  <mergeCells count="15">
    <mergeCell ref="A1:K1"/>
    <mergeCell ref="A14:A15"/>
    <mergeCell ref="C14:C15"/>
    <mergeCell ref="D14:F14"/>
    <mergeCell ref="H14:H15"/>
    <mergeCell ref="I14:K14"/>
    <mergeCell ref="B14:B15"/>
    <mergeCell ref="G14:G15"/>
    <mergeCell ref="I3:K3"/>
    <mergeCell ref="A3:A4"/>
    <mergeCell ref="C3:C4"/>
    <mergeCell ref="D3:F3"/>
    <mergeCell ref="H3:H4"/>
    <mergeCell ref="B3:B4"/>
    <mergeCell ref="G3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9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2.625" customWidth="1"/>
    <col min="2" max="2" width="12.375" customWidth="1"/>
    <col min="3" max="3" width="10" customWidth="1"/>
    <col min="4" max="4" width="9.875" customWidth="1"/>
    <col min="5" max="5" width="8.5" customWidth="1"/>
    <col min="6" max="6" width="13" customWidth="1"/>
    <col min="7" max="7" width="9.875" customWidth="1"/>
    <col min="8" max="8" width="10.5" customWidth="1"/>
    <col min="9" max="9" width="9.75" customWidth="1"/>
    <col min="10" max="10" width="13.5" customWidth="1"/>
    <col min="11" max="11" width="11.375" customWidth="1"/>
  </cols>
  <sheetData>
    <row r="1" spans="1:12" ht="45" customHeight="1" x14ac:dyDescent="0.25">
      <c r="A1" s="403" t="s">
        <v>1730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</row>
    <row r="2" spans="1:12" ht="107.25" customHeight="1" x14ac:dyDescent="0.25">
      <c r="A2" s="298" t="s">
        <v>272</v>
      </c>
      <c r="B2" s="298" t="s">
        <v>273</v>
      </c>
      <c r="C2" s="298" t="s">
        <v>274</v>
      </c>
      <c r="D2" s="298" t="s">
        <v>275</v>
      </c>
      <c r="E2" s="298" t="s">
        <v>274</v>
      </c>
      <c r="F2" s="298" t="s">
        <v>276</v>
      </c>
      <c r="G2" s="298" t="s">
        <v>56</v>
      </c>
      <c r="H2" s="298" t="s">
        <v>277</v>
      </c>
      <c r="I2" s="298" t="s">
        <v>56</v>
      </c>
      <c r="J2" s="298" t="s">
        <v>278</v>
      </c>
      <c r="K2" s="298" t="s">
        <v>56</v>
      </c>
      <c r="L2" s="1"/>
    </row>
    <row r="3" spans="1:12" ht="21" customHeight="1" x14ac:dyDescent="0.25">
      <c r="A3" s="299" t="s">
        <v>279</v>
      </c>
      <c r="B3" s="297">
        <v>761</v>
      </c>
      <c r="C3" s="297">
        <v>549</v>
      </c>
      <c r="D3" s="297">
        <v>738</v>
      </c>
      <c r="E3" s="297">
        <v>531</v>
      </c>
      <c r="F3" s="297">
        <v>334</v>
      </c>
      <c r="G3" s="297">
        <v>187</v>
      </c>
      <c r="H3" s="297">
        <v>44</v>
      </c>
      <c r="I3" s="297">
        <v>21</v>
      </c>
      <c r="J3" s="297">
        <v>6</v>
      </c>
      <c r="K3" s="297">
        <v>3</v>
      </c>
    </row>
    <row r="4" spans="1:12" ht="24.75" customHeight="1" x14ac:dyDescent="0.25">
      <c r="A4" s="299" t="s">
        <v>280</v>
      </c>
      <c r="B4" s="300">
        <v>1002</v>
      </c>
      <c r="C4" s="300">
        <v>709</v>
      </c>
      <c r="D4" s="300">
        <v>990</v>
      </c>
      <c r="E4" s="300">
        <v>697</v>
      </c>
      <c r="F4" s="300">
        <v>426</v>
      </c>
      <c r="G4" s="300">
        <v>218</v>
      </c>
      <c r="H4" s="300">
        <v>3</v>
      </c>
      <c r="I4" s="300">
        <v>1</v>
      </c>
      <c r="J4" s="300">
        <v>0</v>
      </c>
      <c r="K4" s="300">
        <v>0</v>
      </c>
    </row>
    <row r="5" spans="1:12" ht="19.5" customHeight="1" x14ac:dyDescent="0.25">
      <c r="A5" s="299" t="s">
        <v>281</v>
      </c>
      <c r="B5" s="297">
        <v>108</v>
      </c>
      <c r="C5" s="297">
        <v>57</v>
      </c>
      <c r="D5" s="297">
        <v>107</v>
      </c>
      <c r="E5" s="297">
        <v>57</v>
      </c>
      <c r="F5" s="297">
        <v>95</v>
      </c>
      <c r="G5" s="297">
        <v>39</v>
      </c>
      <c r="H5" s="297">
        <v>0</v>
      </c>
      <c r="I5" s="297">
        <v>0</v>
      </c>
      <c r="J5" s="297">
        <v>4</v>
      </c>
      <c r="K5" s="297">
        <v>0</v>
      </c>
    </row>
    <row r="6" spans="1:12" ht="21" customHeight="1" x14ac:dyDescent="0.25">
      <c r="A6" s="299" t="s">
        <v>282</v>
      </c>
      <c r="B6" s="297">
        <v>124</v>
      </c>
      <c r="C6" s="297">
        <v>98</v>
      </c>
      <c r="D6" s="297">
        <v>122</v>
      </c>
      <c r="E6" s="297">
        <v>96</v>
      </c>
      <c r="F6" s="297">
        <v>31</v>
      </c>
      <c r="G6" s="297">
        <v>15</v>
      </c>
      <c r="H6" s="297">
        <v>0</v>
      </c>
      <c r="I6" s="297">
        <v>0</v>
      </c>
      <c r="J6" s="297">
        <v>3</v>
      </c>
      <c r="K6" s="297">
        <v>0</v>
      </c>
    </row>
    <row r="7" spans="1:12" ht="18.75" customHeight="1" x14ac:dyDescent="0.25">
      <c r="A7" s="301" t="s">
        <v>54</v>
      </c>
      <c r="B7" s="302">
        <f>SUM(B3:B6)</f>
        <v>1995</v>
      </c>
      <c r="C7" s="302">
        <f t="shared" ref="C7:E7" si="0">SUM(C3:C6)</f>
        <v>1413</v>
      </c>
      <c r="D7" s="302">
        <f t="shared" si="0"/>
        <v>1957</v>
      </c>
      <c r="E7" s="302">
        <f t="shared" si="0"/>
        <v>1381</v>
      </c>
      <c r="F7" s="302">
        <f t="shared" ref="F7:K7" si="1">SUM(F3:F6)</f>
        <v>886</v>
      </c>
      <c r="G7" s="302">
        <f t="shared" si="1"/>
        <v>459</v>
      </c>
      <c r="H7" s="302">
        <f t="shared" si="1"/>
        <v>47</v>
      </c>
      <c r="I7" s="302">
        <f t="shared" si="1"/>
        <v>22</v>
      </c>
      <c r="J7" s="302">
        <f t="shared" si="1"/>
        <v>13</v>
      </c>
      <c r="K7" s="302">
        <f t="shared" si="1"/>
        <v>3</v>
      </c>
    </row>
    <row r="8" spans="1:12" x14ac:dyDescent="0.25">
      <c r="H8" s="12"/>
      <c r="I8" s="12"/>
      <c r="J8" s="12"/>
      <c r="K8" s="12"/>
    </row>
    <row r="9" spans="1:12" x14ac:dyDescent="0.25">
      <c r="A9" s="12"/>
    </row>
  </sheetData>
  <mergeCells count="1">
    <mergeCell ref="A1:K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22"/>
  <sheetViews>
    <sheetView zoomScaleNormal="100" zoomScaleSheetLayoutView="100" workbookViewId="0">
      <selection activeCell="T22" sqref="T22"/>
    </sheetView>
  </sheetViews>
  <sheetFormatPr defaultRowHeight="15.75" x14ac:dyDescent="0.25"/>
  <cols>
    <col min="1" max="1" width="22.625" customWidth="1"/>
    <col min="2" max="17" width="9.125" customWidth="1"/>
  </cols>
  <sheetData>
    <row r="1" spans="1:17" ht="32.25" customHeight="1" x14ac:dyDescent="0.25">
      <c r="A1" s="486" t="s">
        <v>283</v>
      </c>
      <c r="B1" s="501"/>
      <c r="C1" s="501"/>
      <c r="D1" s="501"/>
      <c r="E1" s="501"/>
      <c r="F1" s="501"/>
      <c r="G1" s="501"/>
      <c r="H1" s="501"/>
      <c r="I1" s="501"/>
      <c r="J1" s="501"/>
      <c r="K1" s="501"/>
      <c r="L1" s="502"/>
      <c r="M1" s="502"/>
      <c r="N1" s="502"/>
      <c r="O1" s="502"/>
      <c r="P1" s="502"/>
      <c r="Q1" s="502"/>
    </row>
    <row r="2" spans="1:17" s="232" customFormat="1" ht="17.25" customHeight="1" thickBot="1" x14ac:dyDescent="0.3">
      <c r="A2" s="230" t="s">
        <v>284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</row>
    <row r="3" spans="1:17" ht="78" customHeight="1" x14ac:dyDescent="0.25">
      <c r="A3" s="227" t="s">
        <v>285</v>
      </c>
      <c r="B3" s="46" t="s">
        <v>286</v>
      </c>
      <c r="C3" s="49" t="s">
        <v>287</v>
      </c>
      <c r="D3" s="73" t="s">
        <v>288</v>
      </c>
      <c r="E3" s="49" t="s">
        <v>289</v>
      </c>
      <c r="F3" s="49" t="s">
        <v>290</v>
      </c>
      <c r="G3" s="49" t="s">
        <v>291</v>
      </c>
      <c r="H3" s="49" t="s">
        <v>292</v>
      </c>
      <c r="I3" s="49" t="s">
        <v>293</v>
      </c>
      <c r="J3" s="73" t="s">
        <v>294</v>
      </c>
      <c r="K3" s="73" t="s">
        <v>295</v>
      </c>
      <c r="L3" s="73" t="s">
        <v>296</v>
      </c>
      <c r="M3" s="236" t="s">
        <v>297</v>
      </c>
      <c r="N3" s="239" t="s">
        <v>298</v>
      </c>
      <c r="O3" s="239" t="s">
        <v>299</v>
      </c>
      <c r="P3" s="239" t="s">
        <v>300</v>
      </c>
      <c r="Q3" s="237" t="s">
        <v>54</v>
      </c>
    </row>
    <row r="4" spans="1:17" x14ac:dyDescent="0.25">
      <c r="A4" s="303" t="s">
        <v>301</v>
      </c>
      <c r="B4" s="308">
        <v>8</v>
      </c>
      <c r="C4" s="309">
        <v>58</v>
      </c>
      <c r="D4" s="309">
        <v>44</v>
      </c>
      <c r="E4" s="309">
        <v>0</v>
      </c>
      <c r="F4" s="309">
        <v>7</v>
      </c>
      <c r="G4" s="309">
        <v>5</v>
      </c>
      <c r="H4" s="309">
        <v>2</v>
      </c>
      <c r="I4" s="309">
        <v>0</v>
      </c>
      <c r="J4" s="309">
        <v>0</v>
      </c>
      <c r="K4" s="309">
        <v>0</v>
      </c>
      <c r="L4" s="309">
        <v>0</v>
      </c>
      <c r="M4" s="310">
        <v>0</v>
      </c>
      <c r="N4" s="311">
        <v>0</v>
      </c>
      <c r="O4" s="312">
        <v>0</v>
      </c>
      <c r="P4" s="312">
        <v>5</v>
      </c>
      <c r="Q4" s="313">
        <v>129</v>
      </c>
    </row>
    <row r="5" spans="1:17" x14ac:dyDescent="0.25">
      <c r="A5" s="304" t="s">
        <v>302</v>
      </c>
      <c r="B5" s="135">
        <v>26</v>
      </c>
      <c r="C5" s="69">
        <v>115</v>
      </c>
      <c r="D5" s="69">
        <v>90</v>
      </c>
      <c r="E5" s="69">
        <v>6</v>
      </c>
      <c r="F5" s="69">
        <v>32</v>
      </c>
      <c r="G5" s="69">
        <v>29</v>
      </c>
      <c r="H5" s="69">
        <v>7</v>
      </c>
      <c r="I5" s="69">
        <v>0</v>
      </c>
      <c r="J5" s="69">
        <v>4</v>
      </c>
      <c r="K5" s="69">
        <v>0</v>
      </c>
      <c r="L5" s="69">
        <v>0</v>
      </c>
      <c r="M5" s="314">
        <v>0</v>
      </c>
      <c r="N5" s="17">
        <v>2</v>
      </c>
      <c r="O5" s="315">
        <v>3</v>
      </c>
      <c r="P5" s="315">
        <v>17</v>
      </c>
      <c r="Q5" s="316">
        <v>331</v>
      </c>
    </row>
    <row r="6" spans="1:17" x14ac:dyDescent="0.25">
      <c r="A6" s="305" t="s">
        <v>303</v>
      </c>
      <c r="B6" s="135">
        <v>9</v>
      </c>
      <c r="C6" s="69">
        <v>154</v>
      </c>
      <c r="D6" s="69">
        <v>443</v>
      </c>
      <c r="E6" s="69">
        <v>1</v>
      </c>
      <c r="F6" s="69">
        <v>223</v>
      </c>
      <c r="G6" s="69">
        <v>172</v>
      </c>
      <c r="H6" s="69">
        <v>30</v>
      </c>
      <c r="I6" s="69">
        <v>38</v>
      </c>
      <c r="J6" s="69">
        <v>0</v>
      </c>
      <c r="K6" s="69">
        <v>0</v>
      </c>
      <c r="L6" s="69">
        <v>0</v>
      </c>
      <c r="M6" s="314">
        <v>4</v>
      </c>
      <c r="N6" s="17">
        <v>16</v>
      </c>
      <c r="O6" s="315">
        <v>9</v>
      </c>
      <c r="P6" s="315">
        <v>13</v>
      </c>
      <c r="Q6" s="342">
        <v>1112</v>
      </c>
    </row>
    <row r="7" spans="1:17" x14ac:dyDescent="0.25">
      <c r="A7" s="305" t="s">
        <v>304</v>
      </c>
      <c r="B7" s="135">
        <v>20</v>
      </c>
      <c r="C7" s="69">
        <v>231</v>
      </c>
      <c r="D7" s="69">
        <v>55</v>
      </c>
      <c r="E7" s="69">
        <v>2</v>
      </c>
      <c r="F7" s="69">
        <v>5</v>
      </c>
      <c r="G7" s="69">
        <v>3</v>
      </c>
      <c r="H7" s="69">
        <v>5</v>
      </c>
      <c r="I7" s="69">
        <v>8</v>
      </c>
      <c r="J7" s="69">
        <v>0</v>
      </c>
      <c r="K7" s="69">
        <v>0</v>
      </c>
      <c r="L7" s="69">
        <v>0</v>
      </c>
      <c r="M7" s="314">
        <v>0</v>
      </c>
      <c r="N7" s="17">
        <v>0</v>
      </c>
      <c r="O7" s="315">
        <v>0</v>
      </c>
      <c r="P7" s="315">
        <v>6</v>
      </c>
      <c r="Q7" s="316">
        <v>335</v>
      </c>
    </row>
    <row r="8" spans="1:17" x14ac:dyDescent="0.25">
      <c r="A8" s="305" t="s">
        <v>305</v>
      </c>
      <c r="B8" s="135">
        <v>11</v>
      </c>
      <c r="C8" s="69">
        <v>315</v>
      </c>
      <c r="D8" s="69">
        <v>320</v>
      </c>
      <c r="E8" s="69">
        <v>2</v>
      </c>
      <c r="F8" s="69">
        <v>280</v>
      </c>
      <c r="G8" s="69">
        <v>48</v>
      </c>
      <c r="H8" s="69">
        <v>22</v>
      </c>
      <c r="I8" s="69">
        <v>0</v>
      </c>
      <c r="J8" s="69">
        <v>0</v>
      </c>
      <c r="K8" s="69">
        <v>0</v>
      </c>
      <c r="L8" s="69">
        <v>0</v>
      </c>
      <c r="M8" s="314">
        <v>5</v>
      </c>
      <c r="N8" s="17">
        <v>1</v>
      </c>
      <c r="O8" s="315">
        <v>4</v>
      </c>
      <c r="P8" s="315">
        <v>2</v>
      </c>
      <c r="Q8" s="342">
        <v>1010</v>
      </c>
    </row>
    <row r="9" spans="1:17" x14ac:dyDescent="0.25">
      <c r="A9" s="306" t="s">
        <v>306</v>
      </c>
      <c r="B9" s="135">
        <v>0</v>
      </c>
      <c r="C9" s="69">
        <v>35</v>
      </c>
      <c r="D9" s="69">
        <v>53</v>
      </c>
      <c r="E9" s="69">
        <v>3</v>
      </c>
      <c r="F9" s="69">
        <v>40</v>
      </c>
      <c r="G9" s="69">
        <v>11</v>
      </c>
      <c r="H9" s="69">
        <v>3</v>
      </c>
      <c r="I9" s="69">
        <v>0</v>
      </c>
      <c r="J9" s="69">
        <v>0</v>
      </c>
      <c r="K9" s="69">
        <v>0</v>
      </c>
      <c r="L9" s="69">
        <v>0</v>
      </c>
      <c r="M9" s="314">
        <v>2</v>
      </c>
      <c r="N9" s="17">
        <v>4</v>
      </c>
      <c r="O9" s="315">
        <v>1</v>
      </c>
      <c r="P9" s="315">
        <v>17</v>
      </c>
      <c r="Q9" s="316">
        <v>169</v>
      </c>
    </row>
    <row r="10" spans="1:17" x14ac:dyDescent="0.25">
      <c r="A10" s="307" t="s">
        <v>307</v>
      </c>
      <c r="B10" s="317">
        <v>74</v>
      </c>
      <c r="C10" s="318">
        <v>846</v>
      </c>
      <c r="D10" s="318">
        <v>956</v>
      </c>
      <c r="E10" s="318">
        <v>14</v>
      </c>
      <c r="F10" s="318">
        <v>542</v>
      </c>
      <c r="G10" s="318">
        <v>255</v>
      </c>
      <c r="H10" s="318">
        <v>66</v>
      </c>
      <c r="I10" s="318">
        <v>46</v>
      </c>
      <c r="J10" s="318">
        <v>4</v>
      </c>
      <c r="K10" s="318">
        <v>0</v>
      </c>
      <c r="L10" s="318">
        <v>0</v>
      </c>
      <c r="M10" s="319">
        <v>10</v>
      </c>
      <c r="N10" s="320">
        <v>23</v>
      </c>
      <c r="O10" s="321">
        <v>17</v>
      </c>
      <c r="P10" s="320">
        <v>60</v>
      </c>
      <c r="Q10" s="341">
        <v>2913</v>
      </c>
    </row>
    <row r="11" spans="1:17" ht="28.5" customHeight="1" x14ac:dyDescent="0.25">
      <c r="A11" s="4" t="s">
        <v>308</v>
      </c>
    </row>
    <row r="12" spans="1:17" x14ac:dyDescent="0.25"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230" t="s">
        <v>309</v>
      </c>
      <c r="B13" s="231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231"/>
      <c r="Q13" s="231"/>
    </row>
    <row r="14" spans="1:17" ht="31.5" x14ac:dyDescent="0.25">
      <c r="A14" s="227" t="s">
        <v>285</v>
      </c>
      <c r="B14" s="46" t="s">
        <v>286</v>
      </c>
      <c r="C14" s="49" t="s">
        <v>287</v>
      </c>
      <c r="D14" s="73" t="s">
        <v>288</v>
      </c>
      <c r="E14" s="49" t="s">
        <v>289</v>
      </c>
      <c r="F14" s="49" t="s">
        <v>290</v>
      </c>
      <c r="G14" s="49" t="s">
        <v>291</v>
      </c>
      <c r="H14" s="49" t="s">
        <v>292</v>
      </c>
      <c r="I14" s="49" t="s">
        <v>293</v>
      </c>
      <c r="J14" s="73" t="s">
        <v>294</v>
      </c>
      <c r="K14" s="73" t="s">
        <v>295</v>
      </c>
      <c r="L14" s="73" t="s">
        <v>296</v>
      </c>
      <c r="M14" s="236" t="s">
        <v>297</v>
      </c>
      <c r="N14" s="239" t="s">
        <v>298</v>
      </c>
      <c r="O14" s="239" t="s">
        <v>299</v>
      </c>
      <c r="P14" s="239" t="s">
        <v>300</v>
      </c>
      <c r="Q14" s="237" t="s">
        <v>54</v>
      </c>
    </row>
    <row r="15" spans="1:17" x14ac:dyDescent="0.25">
      <c r="A15" s="303" t="s">
        <v>301</v>
      </c>
      <c r="B15" s="135">
        <v>8</v>
      </c>
      <c r="C15" s="69">
        <v>48</v>
      </c>
      <c r="D15" s="69">
        <v>35</v>
      </c>
      <c r="E15" s="69">
        <v>0</v>
      </c>
      <c r="F15" s="69">
        <v>4</v>
      </c>
      <c r="G15" s="69">
        <v>5</v>
      </c>
      <c r="H15" s="69">
        <v>4</v>
      </c>
      <c r="I15" s="69">
        <v>0</v>
      </c>
      <c r="J15" s="69">
        <v>0</v>
      </c>
      <c r="K15" s="69">
        <v>0</v>
      </c>
      <c r="L15" s="69">
        <v>0</v>
      </c>
      <c r="M15" s="314">
        <v>0</v>
      </c>
      <c r="N15" s="17">
        <v>3</v>
      </c>
      <c r="O15" s="315">
        <v>0</v>
      </c>
      <c r="P15" s="315">
        <v>5</v>
      </c>
      <c r="Q15" s="315">
        <v>112</v>
      </c>
    </row>
    <row r="16" spans="1:17" x14ac:dyDescent="0.25">
      <c r="A16" s="304" t="s">
        <v>302</v>
      </c>
      <c r="B16" s="135">
        <v>26</v>
      </c>
      <c r="C16" s="315">
        <v>144</v>
      </c>
      <c r="D16" s="69">
        <v>108</v>
      </c>
      <c r="E16" s="69">
        <v>1</v>
      </c>
      <c r="F16" s="69">
        <v>31</v>
      </c>
      <c r="G16" s="69">
        <v>17</v>
      </c>
      <c r="H16" s="69">
        <v>8</v>
      </c>
      <c r="I16" s="69">
        <v>0</v>
      </c>
      <c r="J16" s="69">
        <v>1</v>
      </c>
      <c r="K16" s="69">
        <v>0</v>
      </c>
      <c r="L16" s="69">
        <v>2</v>
      </c>
      <c r="M16" s="314">
        <v>0</v>
      </c>
      <c r="N16" s="17">
        <v>2</v>
      </c>
      <c r="O16" s="315">
        <v>2</v>
      </c>
      <c r="P16" s="315">
        <v>24</v>
      </c>
      <c r="Q16" s="315">
        <v>366</v>
      </c>
    </row>
    <row r="17" spans="1:17" x14ac:dyDescent="0.25">
      <c r="A17" s="305" t="s">
        <v>303</v>
      </c>
      <c r="B17" s="135">
        <v>7</v>
      </c>
      <c r="C17" s="69">
        <v>116</v>
      </c>
      <c r="D17" s="69">
        <v>488</v>
      </c>
      <c r="E17" s="69">
        <v>5</v>
      </c>
      <c r="F17" s="69">
        <v>245</v>
      </c>
      <c r="G17" s="69">
        <v>207</v>
      </c>
      <c r="H17" s="69">
        <v>14</v>
      </c>
      <c r="I17" s="69">
        <v>42</v>
      </c>
      <c r="J17" s="69">
        <v>0</v>
      </c>
      <c r="K17" s="69">
        <v>0</v>
      </c>
      <c r="L17" s="69">
        <v>0</v>
      </c>
      <c r="M17" s="314">
        <v>6</v>
      </c>
      <c r="N17" s="17">
        <v>1</v>
      </c>
      <c r="O17" s="315">
        <v>1</v>
      </c>
      <c r="P17" s="315">
        <v>23</v>
      </c>
      <c r="Q17" s="322">
        <v>1155</v>
      </c>
    </row>
    <row r="18" spans="1:17" x14ac:dyDescent="0.25">
      <c r="A18" s="305" t="s">
        <v>304</v>
      </c>
      <c r="B18" s="135">
        <v>19</v>
      </c>
      <c r="C18" s="69">
        <v>191</v>
      </c>
      <c r="D18" s="69">
        <v>49</v>
      </c>
      <c r="E18" s="69">
        <v>2</v>
      </c>
      <c r="F18" s="69">
        <v>12</v>
      </c>
      <c r="G18" s="69">
        <v>12</v>
      </c>
      <c r="H18" s="69">
        <v>6</v>
      </c>
      <c r="I18" s="69">
        <v>0</v>
      </c>
      <c r="J18" s="69">
        <v>0</v>
      </c>
      <c r="K18" s="69">
        <v>0</v>
      </c>
      <c r="L18" s="69">
        <v>0</v>
      </c>
      <c r="M18" s="314">
        <v>0</v>
      </c>
      <c r="N18" s="17">
        <v>1</v>
      </c>
      <c r="O18" s="315">
        <v>1</v>
      </c>
      <c r="P18" s="315">
        <v>16</v>
      </c>
      <c r="Q18" s="315">
        <v>309</v>
      </c>
    </row>
    <row r="19" spans="1:17" x14ac:dyDescent="0.25">
      <c r="A19" s="305" t="s">
        <v>305</v>
      </c>
      <c r="B19" s="135">
        <v>7</v>
      </c>
      <c r="C19" s="69">
        <v>249</v>
      </c>
      <c r="D19" s="69">
        <v>302</v>
      </c>
      <c r="E19" s="69">
        <v>2</v>
      </c>
      <c r="F19" s="69">
        <v>120</v>
      </c>
      <c r="G19" s="69">
        <v>14</v>
      </c>
      <c r="H19" s="69">
        <v>9</v>
      </c>
      <c r="I19" s="69">
        <v>0</v>
      </c>
      <c r="J19" s="69">
        <v>0</v>
      </c>
      <c r="K19" s="69">
        <v>0</v>
      </c>
      <c r="L19" s="69">
        <v>0</v>
      </c>
      <c r="M19" s="314">
        <v>7</v>
      </c>
      <c r="N19" s="17">
        <v>1</v>
      </c>
      <c r="O19" s="315">
        <v>0</v>
      </c>
      <c r="P19" s="315">
        <v>5</v>
      </c>
      <c r="Q19" s="315">
        <v>716</v>
      </c>
    </row>
    <row r="20" spans="1:17" x14ac:dyDescent="0.25">
      <c r="A20" s="306" t="s">
        <v>306</v>
      </c>
      <c r="B20" s="135">
        <v>1</v>
      </c>
      <c r="C20" s="69">
        <v>22</v>
      </c>
      <c r="D20" s="69">
        <v>52</v>
      </c>
      <c r="E20" s="69">
        <v>1</v>
      </c>
      <c r="F20" s="69">
        <v>22</v>
      </c>
      <c r="G20" s="69">
        <v>3</v>
      </c>
      <c r="H20" s="69">
        <v>1</v>
      </c>
      <c r="I20" s="69">
        <v>0</v>
      </c>
      <c r="J20" s="69">
        <v>0</v>
      </c>
      <c r="K20" s="69">
        <v>0</v>
      </c>
      <c r="L20" s="69">
        <v>0</v>
      </c>
      <c r="M20" s="314">
        <v>3</v>
      </c>
      <c r="N20" s="17">
        <v>0</v>
      </c>
      <c r="O20" s="315">
        <v>0</v>
      </c>
      <c r="P20" s="315">
        <v>8</v>
      </c>
      <c r="Q20" s="315">
        <v>113</v>
      </c>
    </row>
    <row r="21" spans="1:17" x14ac:dyDescent="0.25">
      <c r="A21" s="307" t="s">
        <v>307</v>
      </c>
      <c r="B21" s="238">
        <f t="shared" ref="B21:O21" si="0">SUM(B15:B20)</f>
        <v>68</v>
      </c>
      <c r="C21" s="114">
        <v>742</v>
      </c>
      <c r="D21" s="114">
        <v>1013</v>
      </c>
      <c r="E21" s="114">
        <f t="shared" si="0"/>
        <v>11</v>
      </c>
      <c r="F21" s="114">
        <v>408</v>
      </c>
      <c r="G21" s="114">
        <v>233</v>
      </c>
      <c r="H21" s="114">
        <f t="shared" si="0"/>
        <v>42</v>
      </c>
      <c r="I21" s="114">
        <f t="shared" si="0"/>
        <v>42</v>
      </c>
      <c r="J21" s="114">
        <f t="shared" si="0"/>
        <v>1</v>
      </c>
      <c r="K21" s="114">
        <f t="shared" si="0"/>
        <v>0</v>
      </c>
      <c r="L21" s="114">
        <f t="shared" si="0"/>
        <v>2</v>
      </c>
      <c r="M21" s="226">
        <v>14</v>
      </c>
      <c r="N21" s="114">
        <f t="shared" si="0"/>
        <v>8</v>
      </c>
      <c r="O21" s="226">
        <f t="shared" si="0"/>
        <v>4</v>
      </c>
      <c r="P21" s="114">
        <v>79</v>
      </c>
      <c r="Q21" s="340">
        <v>2667</v>
      </c>
    </row>
    <row r="22" spans="1:17" x14ac:dyDescent="0.25">
      <c r="A22" s="4" t="s">
        <v>308</v>
      </c>
    </row>
  </sheetData>
  <mergeCells count="1">
    <mergeCell ref="A1:Q1"/>
  </mergeCells>
  <pageMargins left="0.75" right="0.75" top="1" bottom="1" header="0.4921259845" footer="0.4921259845"/>
  <pageSetup paperSize="9" scale="68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7"/>
  <sheetViews>
    <sheetView zoomScaleNormal="100" zoomScaleSheetLayoutView="100" workbookViewId="0">
      <pane xSplit="18840"/>
      <selection activeCell="G34" sqref="G34:G35"/>
      <selection pane="topRight" activeCell="G7" sqref="G7"/>
    </sheetView>
  </sheetViews>
  <sheetFormatPr defaultRowHeight="15.75" x14ac:dyDescent="0.25"/>
  <cols>
    <col min="1" max="1" width="22.5" customWidth="1"/>
    <col min="2" max="5" width="13.375" customWidth="1"/>
  </cols>
  <sheetData>
    <row r="1" spans="1:10" ht="38.25" customHeight="1" x14ac:dyDescent="0.3">
      <c r="A1" s="503" t="s">
        <v>1724</v>
      </c>
      <c r="B1" s="503"/>
      <c r="C1" s="503"/>
      <c r="D1" s="503"/>
      <c r="E1" s="15"/>
      <c r="F1" s="15"/>
      <c r="G1" s="15"/>
      <c r="H1" s="15"/>
    </row>
    <row r="2" spans="1:10" s="232" customFormat="1" ht="19.5" thickBot="1" x14ac:dyDescent="0.35">
      <c r="A2" s="230" t="s">
        <v>310</v>
      </c>
      <c r="B2" s="233"/>
      <c r="C2" s="233"/>
      <c r="D2" s="233"/>
      <c r="E2" s="233"/>
      <c r="F2" s="233"/>
      <c r="G2" s="233"/>
      <c r="H2" s="233"/>
    </row>
    <row r="3" spans="1:10" x14ac:dyDescent="0.25">
      <c r="A3" s="74" t="s">
        <v>311</v>
      </c>
      <c r="B3" s="56" t="s">
        <v>312</v>
      </c>
      <c r="C3" s="56" t="s">
        <v>313</v>
      </c>
      <c r="D3" s="71" t="s">
        <v>314</v>
      </c>
      <c r="E3" s="234" t="s">
        <v>315</v>
      </c>
      <c r="F3" s="9"/>
      <c r="G3" s="1"/>
      <c r="H3" s="1"/>
    </row>
    <row r="4" spans="1:10" x14ac:dyDescent="0.25">
      <c r="A4" s="43" t="s">
        <v>302</v>
      </c>
      <c r="B4" s="69" t="s">
        <v>316</v>
      </c>
      <c r="C4" s="69" t="s">
        <v>316</v>
      </c>
      <c r="D4" s="315">
        <v>10</v>
      </c>
      <c r="E4" s="323" t="s">
        <v>316</v>
      </c>
    </row>
    <row r="5" spans="1:10" x14ac:dyDescent="0.25">
      <c r="A5" s="65" t="s">
        <v>311</v>
      </c>
      <c r="B5" s="330" t="s">
        <v>312</v>
      </c>
      <c r="C5" s="330" t="s">
        <v>313</v>
      </c>
      <c r="D5" s="332" t="s">
        <v>317</v>
      </c>
      <c r="E5" s="328" t="s">
        <v>315</v>
      </c>
      <c r="J5" s="7"/>
    </row>
    <row r="6" spans="1:10" x14ac:dyDescent="0.25">
      <c r="A6" s="43" t="s">
        <v>302</v>
      </c>
      <c r="B6" s="331" t="s">
        <v>316</v>
      </c>
      <c r="C6" s="331" t="s">
        <v>316</v>
      </c>
      <c r="D6" s="333">
        <v>14</v>
      </c>
      <c r="E6" s="329" t="s">
        <v>316</v>
      </c>
      <c r="J6" s="7"/>
    </row>
    <row r="7" spans="1:10" x14ac:dyDescent="0.25">
      <c r="A7" s="65" t="s">
        <v>311</v>
      </c>
      <c r="B7" s="330" t="s">
        <v>312</v>
      </c>
      <c r="C7" s="330" t="s">
        <v>313</v>
      </c>
      <c r="D7" s="332" t="s">
        <v>318</v>
      </c>
      <c r="E7" s="328" t="s">
        <v>315</v>
      </c>
      <c r="J7" s="7"/>
    </row>
    <row r="8" spans="1:10" x14ac:dyDescent="0.25">
      <c r="A8" s="43" t="s">
        <v>302</v>
      </c>
      <c r="B8" s="331" t="s">
        <v>316</v>
      </c>
      <c r="C8" s="331" t="s">
        <v>316</v>
      </c>
      <c r="D8" s="333">
        <v>6</v>
      </c>
      <c r="E8" s="329" t="s">
        <v>316</v>
      </c>
      <c r="J8" s="7"/>
    </row>
    <row r="9" spans="1:10" x14ac:dyDescent="0.25">
      <c r="A9" s="65" t="s">
        <v>311</v>
      </c>
      <c r="B9" s="330" t="s">
        <v>312</v>
      </c>
      <c r="C9" s="330" t="s">
        <v>313</v>
      </c>
      <c r="D9" s="332" t="s">
        <v>319</v>
      </c>
      <c r="E9" s="328" t="s">
        <v>315</v>
      </c>
      <c r="J9" s="7"/>
    </row>
    <row r="10" spans="1:10" x14ac:dyDescent="0.25">
      <c r="A10" s="324" t="s">
        <v>54</v>
      </c>
      <c r="B10" s="325">
        <v>0</v>
      </c>
      <c r="C10" s="325">
        <v>0</v>
      </c>
      <c r="D10" s="326">
        <v>31</v>
      </c>
      <c r="E10" s="327">
        <v>0</v>
      </c>
      <c r="J10" s="7"/>
    </row>
    <row r="11" spans="1:10" x14ac:dyDescent="0.25">
      <c r="J11" s="7"/>
    </row>
    <row r="12" spans="1:10" x14ac:dyDescent="0.25">
      <c r="J12" s="7"/>
    </row>
    <row r="13" spans="1:10" ht="19.5" thickBot="1" x14ac:dyDescent="0.35">
      <c r="A13" s="230" t="s">
        <v>309</v>
      </c>
      <c r="B13" s="233"/>
      <c r="C13" s="233"/>
      <c r="D13" s="233"/>
      <c r="E13" s="233"/>
      <c r="J13" s="7"/>
    </row>
    <row r="14" spans="1:10" ht="16.5" thickBot="1" x14ac:dyDescent="0.3">
      <c r="A14" s="74" t="s">
        <v>311</v>
      </c>
      <c r="B14" s="56" t="s">
        <v>312</v>
      </c>
      <c r="C14" s="56" t="s">
        <v>313</v>
      </c>
      <c r="D14" s="71" t="s">
        <v>318</v>
      </c>
      <c r="E14" s="234" t="s">
        <v>315</v>
      </c>
      <c r="J14" s="7"/>
    </row>
    <row r="15" spans="1:10" x14ac:dyDescent="0.25">
      <c r="A15" s="17" t="s">
        <v>302</v>
      </c>
      <c r="B15" s="43"/>
      <c r="C15" s="43"/>
      <c r="D15" s="43">
        <v>9</v>
      </c>
      <c r="E15" s="228"/>
      <c r="J15" s="7"/>
    </row>
    <row r="16" spans="1:10" x14ac:dyDescent="0.25">
      <c r="A16" s="2"/>
      <c r="B16" s="2"/>
      <c r="C16" s="2"/>
      <c r="D16" s="2"/>
      <c r="E16" s="229"/>
      <c r="J16" s="7"/>
    </row>
    <row r="17" spans="1:10" x14ac:dyDescent="0.25">
      <c r="A17" s="2"/>
      <c r="B17" s="2"/>
      <c r="C17" s="2"/>
      <c r="D17" s="2"/>
      <c r="E17" s="229"/>
      <c r="J17" s="7"/>
    </row>
    <row r="18" spans="1:10" x14ac:dyDescent="0.25">
      <c r="A18" s="2"/>
      <c r="B18" s="2"/>
      <c r="C18" s="2"/>
      <c r="D18" s="2"/>
      <c r="E18" s="229"/>
      <c r="J18" s="7"/>
    </row>
    <row r="19" spans="1:10" x14ac:dyDescent="0.25">
      <c r="A19" s="2"/>
      <c r="B19" s="2"/>
      <c r="C19" s="2"/>
      <c r="D19" s="2"/>
      <c r="E19" s="229"/>
      <c r="J19" s="7"/>
    </row>
    <row r="20" spans="1:10" x14ac:dyDescent="0.25">
      <c r="A20" s="2"/>
      <c r="B20" s="2"/>
      <c r="C20" s="2"/>
      <c r="D20" s="2"/>
      <c r="E20" s="229"/>
      <c r="J20" s="7"/>
    </row>
    <row r="21" spans="1:10" x14ac:dyDescent="0.25">
      <c r="A21" s="35" t="s">
        <v>54</v>
      </c>
      <c r="B21" s="35">
        <f>SUM(B15:B20)</f>
        <v>0</v>
      </c>
      <c r="C21" s="35">
        <f>SUM(C15:C20)</f>
        <v>0</v>
      </c>
      <c r="D21" s="35">
        <v>9</v>
      </c>
      <c r="E21" s="235">
        <f>SUM(E15:E20)</f>
        <v>0</v>
      </c>
      <c r="J21" s="7"/>
    </row>
    <row r="22" spans="1:10" x14ac:dyDescent="0.25">
      <c r="J22" s="7"/>
    </row>
    <row r="23" spans="1:10" x14ac:dyDescent="0.25">
      <c r="J23" s="7"/>
    </row>
    <row r="24" spans="1:10" x14ac:dyDescent="0.25">
      <c r="J24" s="7"/>
    </row>
    <row r="25" spans="1:10" x14ac:dyDescent="0.25">
      <c r="J25" s="7"/>
    </row>
    <row r="26" spans="1:10" x14ac:dyDescent="0.25">
      <c r="J26" s="7"/>
    </row>
    <row r="27" spans="1:10" x14ac:dyDescent="0.25">
      <c r="J27" s="8"/>
    </row>
  </sheetData>
  <mergeCells count="1">
    <mergeCell ref="A1:D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8"/>
  <sheetViews>
    <sheetView view="pageBreakPreview" zoomScaleNormal="130" zoomScaleSheetLayoutView="100" workbookViewId="0">
      <selection activeCell="K6" sqref="K6"/>
    </sheetView>
  </sheetViews>
  <sheetFormatPr defaultRowHeight="15.75" x14ac:dyDescent="0.25"/>
  <cols>
    <col min="1" max="1" width="19.375" customWidth="1"/>
    <col min="2" max="2" width="15.125" customWidth="1"/>
    <col min="3" max="3" width="19.875" customWidth="1"/>
    <col min="4" max="4" width="27" customWidth="1"/>
    <col min="5" max="5" width="11.5" customWidth="1"/>
    <col min="6" max="6" width="9.5" customWidth="1"/>
    <col min="7" max="7" width="12" customWidth="1"/>
    <col min="8" max="8" width="12.875" customWidth="1"/>
    <col min="9" max="9" width="10.875" customWidth="1"/>
  </cols>
  <sheetData>
    <row r="1" spans="1:9" ht="45" customHeight="1" thickBot="1" x14ac:dyDescent="0.35">
      <c r="A1" s="449" t="s">
        <v>320</v>
      </c>
      <c r="B1" s="449"/>
      <c r="C1" s="449"/>
      <c r="D1" s="449"/>
      <c r="E1" s="449"/>
      <c r="F1" s="449"/>
      <c r="G1" s="449"/>
      <c r="H1" s="449"/>
      <c r="I1" s="28"/>
    </row>
    <row r="2" spans="1:9" ht="95.25" thickBot="1" x14ac:dyDescent="0.3">
      <c r="A2" s="46" t="s">
        <v>153</v>
      </c>
      <c r="B2" s="49" t="s">
        <v>76</v>
      </c>
      <c r="C2" s="367" t="s">
        <v>82</v>
      </c>
      <c r="D2" s="367" t="s">
        <v>321</v>
      </c>
      <c r="E2" s="49" t="s">
        <v>322</v>
      </c>
      <c r="F2" s="49" t="s">
        <v>323</v>
      </c>
      <c r="G2" s="49" t="s">
        <v>324</v>
      </c>
      <c r="H2" s="50" t="s">
        <v>325</v>
      </c>
      <c r="I2" s="16"/>
    </row>
    <row r="3" spans="1:9" x14ac:dyDescent="0.25">
      <c r="A3" s="41" t="s">
        <v>424</v>
      </c>
      <c r="B3" s="383" t="s">
        <v>427</v>
      </c>
      <c r="C3" s="377" t="s">
        <v>99</v>
      </c>
      <c r="D3" s="386" t="s">
        <v>99</v>
      </c>
      <c r="E3" s="384" t="s">
        <v>148</v>
      </c>
      <c r="F3" s="41" t="s">
        <v>1700</v>
      </c>
      <c r="G3" s="41" t="s">
        <v>425</v>
      </c>
      <c r="H3" s="368">
        <v>45962</v>
      </c>
      <c r="I3" s="16"/>
    </row>
    <row r="4" spans="1:9" x14ac:dyDescent="0.25">
      <c r="A4" s="41" t="s">
        <v>424</v>
      </c>
      <c r="B4" s="13" t="s">
        <v>427</v>
      </c>
      <c r="C4" s="10" t="s">
        <v>99</v>
      </c>
      <c r="D4" s="385" t="s">
        <v>426</v>
      </c>
      <c r="E4" s="41" t="s">
        <v>148</v>
      </c>
      <c r="F4" s="13" t="s">
        <v>1700</v>
      </c>
      <c r="G4" s="41" t="s">
        <v>425</v>
      </c>
      <c r="H4" s="368">
        <v>45962</v>
      </c>
      <c r="I4" s="16"/>
    </row>
    <row r="5" spans="1:9" x14ac:dyDescent="0.25">
      <c r="A5" s="41" t="s">
        <v>424</v>
      </c>
      <c r="B5" s="37" t="s">
        <v>433</v>
      </c>
      <c r="C5" s="37" t="s">
        <v>99</v>
      </c>
      <c r="D5" s="183" t="s">
        <v>432</v>
      </c>
      <c r="E5" s="41" t="s">
        <v>148</v>
      </c>
      <c r="F5" s="37" t="s">
        <v>1700</v>
      </c>
      <c r="G5" s="37" t="s">
        <v>1699</v>
      </c>
      <c r="H5" s="382">
        <v>45809</v>
      </c>
      <c r="I5" s="16"/>
    </row>
    <row r="6" spans="1:9" x14ac:dyDescent="0.25">
      <c r="A6" s="41" t="s">
        <v>424</v>
      </c>
      <c r="B6" s="13" t="s">
        <v>428</v>
      </c>
      <c r="C6" s="13" t="s">
        <v>99</v>
      </c>
      <c r="D6" s="183" t="s">
        <v>429</v>
      </c>
      <c r="E6" s="41" t="s">
        <v>434</v>
      </c>
      <c r="F6" s="37" t="s">
        <v>1701</v>
      </c>
      <c r="G6" s="41" t="s">
        <v>430</v>
      </c>
      <c r="H6" s="369">
        <v>45748</v>
      </c>
      <c r="I6" s="16"/>
    </row>
    <row r="7" spans="1:9" x14ac:dyDescent="0.25">
      <c r="A7" s="41" t="s">
        <v>424</v>
      </c>
      <c r="B7" s="13" t="s">
        <v>428</v>
      </c>
      <c r="C7" s="13" t="s">
        <v>99</v>
      </c>
      <c r="D7" s="183" t="s">
        <v>431</v>
      </c>
      <c r="E7" s="41" t="s">
        <v>434</v>
      </c>
      <c r="F7" s="37" t="s">
        <v>1701</v>
      </c>
      <c r="G7" s="41" t="s">
        <v>430</v>
      </c>
      <c r="H7" s="369">
        <v>45900</v>
      </c>
      <c r="I7" s="16"/>
    </row>
    <row r="8" spans="1:9" x14ac:dyDescent="0.25">
      <c r="H8" s="12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26"/>
  <sheetViews>
    <sheetView tabSelected="1" zoomScaleNormal="100" zoomScaleSheetLayoutView="100" workbookViewId="0">
      <selection activeCell="I11" sqref="I11"/>
    </sheetView>
  </sheetViews>
  <sheetFormatPr defaultRowHeight="15.75" x14ac:dyDescent="0.25"/>
  <cols>
    <col min="1" max="1" width="31.5" customWidth="1"/>
    <col min="2" max="2" width="48.125" customWidth="1"/>
  </cols>
  <sheetData>
    <row r="1" spans="1:2" ht="50.25" customHeight="1" x14ac:dyDescent="0.25">
      <c r="A1" s="403" t="s">
        <v>326</v>
      </c>
      <c r="B1" s="403"/>
    </row>
    <row r="2" spans="1:2" s="1" customFormat="1" x14ac:dyDescent="0.25">
      <c r="A2" s="363" t="s">
        <v>153</v>
      </c>
      <c r="B2" s="360" t="s">
        <v>327</v>
      </c>
    </row>
    <row r="3" spans="1:2" s="1" customFormat="1" x14ac:dyDescent="0.25">
      <c r="A3" s="364" t="s">
        <v>303</v>
      </c>
      <c r="B3" s="43" t="s">
        <v>328</v>
      </c>
    </row>
    <row r="4" spans="1:2" s="1" customFormat="1" x14ac:dyDescent="0.25">
      <c r="A4" s="299"/>
      <c r="B4" s="43" t="s">
        <v>212</v>
      </c>
    </row>
    <row r="5" spans="1:2" s="1" customFormat="1" x14ac:dyDescent="0.25">
      <c r="A5" s="299"/>
      <c r="B5" s="43" t="s">
        <v>215</v>
      </c>
    </row>
    <row r="6" spans="1:2" s="1" customFormat="1" x14ac:dyDescent="0.25">
      <c r="A6" s="299"/>
      <c r="B6" s="43" t="s">
        <v>179</v>
      </c>
    </row>
    <row r="7" spans="1:2" s="1" customFormat="1" x14ac:dyDescent="0.25">
      <c r="A7" s="299"/>
      <c r="B7" s="43" t="s">
        <v>329</v>
      </c>
    </row>
    <row r="8" spans="1:2" s="1" customFormat="1" x14ac:dyDescent="0.25">
      <c r="A8" s="299"/>
      <c r="B8" s="43" t="s">
        <v>330</v>
      </c>
    </row>
    <row r="9" spans="1:2" s="1" customFormat="1" x14ac:dyDescent="0.25">
      <c r="A9" s="299"/>
      <c r="B9" s="356" t="s">
        <v>331</v>
      </c>
    </row>
    <row r="10" spans="1:2" x14ac:dyDescent="0.25">
      <c r="A10" s="254"/>
      <c r="B10" s="254" t="s">
        <v>332</v>
      </c>
    </row>
    <row r="11" spans="1:2" x14ac:dyDescent="0.25">
      <c r="A11" s="43"/>
      <c r="B11" s="362" t="s">
        <v>221</v>
      </c>
    </row>
    <row r="12" spans="1:2" x14ac:dyDescent="0.25">
      <c r="A12" s="18" t="s">
        <v>305</v>
      </c>
      <c r="B12" s="254" t="s">
        <v>333</v>
      </c>
    </row>
    <row r="13" spans="1:2" x14ac:dyDescent="0.25">
      <c r="A13" s="18"/>
      <c r="B13" s="361" t="s">
        <v>92</v>
      </c>
    </row>
    <row r="14" spans="1:2" x14ac:dyDescent="0.25">
      <c r="A14" s="18"/>
      <c r="B14" s="361" t="s">
        <v>96</v>
      </c>
    </row>
    <row r="15" spans="1:2" x14ac:dyDescent="0.25">
      <c r="A15" s="18"/>
      <c r="B15" s="361" t="s">
        <v>98</v>
      </c>
    </row>
    <row r="16" spans="1:2" x14ac:dyDescent="0.25">
      <c r="A16" s="18"/>
      <c r="B16" s="361" t="s">
        <v>99</v>
      </c>
    </row>
    <row r="17" spans="1:2" x14ac:dyDescent="0.25">
      <c r="A17" s="19"/>
      <c r="B17" s="361" t="s">
        <v>334</v>
      </c>
    </row>
    <row r="18" spans="1:2" x14ac:dyDescent="0.25">
      <c r="A18" s="2" t="s">
        <v>304</v>
      </c>
      <c r="B18" s="254" t="s">
        <v>184</v>
      </c>
    </row>
    <row r="19" spans="1:2" x14ac:dyDescent="0.25">
      <c r="A19" s="2"/>
      <c r="B19" s="361" t="s">
        <v>335</v>
      </c>
    </row>
    <row r="20" spans="1:2" x14ac:dyDescent="0.25">
      <c r="A20" s="2" t="s">
        <v>302</v>
      </c>
      <c r="B20" s="254" t="s">
        <v>336</v>
      </c>
    </row>
    <row r="21" spans="1:2" x14ac:dyDescent="0.25">
      <c r="A21" s="2"/>
      <c r="B21" s="361" t="s">
        <v>217</v>
      </c>
    </row>
    <row r="22" spans="1:2" x14ac:dyDescent="0.25">
      <c r="A22" s="18"/>
      <c r="B22" s="361" t="s">
        <v>337</v>
      </c>
    </row>
    <row r="23" spans="1:2" x14ac:dyDescent="0.25">
      <c r="A23" s="18"/>
      <c r="B23" s="513" t="s">
        <v>338</v>
      </c>
    </row>
    <row r="24" spans="1:2" x14ac:dyDescent="0.25">
      <c r="A24" s="18"/>
      <c r="B24" s="361" t="s">
        <v>209</v>
      </c>
    </row>
    <row r="25" spans="1:2" x14ac:dyDescent="0.25">
      <c r="A25" s="18"/>
      <c r="B25" s="513" t="s">
        <v>104</v>
      </c>
    </row>
    <row r="26" spans="1:2" x14ac:dyDescent="0.25">
      <c r="A26" s="19"/>
      <c r="B26" s="361" t="s">
        <v>182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8"/>
  <sheetViews>
    <sheetView view="pageBreakPreview" zoomScaleNormal="100" zoomScaleSheetLayoutView="100" workbookViewId="0">
      <selection sqref="A1:C1"/>
    </sheetView>
  </sheetViews>
  <sheetFormatPr defaultRowHeight="15.75" x14ac:dyDescent="0.25"/>
  <cols>
    <col min="1" max="1" width="25.375" customWidth="1"/>
    <col min="2" max="2" width="26.375" customWidth="1"/>
    <col min="3" max="3" width="34.75" customWidth="1"/>
    <col min="4" max="4" width="30.75" customWidth="1"/>
  </cols>
  <sheetData>
    <row r="1" spans="1:3" ht="78.75" customHeight="1" x14ac:dyDescent="0.25">
      <c r="A1" s="403" t="s">
        <v>1725</v>
      </c>
      <c r="B1" s="403"/>
      <c r="C1" s="403"/>
    </row>
    <row r="2" spans="1:3" ht="31.5" x14ac:dyDescent="0.25">
      <c r="A2" s="75" t="s">
        <v>153</v>
      </c>
      <c r="B2" s="57" t="s">
        <v>327</v>
      </c>
      <c r="C2" s="58" t="s">
        <v>339</v>
      </c>
    </row>
    <row r="3" spans="1:3" x14ac:dyDescent="0.25">
      <c r="A3" s="43">
        <f>-B3-C3</f>
        <v>0</v>
      </c>
      <c r="B3" s="43">
        <v>0</v>
      </c>
      <c r="C3" s="43">
        <v>0</v>
      </c>
    </row>
    <row r="4" spans="1:3" x14ac:dyDescent="0.25">
      <c r="A4" s="2"/>
      <c r="B4" s="2"/>
      <c r="C4" s="2"/>
    </row>
    <row r="5" spans="1:3" x14ac:dyDescent="0.25">
      <c r="A5" s="2"/>
      <c r="B5" s="2"/>
      <c r="C5" s="2"/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C8" s="12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348"/>
  <sheetViews>
    <sheetView zoomScale="70" zoomScaleNormal="70" zoomScaleSheetLayoutView="100" workbookViewId="0">
      <selection activeCell="I351" sqref="I351"/>
    </sheetView>
  </sheetViews>
  <sheetFormatPr defaultRowHeight="15.75" x14ac:dyDescent="0.25"/>
  <cols>
    <col min="1" max="1" width="5.75" customWidth="1"/>
    <col min="2" max="2" width="12.375" customWidth="1"/>
    <col min="3" max="3" width="45.375" style="4" customWidth="1"/>
    <col min="4" max="5" width="5.875" style="1" customWidth="1"/>
    <col min="6" max="6" width="52.125" style="4" customWidth="1"/>
    <col min="7" max="7" width="44.125" customWidth="1"/>
    <col min="8" max="8" width="55.25" customWidth="1"/>
    <col min="9" max="9" width="28.25" style="1" customWidth="1"/>
    <col min="10" max="11" width="23.375" customWidth="1"/>
    <col min="12" max="12" width="26" customWidth="1"/>
  </cols>
  <sheetData>
    <row r="1" spans="1:12" ht="21" thickBot="1" x14ac:dyDescent="0.35">
      <c r="A1" s="449" t="s">
        <v>340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</row>
    <row r="2" spans="1:12" ht="77.25" thickBot="1" x14ac:dyDescent="0.3">
      <c r="A2" s="87" t="s">
        <v>341</v>
      </c>
      <c r="B2" s="88" t="s">
        <v>153</v>
      </c>
      <c r="C2" s="88" t="s">
        <v>342</v>
      </c>
      <c r="D2" s="88" t="s">
        <v>343</v>
      </c>
      <c r="E2" s="88" t="s">
        <v>344</v>
      </c>
      <c r="F2" s="88" t="s">
        <v>345</v>
      </c>
      <c r="G2" s="88" t="s">
        <v>346</v>
      </c>
      <c r="H2" s="88" t="s">
        <v>347</v>
      </c>
      <c r="I2" s="88" t="s">
        <v>348</v>
      </c>
      <c r="J2" s="88" t="s">
        <v>349</v>
      </c>
      <c r="K2" s="88" t="s">
        <v>350</v>
      </c>
      <c r="L2" s="89" t="s">
        <v>351</v>
      </c>
    </row>
    <row r="3" spans="1:12" ht="47.25" x14ac:dyDescent="0.25">
      <c r="A3" s="43">
        <f>COUNTA($B$3:B3)</f>
        <v>1</v>
      </c>
      <c r="B3" s="43" t="s">
        <v>166</v>
      </c>
      <c r="C3" s="61" t="s">
        <v>1628</v>
      </c>
      <c r="D3" s="10" t="s">
        <v>1442</v>
      </c>
      <c r="E3" s="10" t="s">
        <v>1444</v>
      </c>
      <c r="F3" s="61" t="s">
        <v>748</v>
      </c>
      <c r="G3" s="372" t="s">
        <v>1654</v>
      </c>
      <c r="H3" s="43" t="s">
        <v>1317</v>
      </c>
      <c r="I3" s="10" t="s">
        <v>1353</v>
      </c>
      <c r="J3" s="378">
        <v>0</v>
      </c>
      <c r="K3" s="378">
        <f>6456.27+24977.86</f>
        <v>31434.13</v>
      </c>
      <c r="L3" s="43"/>
    </row>
    <row r="4" spans="1:12" x14ac:dyDescent="0.25">
      <c r="A4" s="2">
        <f>COUNTA($B$3:B4)</f>
        <v>2</v>
      </c>
      <c r="B4" s="2" t="s">
        <v>166</v>
      </c>
      <c r="C4" s="42" t="s">
        <v>1628</v>
      </c>
      <c r="D4" s="37" t="s">
        <v>1442</v>
      </c>
      <c r="E4" s="37" t="s">
        <v>1444</v>
      </c>
      <c r="F4" s="42" t="s">
        <v>749</v>
      </c>
      <c r="G4" s="2" t="s">
        <v>849</v>
      </c>
      <c r="H4" s="2" t="s">
        <v>1318</v>
      </c>
      <c r="I4" s="37" t="s">
        <v>1431</v>
      </c>
      <c r="J4" s="379">
        <v>0</v>
      </c>
      <c r="K4" s="379"/>
      <c r="L4" s="2"/>
    </row>
    <row r="5" spans="1:12" x14ac:dyDescent="0.25">
      <c r="A5" s="2">
        <f>COUNTA($B$3:B5)</f>
        <v>3</v>
      </c>
      <c r="B5" s="2" t="s">
        <v>166</v>
      </c>
      <c r="C5" s="373" t="s">
        <v>1650</v>
      </c>
      <c r="D5" s="37" t="s">
        <v>1442</v>
      </c>
      <c r="E5" s="37" t="s">
        <v>1444</v>
      </c>
      <c r="F5" s="42" t="s">
        <v>1611</v>
      </c>
      <c r="G5" s="2" t="s">
        <v>1617</v>
      </c>
      <c r="H5" s="2" t="s">
        <v>1622</v>
      </c>
      <c r="I5" s="37" t="s">
        <v>1603</v>
      </c>
      <c r="J5" s="379">
        <v>1800000</v>
      </c>
      <c r="K5" s="379"/>
      <c r="L5" s="2"/>
    </row>
    <row r="6" spans="1:12" x14ac:dyDescent="0.25">
      <c r="A6" s="2">
        <f>COUNTA($B$3:B6)</f>
        <v>4</v>
      </c>
      <c r="B6" s="2" t="s">
        <v>166</v>
      </c>
      <c r="C6" s="373" t="s">
        <v>1650</v>
      </c>
      <c r="D6" s="37" t="s">
        <v>1442</v>
      </c>
      <c r="E6" s="37" t="s">
        <v>1444</v>
      </c>
      <c r="F6" s="42" t="s">
        <v>1612</v>
      </c>
      <c r="G6" s="2" t="s">
        <v>1618</v>
      </c>
      <c r="H6" s="11" t="s">
        <v>1651</v>
      </c>
      <c r="I6" s="37" t="s">
        <v>1603</v>
      </c>
      <c r="J6" s="379">
        <v>1176075</v>
      </c>
      <c r="K6" s="379"/>
      <c r="L6" s="2"/>
    </row>
    <row r="7" spans="1:12" x14ac:dyDescent="0.25">
      <c r="A7" s="2">
        <f>COUNTA($B$3:B7)</f>
        <v>5</v>
      </c>
      <c r="B7" s="2" t="s">
        <v>166</v>
      </c>
      <c r="C7" s="373" t="s">
        <v>1650</v>
      </c>
      <c r="D7" s="37" t="s">
        <v>1442</v>
      </c>
      <c r="E7" s="370" t="s">
        <v>1444</v>
      </c>
      <c r="F7" s="42" t="s">
        <v>1613</v>
      </c>
      <c r="G7" s="2" t="s">
        <v>1619</v>
      </c>
      <c r="H7" s="2" t="s">
        <v>1623</v>
      </c>
      <c r="I7" s="37" t="s">
        <v>1603</v>
      </c>
      <c r="J7" s="379">
        <v>0</v>
      </c>
      <c r="K7" s="379"/>
      <c r="L7" s="11"/>
    </row>
    <row r="8" spans="1:12" ht="126" x14ac:dyDescent="0.25">
      <c r="A8" s="2">
        <f>COUNTA($B$3:B8)</f>
        <v>6</v>
      </c>
      <c r="B8" s="2" t="s">
        <v>166</v>
      </c>
      <c r="C8" s="42" t="s">
        <v>1629</v>
      </c>
      <c r="D8" s="37" t="s">
        <v>1442</v>
      </c>
      <c r="E8" s="37" t="s">
        <v>1444</v>
      </c>
      <c r="F8" s="42" t="s">
        <v>745</v>
      </c>
      <c r="G8" s="373" t="s">
        <v>1655</v>
      </c>
      <c r="H8" s="2" t="s">
        <v>1314</v>
      </c>
      <c r="I8" s="37" t="s">
        <v>1428</v>
      </c>
      <c r="J8" s="379">
        <f>24990.5+28585+25379.5+28585+24601.5+25379.5</f>
        <v>157521</v>
      </c>
      <c r="K8" s="379"/>
      <c r="L8" s="2"/>
    </row>
    <row r="9" spans="1:12" x14ac:dyDescent="0.25">
      <c r="A9" s="2">
        <f>COUNTA($B$3:B9)</f>
        <v>7</v>
      </c>
      <c r="B9" s="2" t="s">
        <v>166</v>
      </c>
      <c r="C9" s="42" t="s">
        <v>1629</v>
      </c>
      <c r="D9" s="37" t="s">
        <v>1442</v>
      </c>
      <c r="E9" s="37" t="s">
        <v>1444</v>
      </c>
      <c r="F9" s="42" t="s">
        <v>746</v>
      </c>
      <c r="G9" s="2" t="s">
        <v>852</v>
      </c>
      <c r="H9" s="2" t="s">
        <v>1315</v>
      </c>
      <c r="I9" s="37" t="s">
        <v>1429</v>
      </c>
      <c r="J9" s="379">
        <v>6246.3</v>
      </c>
      <c r="K9" s="379"/>
      <c r="L9" s="2"/>
    </row>
    <row r="10" spans="1:12" x14ac:dyDescent="0.25">
      <c r="A10" s="2">
        <f>COUNTA($B$3:B10)</f>
        <v>8</v>
      </c>
      <c r="B10" s="2" t="s">
        <v>166</v>
      </c>
      <c r="C10" s="42" t="s">
        <v>1630</v>
      </c>
      <c r="D10" s="37" t="s">
        <v>1442</v>
      </c>
      <c r="E10" s="37" t="s">
        <v>1444</v>
      </c>
      <c r="F10" s="42" t="s">
        <v>747</v>
      </c>
      <c r="G10" s="2" t="s">
        <v>955</v>
      </c>
      <c r="H10" s="2" t="s">
        <v>1316</v>
      </c>
      <c r="I10" s="37" t="s">
        <v>1430</v>
      </c>
      <c r="J10" s="379">
        <v>79857.3</v>
      </c>
      <c r="K10" s="379"/>
      <c r="L10" s="2"/>
    </row>
    <row r="11" spans="1:12" x14ac:dyDescent="0.25">
      <c r="A11" s="2">
        <f>COUNTA($B$3:B11)</f>
        <v>9</v>
      </c>
      <c r="B11" s="2" t="s">
        <v>166</v>
      </c>
      <c r="C11" s="42" t="s">
        <v>1631</v>
      </c>
      <c r="D11" s="37" t="s">
        <v>1442</v>
      </c>
      <c r="E11" s="37" t="s">
        <v>1445</v>
      </c>
      <c r="F11" s="42" t="s">
        <v>750</v>
      </c>
      <c r="G11" s="2" t="s">
        <v>955</v>
      </c>
      <c r="H11" s="2" t="s">
        <v>1316</v>
      </c>
      <c r="I11" s="37" t="s">
        <v>1432</v>
      </c>
      <c r="J11" s="379">
        <v>79857.3</v>
      </c>
      <c r="K11" s="379"/>
      <c r="L11" s="2"/>
    </row>
    <row r="12" spans="1:12" x14ac:dyDescent="0.25">
      <c r="A12" s="2">
        <f>COUNTA($B$3:B12)</f>
        <v>10</v>
      </c>
      <c r="B12" s="2" t="s">
        <v>166</v>
      </c>
      <c r="C12" s="42" t="s">
        <v>1631</v>
      </c>
      <c r="D12" s="37" t="s">
        <v>1442</v>
      </c>
      <c r="E12" s="37" t="s">
        <v>1445</v>
      </c>
      <c r="F12" s="42" t="s">
        <v>751</v>
      </c>
      <c r="G12" s="2" t="s">
        <v>962</v>
      </c>
      <c r="H12" s="2" t="s">
        <v>1319</v>
      </c>
      <c r="I12" s="37" t="s">
        <v>1362</v>
      </c>
      <c r="J12" s="379">
        <v>0</v>
      </c>
      <c r="K12" s="379"/>
      <c r="L12" s="2"/>
    </row>
    <row r="13" spans="1:12" x14ac:dyDescent="0.25">
      <c r="A13" s="2">
        <f>COUNTA($B$3:B13)</f>
        <v>11</v>
      </c>
      <c r="B13" s="2" t="s">
        <v>439</v>
      </c>
      <c r="C13" s="42" t="s">
        <v>1632</v>
      </c>
      <c r="D13" s="37" t="s">
        <v>1442</v>
      </c>
      <c r="E13" s="37" t="s">
        <v>1444</v>
      </c>
      <c r="F13" s="42" t="s">
        <v>752</v>
      </c>
      <c r="G13" s="2" t="s">
        <v>1007</v>
      </c>
      <c r="H13" s="2" t="s">
        <v>1320</v>
      </c>
      <c r="I13" s="37" t="s">
        <v>1379</v>
      </c>
      <c r="J13" s="379">
        <v>33976</v>
      </c>
      <c r="K13" s="379"/>
      <c r="L13" s="2"/>
    </row>
    <row r="14" spans="1:12" x14ac:dyDescent="0.25">
      <c r="A14" s="2">
        <f>COUNTA($B$3:B14)</f>
        <v>12</v>
      </c>
      <c r="B14" s="2" t="s">
        <v>439</v>
      </c>
      <c r="C14" s="42" t="s">
        <v>1632</v>
      </c>
      <c r="D14" s="37" t="s">
        <v>1442</v>
      </c>
      <c r="E14" s="37" t="s">
        <v>1444</v>
      </c>
      <c r="F14" s="42" t="s">
        <v>753</v>
      </c>
      <c r="G14" s="2" t="s">
        <v>1008</v>
      </c>
      <c r="H14" s="2" t="s">
        <v>1321</v>
      </c>
      <c r="I14" s="37" t="s">
        <v>1433</v>
      </c>
      <c r="J14" s="379">
        <v>74009</v>
      </c>
      <c r="K14" s="379"/>
      <c r="L14" s="2"/>
    </row>
    <row r="15" spans="1:12" x14ac:dyDescent="0.25">
      <c r="A15" s="2">
        <f>COUNTA($B$3:B15)</f>
        <v>13</v>
      </c>
      <c r="B15" s="2" t="s">
        <v>439</v>
      </c>
      <c r="C15" s="42" t="s">
        <v>1632</v>
      </c>
      <c r="D15" s="37" t="s">
        <v>1442</v>
      </c>
      <c r="E15" s="37" t="s">
        <v>1444</v>
      </c>
      <c r="F15" s="42" t="s">
        <v>754</v>
      </c>
      <c r="G15" s="2" t="s">
        <v>1007</v>
      </c>
      <c r="H15" s="2" t="s">
        <v>1322</v>
      </c>
      <c r="I15" s="37" t="s">
        <v>1344</v>
      </c>
      <c r="J15" s="379">
        <v>0</v>
      </c>
      <c r="K15" s="379"/>
      <c r="L15" s="2"/>
    </row>
    <row r="16" spans="1:12" x14ac:dyDescent="0.25">
      <c r="A16" s="2">
        <f>COUNTA($B$3:B16)</f>
        <v>14</v>
      </c>
      <c r="B16" s="2" t="s">
        <v>439</v>
      </c>
      <c r="C16" s="42" t="s">
        <v>1632</v>
      </c>
      <c r="D16" s="37" t="s">
        <v>1442</v>
      </c>
      <c r="E16" s="37" t="s">
        <v>1444</v>
      </c>
      <c r="F16" s="42" t="s">
        <v>755</v>
      </c>
      <c r="G16" s="2" t="s">
        <v>1008</v>
      </c>
      <c r="H16" s="2" t="s">
        <v>1323</v>
      </c>
      <c r="I16" s="37" t="s">
        <v>1346</v>
      </c>
      <c r="J16" s="379">
        <v>20313</v>
      </c>
      <c r="K16" s="379"/>
      <c r="L16" s="2"/>
    </row>
    <row r="17" spans="1:12" x14ac:dyDescent="0.25">
      <c r="A17" s="2">
        <f>COUNTA($B$3:B17)</f>
        <v>15</v>
      </c>
      <c r="B17" s="2" t="s">
        <v>439</v>
      </c>
      <c r="C17" s="42" t="s">
        <v>1632</v>
      </c>
      <c r="D17" s="37" t="s">
        <v>1442</v>
      </c>
      <c r="E17" s="37" t="s">
        <v>1444</v>
      </c>
      <c r="F17" s="42" t="s">
        <v>756</v>
      </c>
      <c r="G17" s="2" t="s">
        <v>1009</v>
      </c>
      <c r="H17" s="2" t="s">
        <v>1324</v>
      </c>
      <c r="I17" s="37" t="s">
        <v>1348</v>
      </c>
      <c r="J17" s="379">
        <v>62844</v>
      </c>
      <c r="K17" s="379"/>
      <c r="L17" s="2"/>
    </row>
    <row r="18" spans="1:12" x14ac:dyDescent="0.25">
      <c r="A18" s="2">
        <f>COUNTA($B$3:B18)</f>
        <v>16</v>
      </c>
      <c r="B18" s="2" t="s">
        <v>439</v>
      </c>
      <c r="C18" s="42" t="s">
        <v>1633</v>
      </c>
      <c r="D18" s="37" t="s">
        <v>1442</v>
      </c>
      <c r="E18" s="37" t="s">
        <v>1444</v>
      </c>
      <c r="F18" s="42" t="s">
        <v>763</v>
      </c>
      <c r="G18" s="2" t="s">
        <v>1014</v>
      </c>
      <c r="H18" s="2" t="s">
        <v>1331</v>
      </c>
      <c r="I18" s="37" t="s">
        <v>1365</v>
      </c>
      <c r="J18" s="379">
        <v>9971</v>
      </c>
      <c r="K18" s="379"/>
      <c r="L18" s="2"/>
    </row>
    <row r="19" spans="1:12" x14ac:dyDescent="0.25">
      <c r="A19" s="2">
        <f>COUNTA($B$3:B19)</f>
        <v>17</v>
      </c>
      <c r="B19" s="2" t="s">
        <v>439</v>
      </c>
      <c r="C19" s="42" t="s">
        <v>1633</v>
      </c>
      <c r="D19" s="37" t="s">
        <v>1442</v>
      </c>
      <c r="E19" s="37" t="s">
        <v>1444</v>
      </c>
      <c r="F19" s="42" t="s">
        <v>764</v>
      </c>
      <c r="G19" s="2" t="s">
        <v>1013</v>
      </c>
      <c r="H19" s="2" t="s">
        <v>1332</v>
      </c>
      <c r="I19" s="37" t="s">
        <v>1361</v>
      </c>
      <c r="J19" s="379">
        <v>13306</v>
      </c>
      <c r="K19" s="379"/>
      <c r="L19" s="2"/>
    </row>
    <row r="20" spans="1:12" x14ac:dyDescent="0.25">
      <c r="A20" s="2">
        <f>COUNTA($B$3:B20)</f>
        <v>18</v>
      </c>
      <c r="B20" s="2" t="s">
        <v>439</v>
      </c>
      <c r="C20" s="42" t="s">
        <v>1633</v>
      </c>
      <c r="D20" s="37" t="s">
        <v>1442</v>
      </c>
      <c r="E20" s="37" t="s">
        <v>1444</v>
      </c>
      <c r="F20" s="42" t="s">
        <v>765</v>
      </c>
      <c r="G20" s="2" t="s">
        <v>1008</v>
      </c>
      <c r="H20" s="2" t="s">
        <v>1333</v>
      </c>
      <c r="I20" s="37" t="s">
        <v>1364</v>
      </c>
      <c r="J20" s="379">
        <v>15967</v>
      </c>
      <c r="K20" s="379"/>
      <c r="L20" s="2"/>
    </row>
    <row r="21" spans="1:12" x14ac:dyDescent="0.25">
      <c r="A21" s="2">
        <f>COUNTA($B$3:B21)</f>
        <v>19</v>
      </c>
      <c r="B21" s="2" t="s">
        <v>439</v>
      </c>
      <c r="C21" s="42" t="s">
        <v>1633</v>
      </c>
      <c r="D21" s="37" t="s">
        <v>1442</v>
      </c>
      <c r="E21" s="37" t="s">
        <v>1444</v>
      </c>
      <c r="F21" s="42" t="s">
        <v>766</v>
      </c>
      <c r="G21" s="2" t="s">
        <v>1007</v>
      </c>
      <c r="H21" s="2" t="s">
        <v>1334</v>
      </c>
      <c r="I21" s="37" t="s">
        <v>1365</v>
      </c>
      <c r="J21" s="379">
        <v>5484</v>
      </c>
      <c r="K21" s="379"/>
      <c r="L21" s="2"/>
    </row>
    <row r="22" spans="1:12" x14ac:dyDescent="0.25">
      <c r="A22" s="2">
        <f>COUNTA($B$3:B22)</f>
        <v>20</v>
      </c>
      <c r="B22" s="2" t="s">
        <v>439</v>
      </c>
      <c r="C22" s="42" t="s">
        <v>1634</v>
      </c>
      <c r="D22" s="37" t="s">
        <v>1442</v>
      </c>
      <c r="E22" s="37" t="s">
        <v>1444</v>
      </c>
      <c r="F22" s="42" t="s">
        <v>762</v>
      </c>
      <c r="G22" s="2" t="s">
        <v>1013</v>
      </c>
      <c r="H22" s="2" t="s">
        <v>1330</v>
      </c>
      <c r="I22" s="37" t="s">
        <v>1358</v>
      </c>
      <c r="J22" s="379">
        <v>13664</v>
      </c>
      <c r="K22" s="379"/>
      <c r="L22" s="2"/>
    </row>
    <row r="23" spans="1:12" x14ac:dyDescent="0.25">
      <c r="A23" s="2">
        <f>COUNTA($B$3:B23)</f>
        <v>21</v>
      </c>
      <c r="B23" s="2" t="s">
        <v>439</v>
      </c>
      <c r="C23" s="42" t="s">
        <v>1629</v>
      </c>
      <c r="D23" s="37" t="s">
        <v>1442</v>
      </c>
      <c r="E23" s="37" t="s">
        <v>1444</v>
      </c>
      <c r="F23" s="42" t="s">
        <v>757</v>
      </c>
      <c r="G23" s="2" t="s">
        <v>1010</v>
      </c>
      <c r="H23" s="2" t="s">
        <v>1325</v>
      </c>
      <c r="I23" s="37" t="s">
        <v>1398</v>
      </c>
      <c r="J23" s="379">
        <v>118118.42</v>
      </c>
      <c r="K23" s="379"/>
      <c r="L23" s="2"/>
    </row>
    <row r="24" spans="1:12" x14ac:dyDescent="0.25">
      <c r="A24" s="2">
        <f>COUNTA($B$3:B24)</f>
        <v>22</v>
      </c>
      <c r="B24" s="2" t="s">
        <v>439</v>
      </c>
      <c r="C24" s="42" t="s">
        <v>1629</v>
      </c>
      <c r="D24" s="37" t="s">
        <v>1442</v>
      </c>
      <c r="E24" s="37" t="s">
        <v>1444</v>
      </c>
      <c r="F24" s="42" t="s">
        <v>758</v>
      </c>
      <c r="G24" s="2" t="s">
        <v>1007</v>
      </c>
      <c r="H24" s="2" t="s">
        <v>1326</v>
      </c>
      <c r="I24" s="37" t="s">
        <v>1434</v>
      </c>
      <c r="J24" s="379">
        <v>3021467.64</v>
      </c>
      <c r="K24" s="379"/>
      <c r="L24" s="2"/>
    </row>
    <row r="25" spans="1:12" x14ac:dyDescent="0.25">
      <c r="A25" s="2">
        <f>COUNTA($B$3:B25)</f>
        <v>23</v>
      </c>
      <c r="B25" s="2" t="s">
        <v>439</v>
      </c>
      <c r="C25" s="42" t="s">
        <v>1629</v>
      </c>
      <c r="D25" s="37" t="s">
        <v>1442</v>
      </c>
      <c r="E25" s="37" t="s">
        <v>1444</v>
      </c>
      <c r="F25" s="42" t="s">
        <v>759</v>
      </c>
      <c r="G25" s="2" t="s">
        <v>1011</v>
      </c>
      <c r="H25" s="2" t="s">
        <v>1327</v>
      </c>
      <c r="I25" s="37" t="s">
        <v>1347</v>
      </c>
      <c r="J25" s="379">
        <v>44209.05</v>
      </c>
      <c r="K25" s="379"/>
      <c r="L25" s="2"/>
    </row>
    <row r="26" spans="1:12" x14ac:dyDescent="0.25">
      <c r="A26" s="2">
        <f>COUNTA($B$3:B26)</f>
        <v>24</v>
      </c>
      <c r="B26" s="2" t="s">
        <v>439</v>
      </c>
      <c r="C26" s="42" t="s">
        <v>1629</v>
      </c>
      <c r="D26" s="37" t="s">
        <v>1442</v>
      </c>
      <c r="E26" s="37" t="s">
        <v>1444</v>
      </c>
      <c r="F26" s="42" t="s">
        <v>760</v>
      </c>
      <c r="G26" s="2" t="s">
        <v>1012</v>
      </c>
      <c r="H26" s="2" t="s">
        <v>1328</v>
      </c>
      <c r="I26" s="37" t="s">
        <v>1351</v>
      </c>
      <c r="J26" s="379">
        <v>72031.820000000007</v>
      </c>
      <c r="K26" s="379"/>
      <c r="L26" s="2"/>
    </row>
    <row r="27" spans="1:12" x14ac:dyDescent="0.25">
      <c r="A27" s="2">
        <f>COUNTA($B$3:B27)</f>
        <v>25</v>
      </c>
      <c r="B27" s="2" t="s">
        <v>439</v>
      </c>
      <c r="C27" s="42" t="s">
        <v>1629</v>
      </c>
      <c r="D27" s="37" t="s">
        <v>1442</v>
      </c>
      <c r="E27" s="37" t="s">
        <v>1444</v>
      </c>
      <c r="F27" s="42" t="s">
        <v>761</v>
      </c>
      <c r="G27" s="2" t="s">
        <v>1013</v>
      </c>
      <c r="H27" s="2" t="s">
        <v>1329</v>
      </c>
      <c r="I27" s="37" t="s">
        <v>1347</v>
      </c>
      <c r="J27" s="379">
        <v>66738.06</v>
      </c>
      <c r="K27" s="379"/>
      <c r="L27" s="2"/>
    </row>
    <row r="28" spans="1:12" ht="31.5" x14ac:dyDescent="0.25">
      <c r="A28" s="2">
        <f>COUNTA($B$3:B28)</f>
        <v>26</v>
      </c>
      <c r="B28" s="2" t="s">
        <v>439</v>
      </c>
      <c r="C28" s="42" t="s">
        <v>1684</v>
      </c>
      <c r="D28" s="37" t="s">
        <v>1443</v>
      </c>
      <c r="E28" s="37" t="s">
        <v>1444</v>
      </c>
      <c r="F28" s="373" t="s">
        <v>1652</v>
      </c>
      <c r="G28" s="2" t="s">
        <v>1007</v>
      </c>
      <c r="H28" s="2" t="s">
        <v>1239</v>
      </c>
      <c r="I28" s="37" t="s">
        <v>1435</v>
      </c>
      <c r="J28" s="379">
        <v>1500</v>
      </c>
      <c r="K28" s="379"/>
      <c r="L28" s="2"/>
    </row>
    <row r="29" spans="1:12" ht="31.5" x14ac:dyDescent="0.25">
      <c r="A29" s="2">
        <f>COUNTA($B$3:B29)</f>
        <v>27</v>
      </c>
      <c r="B29" s="2" t="s">
        <v>439</v>
      </c>
      <c r="C29" s="42" t="s">
        <v>1685</v>
      </c>
      <c r="D29" s="37" t="s">
        <v>1443</v>
      </c>
      <c r="E29" s="37" t="s">
        <v>1444</v>
      </c>
      <c r="F29" s="373" t="s">
        <v>1653</v>
      </c>
      <c r="G29" s="2" t="s">
        <v>1015</v>
      </c>
      <c r="H29" s="2" t="s">
        <v>1239</v>
      </c>
      <c r="I29" s="37" t="s">
        <v>1436</v>
      </c>
      <c r="J29" s="379">
        <v>0</v>
      </c>
      <c r="K29" s="379"/>
      <c r="L29" s="2"/>
    </row>
    <row r="30" spans="1:12" x14ac:dyDescent="0.25">
      <c r="A30" s="2">
        <f>COUNTA($B$3:B30)</f>
        <v>28</v>
      </c>
      <c r="B30" s="2" t="s">
        <v>439</v>
      </c>
      <c r="C30" s="42" t="s">
        <v>1681</v>
      </c>
      <c r="D30" s="37" t="s">
        <v>1443</v>
      </c>
      <c r="E30" s="37" t="s">
        <v>1445</v>
      </c>
      <c r="F30" s="42" t="s">
        <v>767</v>
      </c>
      <c r="G30" s="2" t="s">
        <v>1007</v>
      </c>
      <c r="H30" s="2" t="s">
        <v>1335</v>
      </c>
      <c r="I30" s="37" t="s">
        <v>1437</v>
      </c>
      <c r="J30" s="379">
        <v>0</v>
      </c>
      <c r="K30" s="379"/>
      <c r="L30" s="2"/>
    </row>
    <row r="31" spans="1:12" x14ac:dyDescent="0.25">
      <c r="A31" s="2">
        <f>COUNTA($B$3:B31)</f>
        <v>29</v>
      </c>
      <c r="B31" s="2" t="s">
        <v>439</v>
      </c>
      <c r="C31" s="42" t="s">
        <v>1681</v>
      </c>
      <c r="D31" s="37" t="s">
        <v>1443</v>
      </c>
      <c r="E31" s="37" t="s">
        <v>1445</v>
      </c>
      <c r="F31" s="42" t="s">
        <v>768</v>
      </c>
      <c r="G31" s="2" t="s">
        <v>1011</v>
      </c>
      <c r="H31" s="2" t="s">
        <v>1336</v>
      </c>
      <c r="I31" s="37" t="s">
        <v>1438</v>
      </c>
      <c r="J31" s="379">
        <v>0</v>
      </c>
      <c r="K31" s="379"/>
      <c r="L31" s="2"/>
    </row>
    <row r="32" spans="1:12" x14ac:dyDescent="0.25">
      <c r="A32" s="2">
        <f>COUNTA($B$3:B32)</f>
        <v>30</v>
      </c>
      <c r="B32" s="2" t="s">
        <v>440</v>
      </c>
      <c r="C32" s="42" t="s">
        <v>1633</v>
      </c>
      <c r="D32" s="37" t="s">
        <v>1442</v>
      </c>
      <c r="E32" s="37" t="s">
        <v>1444</v>
      </c>
      <c r="F32" s="42" t="s">
        <v>769</v>
      </c>
      <c r="G32" s="2" t="s">
        <v>1016</v>
      </c>
      <c r="H32" s="2" t="s">
        <v>1337</v>
      </c>
      <c r="I32" s="37" t="s">
        <v>1361</v>
      </c>
      <c r="J32" s="379">
        <v>14125</v>
      </c>
      <c r="K32" s="379"/>
      <c r="L32" s="2"/>
    </row>
    <row r="33" spans="1:12" x14ac:dyDescent="0.25">
      <c r="A33" s="2">
        <f>COUNTA($B$3:B33)</f>
        <v>31</v>
      </c>
      <c r="B33" s="2" t="s">
        <v>440</v>
      </c>
      <c r="C33" s="42" t="s">
        <v>1635</v>
      </c>
      <c r="D33" s="37" t="s">
        <v>1442</v>
      </c>
      <c r="E33" s="37" t="s">
        <v>1445</v>
      </c>
      <c r="F33" s="42" t="s">
        <v>770</v>
      </c>
      <c r="G33" s="2" t="s">
        <v>1017</v>
      </c>
      <c r="H33" s="2" t="s">
        <v>1338</v>
      </c>
      <c r="I33" s="37" t="s">
        <v>1349</v>
      </c>
      <c r="J33" s="379">
        <v>0</v>
      </c>
      <c r="K33" s="379"/>
      <c r="L33" s="2"/>
    </row>
    <row r="34" spans="1:12" x14ac:dyDescent="0.25">
      <c r="A34" s="2">
        <f>COUNTA($B$3:B34)</f>
        <v>32</v>
      </c>
      <c r="B34" s="2" t="s">
        <v>1610</v>
      </c>
      <c r="C34" s="373" t="s">
        <v>1650</v>
      </c>
      <c r="D34" s="37" t="s">
        <v>1442</v>
      </c>
      <c r="E34" s="37" t="s">
        <v>1444</v>
      </c>
      <c r="F34" s="42" t="s">
        <v>1614</v>
      </c>
      <c r="G34" s="2" t="s">
        <v>1620</v>
      </c>
      <c r="H34" s="2" t="s">
        <v>1624</v>
      </c>
      <c r="I34" s="37" t="s">
        <v>1603</v>
      </c>
      <c r="J34" s="379">
        <v>57411</v>
      </c>
      <c r="K34" s="379"/>
      <c r="L34" s="2"/>
    </row>
    <row r="35" spans="1:12" x14ac:dyDescent="0.25">
      <c r="A35" s="2">
        <f>COUNTA($B$3:B35)</f>
        <v>33</v>
      </c>
      <c r="B35" s="2" t="s">
        <v>441</v>
      </c>
      <c r="C35" s="42" t="s">
        <v>1630</v>
      </c>
      <c r="D35" s="37" t="s">
        <v>1442</v>
      </c>
      <c r="E35" s="37" t="s">
        <v>1444</v>
      </c>
      <c r="F35" s="42" t="s">
        <v>771</v>
      </c>
      <c r="G35" s="2" t="s">
        <v>867</v>
      </c>
      <c r="H35" s="2" t="s">
        <v>1339</v>
      </c>
      <c r="I35" s="37" t="s">
        <v>1439</v>
      </c>
      <c r="J35" s="379">
        <v>0</v>
      </c>
      <c r="K35" s="379"/>
      <c r="L35" s="2"/>
    </row>
    <row r="36" spans="1:12" x14ac:dyDescent="0.25">
      <c r="A36" s="2">
        <f>COUNTA($B$3:B36)</f>
        <v>34</v>
      </c>
      <c r="B36" s="2" t="s">
        <v>441</v>
      </c>
      <c r="C36" s="42" t="s">
        <v>1631</v>
      </c>
      <c r="D36" s="37" t="s">
        <v>1442</v>
      </c>
      <c r="E36" s="37" t="s">
        <v>1445</v>
      </c>
      <c r="F36" s="42" t="s">
        <v>772</v>
      </c>
      <c r="G36" s="2" t="s">
        <v>867</v>
      </c>
      <c r="H36" s="2" t="s">
        <v>1339</v>
      </c>
      <c r="I36" s="37" t="s">
        <v>1416</v>
      </c>
      <c r="J36" s="379">
        <v>0</v>
      </c>
      <c r="K36" s="379"/>
      <c r="L36" s="2"/>
    </row>
    <row r="37" spans="1:12" x14ac:dyDescent="0.25">
      <c r="A37" s="2">
        <f>COUNTA($B$3:B37)</f>
        <v>35</v>
      </c>
      <c r="B37" s="2" t="s">
        <v>442</v>
      </c>
      <c r="C37" s="42" t="s">
        <v>1636</v>
      </c>
      <c r="D37" s="37" t="s">
        <v>1442</v>
      </c>
      <c r="E37" s="37" t="s">
        <v>1445</v>
      </c>
      <c r="F37" s="42" t="s">
        <v>773</v>
      </c>
      <c r="G37" s="2" t="s">
        <v>1018</v>
      </c>
      <c r="H37" s="2" t="s">
        <v>1340</v>
      </c>
      <c r="I37" s="37" t="s">
        <v>1440</v>
      </c>
      <c r="J37" s="379">
        <v>0</v>
      </c>
      <c r="K37" s="379"/>
      <c r="L37" s="2"/>
    </row>
    <row r="38" spans="1:12" x14ac:dyDescent="0.25">
      <c r="A38" s="2">
        <f>COUNTA($B$3:B38)</f>
        <v>36</v>
      </c>
      <c r="B38" s="2" t="s">
        <v>435</v>
      </c>
      <c r="C38" s="42" t="s">
        <v>1632</v>
      </c>
      <c r="D38" s="37" t="s">
        <v>1442</v>
      </c>
      <c r="E38" s="37" t="s">
        <v>1444</v>
      </c>
      <c r="F38" s="42" t="s">
        <v>443</v>
      </c>
      <c r="G38" s="2" t="s">
        <v>774</v>
      </c>
      <c r="H38" s="2" t="s">
        <v>1019</v>
      </c>
      <c r="I38" s="37" t="s">
        <v>1341</v>
      </c>
      <c r="J38" s="379">
        <v>10864</v>
      </c>
      <c r="K38" s="379"/>
      <c r="L38" s="2"/>
    </row>
    <row r="39" spans="1:12" x14ac:dyDescent="0.25">
      <c r="A39" s="2">
        <f>COUNTA($B$3:B39)</f>
        <v>37</v>
      </c>
      <c r="B39" s="2" t="s">
        <v>435</v>
      </c>
      <c r="C39" s="42" t="s">
        <v>1632</v>
      </c>
      <c r="D39" s="37" t="s">
        <v>1442</v>
      </c>
      <c r="E39" s="37" t="s">
        <v>1444</v>
      </c>
      <c r="F39" s="42" t="s">
        <v>444</v>
      </c>
      <c r="G39" s="2" t="s">
        <v>775</v>
      </c>
      <c r="H39" s="2" t="s">
        <v>1020</v>
      </c>
      <c r="I39" s="37" t="s">
        <v>1341</v>
      </c>
      <c r="J39" s="379">
        <v>55609</v>
      </c>
      <c r="K39" s="379"/>
      <c r="L39" s="2"/>
    </row>
    <row r="40" spans="1:12" x14ac:dyDescent="0.25">
      <c r="A40" s="2">
        <f>COUNTA($B$3:B40)</f>
        <v>38</v>
      </c>
      <c r="B40" s="2" t="s">
        <v>435</v>
      </c>
      <c r="C40" s="42" t="s">
        <v>1632</v>
      </c>
      <c r="D40" s="37" t="s">
        <v>1442</v>
      </c>
      <c r="E40" s="37" t="s">
        <v>1444</v>
      </c>
      <c r="F40" s="42" t="s">
        <v>445</v>
      </c>
      <c r="G40" s="2" t="s">
        <v>776</v>
      </c>
      <c r="H40" s="2" t="s">
        <v>1021</v>
      </c>
      <c r="I40" s="37" t="s">
        <v>1342</v>
      </c>
      <c r="J40" s="379">
        <v>21760</v>
      </c>
      <c r="K40" s="379"/>
      <c r="L40" s="2"/>
    </row>
    <row r="41" spans="1:12" x14ac:dyDescent="0.25">
      <c r="A41" s="2">
        <f>COUNTA($B$3:B41)</f>
        <v>39</v>
      </c>
      <c r="B41" s="2" t="s">
        <v>435</v>
      </c>
      <c r="C41" s="42" t="s">
        <v>1632</v>
      </c>
      <c r="D41" s="37" t="s">
        <v>1442</v>
      </c>
      <c r="E41" s="37" t="s">
        <v>1444</v>
      </c>
      <c r="F41" s="42" t="s">
        <v>446</v>
      </c>
      <c r="G41" s="2" t="s">
        <v>777</v>
      </c>
      <c r="H41" s="2" t="s">
        <v>1022</v>
      </c>
      <c r="I41" s="37" t="s">
        <v>1342</v>
      </c>
      <c r="J41" s="379">
        <v>55104</v>
      </c>
      <c r="K41" s="379"/>
      <c r="L41" s="2"/>
    </row>
    <row r="42" spans="1:12" x14ac:dyDescent="0.25">
      <c r="A42" s="2">
        <f>COUNTA($B$3:B42)</f>
        <v>40</v>
      </c>
      <c r="B42" s="2" t="s">
        <v>435</v>
      </c>
      <c r="C42" s="42" t="s">
        <v>1632</v>
      </c>
      <c r="D42" s="37" t="s">
        <v>1442</v>
      </c>
      <c r="E42" s="37" t="s">
        <v>1444</v>
      </c>
      <c r="F42" s="42" t="s">
        <v>447</v>
      </c>
      <c r="G42" s="2" t="s">
        <v>778</v>
      </c>
      <c r="H42" s="2" t="s">
        <v>1023</v>
      </c>
      <c r="I42" s="37" t="s">
        <v>1342</v>
      </c>
      <c r="J42" s="379">
        <v>2000</v>
      </c>
      <c r="K42" s="379"/>
      <c r="L42" s="2"/>
    </row>
    <row r="43" spans="1:12" x14ac:dyDescent="0.25">
      <c r="A43" s="2">
        <f>COUNTA($B$3:B43)</f>
        <v>41</v>
      </c>
      <c r="B43" s="2" t="s">
        <v>435</v>
      </c>
      <c r="C43" s="42" t="s">
        <v>1632</v>
      </c>
      <c r="D43" s="37" t="s">
        <v>1442</v>
      </c>
      <c r="E43" s="37" t="s">
        <v>1444</v>
      </c>
      <c r="F43" s="42" t="s">
        <v>448</v>
      </c>
      <c r="G43" s="2" t="s">
        <v>779</v>
      </c>
      <c r="H43" s="2" t="s">
        <v>1024</v>
      </c>
      <c r="I43" s="37" t="s">
        <v>1342</v>
      </c>
      <c r="J43" s="379">
        <v>37280</v>
      </c>
      <c r="K43" s="379"/>
      <c r="L43" s="2"/>
    </row>
    <row r="44" spans="1:12" x14ac:dyDescent="0.25">
      <c r="A44" s="2">
        <f>COUNTA($B$3:B44)</f>
        <v>42</v>
      </c>
      <c r="B44" s="2" t="s">
        <v>435</v>
      </c>
      <c r="C44" s="42" t="s">
        <v>1632</v>
      </c>
      <c r="D44" s="37" t="s">
        <v>1442</v>
      </c>
      <c r="E44" s="37" t="s">
        <v>1444</v>
      </c>
      <c r="F44" s="42" t="s">
        <v>449</v>
      </c>
      <c r="G44" s="2" t="s">
        <v>780</v>
      </c>
      <c r="H44" s="2" t="s">
        <v>1025</v>
      </c>
      <c r="I44" s="37" t="s">
        <v>1343</v>
      </c>
      <c r="J44" s="379">
        <v>57283</v>
      </c>
      <c r="K44" s="379"/>
      <c r="L44" s="2"/>
    </row>
    <row r="45" spans="1:12" x14ac:dyDescent="0.25">
      <c r="A45" s="2">
        <f>COUNTA($B$3:B45)</f>
        <v>43</v>
      </c>
      <c r="B45" s="2" t="s">
        <v>435</v>
      </c>
      <c r="C45" s="42" t="s">
        <v>1632</v>
      </c>
      <c r="D45" s="37" t="s">
        <v>1442</v>
      </c>
      <c r="E45" s="37" t="s">
        <v>1444</v>
      </c>
      <c r="F45" s="42" t="s">
        <v>450</v>
      </c>
      <c r="G45" s="2" t="s">
        <v>781</v>
      </c>
      <c r="H45" s="2" t="s">
        <v>1026</v>
      </c>
      <c r="I45" s="37" t="s">
        <v>1342</v>
      </c>
      <c r="J45" s="379">
        <v>53100</v>
      </c>
      <c r="K45" s="379"/>
      <c r="L45" s="2"/>
    </row>
    <row r="46" spans="1:12" x14ac:dyDescent="0.25">
      <c r="A46" s="2">
        <f>COUNTA($B$3:B46)</f>
        <v>44</v>
      </c>
      <c r="B46" s="2" t="s">
        <v>435</v>
      </c>
      <c r="C46" s="42" t="s">
        <v>1632</v>
      </c>
      <c r="D46" s="37" t="s">
        <v>1442</v>
      </c>
      <c r="E46" s="37" t="s">
        <v>1444</v>
      </c>
      <c r="F46" s="42" t="s">
        <v>451</v>
      </c>
      <c r="G46" s="2" t="s">
        <v>782</v>
      </c>
      <c r="H46" s="2" t="s">
        <v>1027</v>
      </c>
      <c r="I46" s="37" t="s">
        <v>1344</v>
      </c>
      <c r="J46" s="379">
        <v>37295</v>
      </c>
      <c r="K46" s="379"/>
      <c r="L46" s="2"/>
    </row>
    <row r="47" spans="1:12" x14ac:dyDescent="0.25">
      <c r="A47" s="2">
        <f>COUNTA($B$3:B47)</f>
        <v>45</v>
      </c>
      <c r="B47" s="2" t="s">
        <v>435</v>
      </c>
      <c r="C47" s="42" t="s">
        <v>1632</v>
      </c>
      <c r="D47" s="37" t="s">
        <v>1442</v>
      </c>
      <c r="E47" s="37" t="s">
        <v>1444</v>
      </c>
      <c r="F47" s="42" t="s">
        <v>452</v>
      </c>
      <c r="G47" s="2" t="s">
        <v>782</v>
      </c>
      <c r="H47" s="2" t="s">
        <v>1028</v>
      </c>
      <c r="I47" s="37" t="s">
        <v>1344</v>
      </c>
      <c r="J47" s="379">
        <v>0</v>
      </c>
      <c r="K47" s="379"/>
      <c r="L47" s="2"/>
    </row>
    <row r="48" spans="1:12" x14ac:dyDescent="0.25">
      <c r="A48" s="2">
        <f>COUNTA($B$3:B48)</f>
        <v>46</v>
      </c>
      <c r="B48" s="2" t="s">
        <v>435</v>
      </c>
      <c r="C48" s="42" t="s">
        <v>1632</v>
      </c>
      <c r="D48" s="37" t="s">
        <v>1442</v>
      </c>
      <c r="E48" s="37" t="s">
        <v>1444</v>
      </c>
      <c r="F48" s="42" t="s">
        <v>453</v>
      </c>
      <c r="G48" s="2" t="s">
        <v>783</v>
      </c>
      <c r="H48" s="2" t="s">
        <v>1029</v>
      </c>
      <c r="I48" s="37" t="s">
        <v>1345</v>
      </c>
      <c r="J48" s="379">
        <v>8352</v>
      </c>
      <c r="K48" s="379"/>
      <c r="L48" s="2"/>
    </row>
    <row r="49" spans="1:12" x14ac:dyDescent="0.25">
      <c r="A49" s="2">
        <f>COUNTA($B$3:B49)</f>
        <v>47</v>
      </c>
      <c r="B49" s="2" t="s">
        <v>435</v>
      </c>
      <c r="C49" s="42" t="s">
        <v>1632</v>
      </c>
      <c r="D49" s="37" t="s">
        <v>1442</v>
      </c>
      <c r="E49" s="37" t="s">
        <v>1444</v>
      </c>
      <c r="F49" s="42" t="s">
        <v>454</v>
      </c>
      <c r="G49" s="2" t="s">
        <v>784</v>
      </c>
      <c r="H49" s="2" t="s">
        <v>1030</v>
      </c>
      <c r="I49" s="37" t="s">
        <v>1344</v>
      </c>
      <c r="J49" s="379">
        <v>0</v>
      </c>
      <c r="K49" s="379"/>
      <c r="L49" s="2"/>
    </row>
    <row r="50" spans="1:12" x14ac:dyDescent="0.25">
      <c r="A50" s="2">
        <f>COUNTA($B$3:B50)</f>
        <v>48</v>
      </c>
      <c r="B50" s="2" t="s">
        <v>435</v>
      </c>
      <c r="C50" s="42" t="s">
        <v>1632</v>
      </c>
      <c r="D50" s="37" t="s">
        <v>1442</v>
      </c>
      <c r="E50" s="37" t="s">
        <v>1444</v>
      </c>
      <c r="F50" s="42" t="s">
        <v>455</v>
      </c>
      <c r="G50" s="2" t="s">
        <v>785</v>
      </c>
      <c r="H50" s="2" t="s">
        <v>1031</v>
      </c>
      <c r="I50" s="37" t="s">
        <v>1346</v>
      </c>
      <c r="J50" s="379">
        <v>18450</v>
      </c>
      <c r="K50" s="379"/>
      <c r="L50" s="2"/>
    </row>
    <row r="51" spans="1:12" x14ac:dyDescent="0.25">
      <c r="A51" s="2">
        <f>COUNTA($B$3:B51)</f>
        <v>49</v>
      </c>
      <c r="B51" s="2" t="s">
        <v>435</v>
      </c>
      <c r="C51" s="42" t="s">
        <v>1632</v>
      </c>
      <c r="D51" s="37" t="s">
        <v>1442</v>
      </c>
      <c r="E51" s="37" t="s">
        <v>1444</v>
      </c>
      <c r="F51" s="42" t="s">
        <v>457</v>
      </c>
      <c r="G51" s="2" t="s">
        <v>787</v>
      </c>
      <c r="H51" s="2" t="s">
        <v>1033</v>
      </c>
      <c r="I51" s="37" t="s">
        <v>1348</v>
      </c>
      <c r="J51" s="379">
        <v>58414</v>
      </c>
      <c r="K51" s="379"/>
      <c r="L51" s="2"/>
    </row>
    <row r="52" spans="1:12" x14ac:dyDescent="0.25">
      <c r="A52" s="2">
        <f>COUNTA($B$3:B52)</f>
        <v>50</v>
      </c>
      <c r="B52" s="2" t="s">
        <v>435</v>
      </c>
      <c r="C52" s="42" t="s">
        <v>1637</v>
      </c>
      <c r="D52" s="37" t="s">
        <v>1442</v>
      </c>
      <c r="E52" s="37" t="s">
        <v>1444</v>
      </c>
      <c r="F52" s="42" t="s">
        <v>456</v>
      </c>
      <c r="G52" s="2" t="s">
        <v>786</v>
      </c>
      <c r="H52" s="2" t="s">
        <v>1032</v>
      </c>
      <c r="I52" s="37" t="s">
        <v>1347</v>
      </c>
      <c r="J52" s="379">
        <v>4000</v>
      </c>
      <c r="K52" s="379"/>
      <c r="L52" s="2"/>
    </row>
    <row r="53" spans="1:12" x14ac:dyDescent="0.25">
      <c r="A53" s="2">
        <f>COUNTA($B$3:B53)</f>
        <v>51</v>
      </c>
      <c r="B53" s="2" t="s">
        <v>435</v>
      </c>
      <c r="C53" s="42" t="s">
        <v>1633</v>
      </c>
      <c r="D53" s="37" t="s">
        <v>1442</v>
      </c>
      <c r="E53" s="37" t="s">
        <v>1444</v>
      </c>
      <c r="F53" s="42" t="s">
        <v>487</v>
      </c>
      <c r="G53" s="2" t="s">
        <v>811</v>
      </c>
      <c r="H53" s="2" t="s">
        <v>1061</v>
      </c>
      <c r="I53" s="37" t="s">
        <v>1362</v>
      </c>
      <c r="J53" s="379">
        <v>18570</v>
      </c>
      <c r="K53" s="379"/>
      <c r="L53" s="2"/>
    </row>
    <row r="54" spans="1:12" x14ac:dyDescent="0.25">
      <c r="A54" s="2">
        <f>COUNTA($B$3:B54)</f>
        <v>52</v>
      </c>
      <c r="B54" s="2" t="s">
        <v>435</v>
      </c>
      <c r="C54" s="42" t="s">
        <v>1633</v>
      </c>
      <c r="D54" s="37" t="s">
        <v>1442</v>
      </c>
      <c r="E54" s="37" t="s">
        <v>1444</v>
      </c>
      <c r="F54" s="42" t="s">
        <v>488</v>
      </c>
      <c r="G54" s="2" t="s">
        <v>812</v>
      </c>
      <c r="H54" s="2" t="s">
        <v>1062</v>
      </c>
      <c r="I54" s="37" t="s">
        <v>1358</v>
      </c>
      <c r="J54" s="379">
        <v>12046</v>
      </c>
      <c r="K54" s="379"/>
      <c r="L54" s="2"/>
    </row>
    <row r="55" spans="1:12" x14ac:dyDescent="0.25">
      <c r="A55" s="2">
        <f>COUNTA($B$3:B55)</f>
        <v>53</v>
      </c>
      <c r="B55" s="2" t="s">
        <v>435</v>
      </c>
      <c r="C55" s="42" t="s">
        <v>1633</v>
      </c>
      <c r="D55" s="37" t="s">
        <v>1442</v>
      </c>
      <c r="E55" s="37" t="s">
        <v>1444</v>
      </c>
      <c r="F55" s="42" t="s">
        <v>489</v>
      </c>
      <c r="G55" s="2" t="s">
        <v>786</v>
      </c>
      <c r="H55" s="2" t="s">
        <v>1063</v>
      </c>
      <c r="I55" s="37" t="s">
        <v>1363</v>
      </c>
      <c r="J55" s="379">
        <v>15528</v>
      </c>
      <c r="K55" s="379"/>
      <c r="L55" s="2"/>
    </row>
    <row r="56" spans="1:12" x14ac:dyDescent="0.25">
      <c r="A56" s="2">
        <f>COUNTA($B$3:B56)</f>
        <v>54</v>
      </c>
      <c r="B56" s="2" t="s">
        <v>435</v>
      </c>
      <c r="C56" s="42" t="s">
        <v>1633</v>
      </c>
      <c r="D56" s="37" t="s">
        <v>1442</v>
      </c>
      <c r="E56" s="37" t="s">
        <v>1444</v>
      </c>
      <c r="F56" s="42" t="s">
        <v>490</v>
      </c>
      <c r="G56" s="2" t="s">
        <v>813</v>
      </c>
      <c r="H56" s="2" t="s">
        <v>1064</v>
      </c>
      <c r="I56" s="37" t="s">
        <v>1358</v>
      </c>
      <c r="J56" s="379">
        <v>13451</v>
      </c>
      <c r="K56" s="379"/>
      <c r="L56" s="2"/>
    </row>
    <row r="57" spans="1:12" x14ac:dyDescent="0.25">
      <c r="A57" s="2">
        <f>COUNTA($B$3:B57)</f>
        <v>55</v>
      </c>
      <c r="B57" s="2" t="s">
        <v>435</v>
      </c>
      <c r="C57" s="42" t="s">
        <v>1633</v>
      </c>
      <c r="D57" s="37" t="s">
        <v>1442</v>
      </c>
      <c r="E57" s="37" t="s">
        <v>1444</v>
      </c>
      <c r="F57" s="42" t="s">
        <v>491</v>
      </c>
      <c r="G57" s="2" t="s">
        <v>814</v>
      </c>
      <c r="H57" s="2" t="s">
        <v>1065</v>
      </c>
      <c r="I57" s="37" t="s">
        <v>1364</v>
      </c>
      <c r="J57" s="379">
        <v>13076</v>
      </c>
      <c r="K57" s="379"/>
      <c r="L57" s="2"/>
    </row>
    <row r="58" spans="1:12" x14ac:dyDescent="0.25">
      <c r="A58" s="2">
        <f>COUNTA($B$3:B58)</f>
        <v>56</v>
      </c>
      <c r="B58" s="2" t="s">
        <v>435</v>
      </c>
      <c r="C58" s="42" t="s">
        <v>1633</v>
      </c>
      <c r="D58" s="37" t="s">
        <v>1442</v>
      </c>
      <c r="E58" s="37" t="s">
        <v>1444</v>
      </c>
      <c r="F58" s="42" t="s">
        <v>492</v>
      </c>
      <c r="G58" s="2" t="s">
        <v>815</v>
      </c>
      <c r="H58" s="2" t="s">
        <v>1066</v>
      </c>
      <c r="I58" s="37" t="s">
        <v>1364</v>
      </c>
      <c r="J58" s="379">
        <v>14284</v>
      </c>
      <c r="K58" s="379"/>
      <c r="L58" s="2"/>
    </row>
    <row r="59" spans="1:12" x14ac:dyDescent="0.25">
      <c r="A59" s="2">
        <f>COUNTA($B$3:B59)</f>
        <v>57</v>
      </c>
      <c r="B59" s="2" t="s">
        <v>435</v>
      </c>
      <c r="C59" s="42" t="s">
        <v>1633</v>
      </c>
      <c r="D59" s="37" t="s">
        <v>1442</v>
      </c>
      <c r="E59" s="37" t="s">
        <v>1444</v>
      </c>
      <c r="F59" s="42" t="s">
        <v>493</v>
      </c>
      <c r="G59" s="2" t="s">
        <v>816</v>
      </c>
      <c r="H59" s="2" t="s">
        <v>1067</v>
      </c>
      <c r="I59" s="37" t="s">
        <v>1361</v>
      </c>
      <c r="J59" s="379">
        <v>3704</v>
      </c>
      <c r="K59" s="379"/>
      <c r="L59" s="2"/>
    </row>
    <row r="60" spans="1:12" x14ac:dyDescent="0.25">
      <c r="A60" s="2">
        <f>COUNTA($B$3:B60)</f>
        <v>58</v>
      </c>
      <c r="B60" s="2" t="s">
        <v>435</v>
      </c>
      <c r="C60" s="42" t="s">
        <v>1633</v>
      </c>
      <c r="D60" s="37" t="s">
        <v>1442</v>
      </c>
      <c r="E60" s="37" t="s">
        <v>1444</v>
      </c>
      <c r="F60" s="42" t="s">
        <v>494</v>
      </c>
      <c r="G60" s="2" t="s">
        <v>817</v>
      </c>
      <c r="H60" s="2" t="s">
        <v>1068</v>
      </c>
      <c r="I60" s="37" t="s">
        <v>1364</v>
      </c>
      <c r="J60" s="379">
        <v>11887</v>
      </c>
      <c r="K60" s="379"/>
      <c r="L60" s="2"/>
    </row>
    <row r="61" spans="1:12" x14ac:dyDescent="0.25">
      <c r="A61" s="2">
        <f>COUNTA($B$3:B61)</f>
        <v>59</v>
      </c>
      <c r="B61" s="2" t="s">
        <v>435</v>
      </c>
      <c r="C61" s="42" t="s">
        <v>1633</v>
      </c>
      <c r="D61" s="37" t="s">
        <v>1442</v>
      </c>
      <c r="E61" s="37" t="s">
        <v>1444</v>
      </c>
      <c r="F61" s="42" t="s">
        <v>495</v>
      </c>
      <c r="G61" s="2" t="s">
        <v>211</v>
      </c>
      <c r="H61" s="2" t="s">
        <v>1069</v>
      </c>
      <c r="I61" s="37" t="s">
        <v>1362</v>
      </c>
      <c r="J61" s="379">
        <v>18780</v>
      </c>
      <c r="K61" s="379"/>
      <c r="L61" s="2"/>
    </row>
    <row r="62" spans="1:12" x14ac:dyDescent="0.25">
      <c r="A62" s="2">
        <f>COUNTA($B$3:B62)</f>
        <v>60</v>
      </c>
      <c r="B62" s="2" t="s">
        <v>435</v>
      </c>
      <c r="C62" s="42" t="s">
        <v>1633</v>
      </c>
      <c r="D62" s="37" t="s">
        <v>1442</v>
      </c>
      <c r="E62" s="37" t="s">
        <v>1444</v>
      </c>
      <c r="F62" s="42" t="s">
        <v>496</v>
      </c>
      <c r="G62" s="2" t="s">
        <v>818</v>
      </c>
      <c r="H62" s="2" t="s">
        <v>1070</v>
      </c>
      <c r="I62" s="37" t="s">
        <v>1365</v>
      </c>
      <c r="J62" s="379">
        <v>9450</v>
      </c>
      <c r="K62" s="379"/>
      <c r="L62" s="2"/>
    </row>
    <row r="63" spans="1:12" x14ac:dyDescent="0.25">
      <c r="A63" s="2">
        <f>COUNTA($B$3:B63)</f>
        <v>61</v>
      </c>
      <c r="B63" s="2" t="s">
        <v>435</v>
      </c>
      <c r="C63" s="42" t="s">
        <v>1633</v>
      </c>
      <c r="D63" s="37" t="s">
        <v>1442</v>
      </c>
      <c r="E63" s="37" t="s">
        <v>1444</v>
      </c>
      <c r="F63" s="42" t="s">
        <v>497</v>
      </c>
      <c r="G63" s="2" t="s">
        <v>819</v>
      </c>
      <c r="H63" s="2" t="s">
        <v>1071</v>
      </c>
      <c r="I63" s="37" t="s">
        <v>1360</v>
      </c>
      <c r="J63" s="379">
        <v>6892</v>
      </c>
      <c r="K63" s="379"/>
      <c r="L63" s="2"/>
    </row>
    <row r="64" spans="1:12" x14ac:dyDescent="0.25">
      <c r="A64" s="2">
        <f>COUNTA($B$3:B64)</f>
        <v>62</v>
      </c>
      <c r="B64" s="2" t="s">
        <v>435</v>
      </c>
      <c r="C64" s="42" t="s">
        <v>1633</v>
      </c>
      <c r="D64" s="37" t="s">
        <v>1442</v>
      </c>
      <c r="E64" s="37" t="s">
        <v>1444</v>
      </c>
      <c r="F64" s="42" t="s">
        <v>498</v>
      </c>
      <c r="G64" s="2" t="s">
        <v>820</v>
      </c>
      <c r="H64" s="2" t="s">
        <v>1072</v>
      </c>
      <c r="I64" s="37" t="s">
        <v>1359</v>
      </c>
      <c r="J64" s="379">
        <v>16242</v>
      </c>
      <c r="K64" s="379"/>
      <c r="L64" s="2"/>
    </row>
    <row r="65" spans="1:12" x14ac:dyDescent="0.25">
      <c r="A65" s="2">
        <f>COUNTA($B$3:B65)</f>
        <v>63</v>
      </c>
      <c r="B65" s="2" t="s">
        <v>435</v>
      </c>
      <c r="C65" s="42" t="s">
        <v>1633</v>
      </c>
      <c r="D65" s="37" t="s">
        <v>1442</v>
      </c>
      <c r="E65" s="37" t="s">
        <v>1444</v>
      </c>
      <c r="F65" s="42" t="s">
        <v>499</v>
      </c>
      <c r="G65" s="2" t="s">
        <v>788</v>
      </c>
      <c r="H65" s="2" t="s">
        <v>1073</v>
      </c>
      <c r="I65" s="37" t="s">
        <v>1362</v>
      </c>
      <c r="J65" s="379">
        <v>16311</v>
      </c>
      <c r="K65" s="379"/>
      <c r="L65" s="2"/>
    </row>
    <row r="66" spans="1:12" x14ac:dyDescent="0.25">
      <c r="A66" s="2">
        <f>COUNTA($B$3:B66)</f>
        <v>64</v>
      </c>
      <c r="B66" s="2" t="s">
        <v>435</v>
      </c>
      <c r="C66" s="42" t="s">
        <v>1633</v>
      </c>
      <c r="D66" s="37" t="s">
        <v>1442</v>
      </c>
      <c r="E66" s="37" t="s">
        <v>1444</v>
      </c>
      <c r="F66" s="42" t="s">
        <v>500</v>
      </c>
      <c r="G66" s="2" t="s">
        <v>821</v>
      </c>
      <c r="H66" s="2" t="s">
        <v>1074</v>
      </c>
      <c r="I66" s="37" t="s">
        <v>1362</v>
      </c>
      <c r="J66" s="379">
        <v>14802</v>
      </c>
      <c r="K66" s="379"/>
      <c r="L66" s="2"/>
    </row>
    <row r="67" spans="1:12" x14ac:dyDescent="0.25">
      <c r="A67" s="2">
        <f>COUNTA($B$3:B67)</f>
        <v>65</v>
      </c>
      <c r="B67" s="2" t="s">
        <v>435</v>
      </c>
      <c r="C67" s="42" t="s">
        <v>1633</v>
      </c>
      <c r="D67" s="37" t="s">
        <v>1442</v>
      </c>
      <c r="E67" s="37" t="s">
        <v>1444</v>
      </c>
      <c r="F67" s="42" t="s">
        <v>501</v>
      </c>
      <c r="G67" s="2" t="s">
        <v>822</v>
      </c>
      <c r="H67" s="2" t="s">
        <v>1075</v>
      </c>
      <c r="I67" s="37" t="s">
        <v>1365</v>
      </c>
      <c r="J67" s="379">
        <v>10918</v>
      </c>
      <c r="K67" s="379"/>
      <c r="L67" s="2"/>
    </row>
    <row r="68" spans="1:12" x14ac:dyDescent="0.25">
      <c r="A68" s="2">
        <f>COUNTA($B$3:B68)</f>
        <v>66</v>
      </c>
      <c r="B68" s="2" t="s">
        <v>435</v>
      </c>
      <c r="C68" s="42" t="s">
        <v>1633</v>
      </c>
      <c r="D68" s="37" t="s">
        <v>1442</v>
      </c>
      <c r="E68" s="37" t="s">
        <v>1444</v>
      </c>
      <c r="F68" s="42" t="s">
        <v>502</v>
      </c>
      <c r="G68" s="2" t="s">
        <v>823</v>
      </c>
      <c r="H68" s="2" t="s">
        <v>1076</v>
      </c>
      <c r="I68" s="37" t="s">
        <v>1365</v>
      </c>
      <c r="J68" s="379">
        <v>17121</v>
      </c>
      <c r="K68" s="379"/>
      <c r="L68" s="2"/>
    </row>
    <row r="69" spans="1:12" x14ac:dyDescent="0.25">
      <c r="A69" s="2">
        <f>COUNTA($B$3:B69)</f>
        <v>67</v>
      </c>
      <c r="B69" s="2" t="s">
        <v>435</v>
      </c>
      <c r="C69" s="42" t="s">
        <v>1633</v>
      </c>
      <c r="D69" s="37" t="s">
        <v>1442</v>
      </c>
      <c r="E69" s="37" t="s">
        <v>1444</v>
      </c>
      <c r="F69" s="42" t="s">
        <v>503</v>
      </c>
      <c r="G69" s="2" t="s">
        <v>824</v>
      </c>
      <c r="H69" s="2" t="s">
        <v>1077</v>
      </c>
      <c r="I69" s="37" t="s">
        <v>1359</v>
      </c>
      <c r="J69" s="379">
        <v>17267</v>
      </c>
      <c r="K69" s="379"/>
      <c r="L69" s="2"/>
    </row>
    <row r="70" spans="1:12" x14ac:dyDescent="0.25">
      <c r="A70" s="2">
        <f>COUNTA($B$3:B70)</f>
        <v>68</v>
      </c>
      <c r="B70" s="2" t="s">
        <v>435</v>
      </c>
      <c r="C70" s="42" t="s">
        <v>1633</v>
      </c>
      <c r="D70" s="37" t="s">
        <v>1442</v>
      </c>
      <c r="E70" s="37" t="s">
        <v>1444</v>
      </c>
      <c r="F70" s="42" t="s">
        <v>504</v>
      </c>
      <c r="G70" s="2" t="s">
        <v>825</v>
      </c>
      <c r="H70" s="2" t="s">
        <v>1078</v>
      </c>
      <c r="I70" s="37" t="s">
        <v>1366</v>
      </c>
      <c r="J70" s="379">
        <v>12841</v>
      </c>
      <c r="K70" s="379"/>
      <c r="L70" s="2"/>
    </row>
    <row r="71" spans="1:12" x14ac:dyDescent="0.25">
      <c r="A71" s="2">
        <f>COUNTA($B$3:B71)</f>
        <v>69</v>
      </c>
      <c r="B71" s="2" t="s">
        <v>435</v>
      </c>
      <c r="C71" s="42" t="s">
        <v>1633</v>
      </c>
      <c r="D71" s="37" t="s">
        <v>1442</v>
      </c>
      <c r="E71" s="37" t="s">
        <v>1444</v>
      </c>
      <c r="F71" s="42" t="s">
        <v>505</v>
      </c>
      <c r="G71" s="2" t="s">
        <v>826</v>
      </c>
      <c r="H71" s="2" t="s">
        <v>1079</v>
      </c>
      <c r="I71" s="37" t="s">
        <v>1364</v>
      </c>
      <c r="J71" s="379">
        <v>12857</v>
      </c>
      <c r="K71" s="379"/>
      <c r="L71" s="2"/>
    </row>
    <row r="72" spans="1:12" x14ac:dyDescent="0.25">
      <c r="A72" s="2">
        <f>COUNTA($B$3:B72)</f>
        <v>70</v>
      </c>
      <c r="B72" s="2" t="s">
        <v>435</v>
      </c>
      <c r="C72" s="42" t="s">
        <v>1633</v>
      </c>
      <c r="D72" s="37" t="s">
        <v>1442</v>
      </c>
      <c r="E72" s="37" t="s">
        <v>1444</v>
      </c>
      <c r="F72" s="42" t="s">
        <v>506</v>
      </c>
      <c r="G72" s="2" t="s">
        <v>810</v>
      </c>
      <c r="H72" s="2" t="s">
        <v>1080</v>
      </c>
      <c r="I72" s="37" t="s">
        <v>1366</v>
      </c>
      <c r="J72" s="379">
        <v>13957</v>
      </c>
      <c r="K72" s="379"/>
      <c r="L72" s="2"/>
    </row>
    <row r="73" spans="1:12" x14ac:dyDescent="0.25">
      <c r="A73" s="2">
        <f>COUNTA($B$3:B73)</f>
        <v>71</v>
      </c>
      <c r="B73" s="2" t="s">
        <v>435</v>
      </c>
      <c r="C73" s="42" t="s">
        <v>1633</v>
      </c>
      <c r="D73" s="37" t="s">
        <v>1442</v>
      </c>
      <c r="E73" s="37" t="s">
        <v>1444</v>
      </c>
      <c r="F73" s="42" t="s">
        <v>507</v>
      </c>
      <c r="G73" s="2" t="s">
        <v>827</v>
      </c>
      <c r="H73" s="2" t="s">
        <v>1081</v>
      </c>
      <c r="I73" s="37" t="s">
        <v>1364</v>
      </c>
      <c r="J73" s="379">
        <v>14342</v>
      </c>
      <c r="K73" s="379"/>
      <c r="L73" s="2"/>
    </row>
    <row r="74" spans="1:12" x14ac:dyDescent="0.25">
      <c r="A74" s="2">
        <f>COUNTA($B$3:B74)</f>
        <v>72</v>
      </c>
      <c r="B74" s="2" t="s">
        <v>435</v>
      </c>
      <c r="C74" s="42" t="s">
        <v>1633</v>
      </c>
      <c r="D74" s="37" t="s">
        <v>1442</v>
      </c>
      <c r="E74" s="37" t="s">
        <v>1444</v>
      </c>
      <c r="F74" s="42" t="s">
        <v>508</v>
      </c>
      <c r="G74" s="2" t="s">
        <v>828</v>
      </c>
      <c r="H74" s="2" t="s">
        <v>1082</v>
      </c>
      <c r="I74" s="37" t="s">
        <v>1359</v>
      </c>
      <c r="J74" s="379">
        <v>6020</v>
      </c>
      <c r="K74" s="379"/>
      <c r="L74" s="2"/>
    </row>
    <row r="75" spans="1:12" x14ac:dyDescent="0.25">
      <c r="A75" s="2">
        <f>COUNTA($B$3:B75)</f>
        <v>73</v>
      </c>
      <c r="B75" s="2" t="s">
        <v>435</v>
      </c>
      <c r="C75" s="42" t="s">
        <v>1633</v>
      </c>
      <c r="D75" s="37" t="s">
        <v>1442</v>
      </c>
      <c r="E75" s="37" t="s">
        <v>1444</v>
      </c>
      <c r="F75" s="42" t="s">
        <v>509</v>
      </c>
      <c r="G75" s="2" t="s">
        <v>829</v>
      </c>
      <c r="H75" s="2" t="s">
        <v>1083</v>
      </c>
      <c r="I75" s="37" t="s">
        <v>1364</v>
      </c>
      <c r="J75" s="379">
        <v>15332</v>
      </c>
      <c r="K75" s="379"/>
      <c r="L75" s="2"/>
    </row>
    <row r="76" spans="1:12" x14ac:dyDescent="0.25">
      <c r="A76" s="2">
        <f>COUNTA($B$3:B76)</f>
        <v>74</v>
      </c>
      <c r="B76" s="2" t="s">
        <v>435</v>
      </c>
      <c r="C76" s="42" t="s">
        <v>1633</v>
      </c>
      <c r="D76" s="37" t="s">
        <v>1442</v>
      </c>
      <c r="E76" s="37" t="s">
        <v>1444</v>
      </c>
      <c r="F76" s="42" t="s">
        <v>510</v>
      </c>
      <c r="G76" s="2" t="s">
        <v>830</v>
      </c>
      <c r="H76" s="2" t="s">
        <v>1084</v>
      </c>
      <c r="I76" s="37" t="s">
        <v>1364</v>
      </c>
      <c r="J76" s="379">
        <v>19806</v>
      </c>
      <c r="K76" s="379"/>
      <c r="L76" s="2"/>
    </row>
    <row r="77" spans="1:12" x14ac:dyDescent="0.25">
      <c r="A77" s="2">
        <f>COUNTA($B$3:B77)</f>
        <v>75</v>
      </c>
      <c r="B77" s="2" t="s">
        <v>435</v>
      </c>
      <c r="C77" s="42" t="s">
        <v>1633</v>
      </c>
      <c r="D77" s="37" t="s">
        <v>1442</v>
      </c>
      <c r="E77" s="37" t="s">
        <v>1444</v>
      </c>
      <c r="F77" s="42" t="s">
        <v>511</v>
      </c>
      <c r="G77" s="2" t="s">
        <v>831</v>
      </c>
      <c r="H77" s="2" t="s">
        <v>1085</v>
      </c>
      <c r="I77" s="37" t="s">
        <v>1359</v>
      </c>
      <c r="J77" s="379">
        <v>9929</v>
      </c>
      <c r="K77" s="379"/>
      <c r="L77" s="2"/>
    </row>
    <row r="78" spans="1:12" x14ac:dyDescent="0.25">
      <c r="A78" s="2">
        <f>COUNTA($B$3:B78)</f>
        <v>76</v>
      </c>
      <c r="B78" s="2" t="s">
        <v>435</v>
      </c>
      <c r="C78" s="42" t="s">
        <v>1633</v>
      </c>
      <c r="D78" s="37" t="s">
        <v>1442</v>
      </c>
      <c r="E78" s="37" t="s">
        <v>1444</v>
      </c>
      <c r="F78" s="42" t="s">
        <v>512</v>
      </c>
      <c r="G78" s="2" t="s">
        <v>832</v>
      </c>
      <c r="H78" s="2" t="s">
        <v>1086</v>
      </c>
      <c r="I78" s="37" t="s">
        <v>1362</v>
      </c>
      <c r="J78" s="379">
        <v>12039</v>
      </c>
      <c r="K78" s="379"/>
      <c r="L78" s="2"/>
    </row>
    <row r="79" spans="1:12" x14ac:dyDescent="0.25">
      <c r="A79" s="2">
        <f>COUNTA($B$3:B79)</f>
        <v>77</v>
      </c>
      <c r="B79" s="2" t="s">
        <v>435</v>
      </c>
      <c r="C79" s="42" t="s">
        <v>1633</v>
      </c>
      <c r="D79" s="37" t="s">
        <v>1442</v>
      </c>
      <c r="E79" s="37" t="s">
        <v>1444</v>
      </c>
      <c r="F79" s="42" t="s">
        <v>513</v>
      </c>
      <c r="G79" s="2" t="s">
        <v>833</v>
      </c>
      <c r="H79" s="2" t="s">
        <v>1087</v>
      </c>
      <c r="I79" s="37" t="s">
        <v>1365</v>
      </c>
      <c r="J79" s="379">
        <v>18371</v>
      </c>
      <c r="K79" s="379"/>
      <c r="L79" s="2"/>
    </row>
    <row r="80" spans="1:12" x14ac:dyDescent="0.25">
      <c r="A80" s="2">
        <f>COUNTA($B$3:B80)</f>
        <v>78</v>
      </c>
      <c r="B80" s="2" t="s">
        <v>435</v>
      </c>
      <c r="C80" s="42" t="s">
        <v>1633</v>
      </c>
      <c r="D80" s="37" t="s">
        <v>1442</v>
      </c>
      <c r="E80" s="37" t="s">
        <v>1444</v>
      </c>
      <c r="F80" s="42" t="s">
        <v>514</v>
      </c>
      <c r="G80" s="2" t="s">
        <v>834</v>
      </c>
      <c r="H80" s="2" t="s">
        <v>1088</v>
      </c>
      <c r="I80" s="37" t="s">
        <v>1364</v>
      </c>
      <c r="J80" s="379">
        <v>8999</v>
      </c>
      <c r="K80" s="379"/>
      <c r="L80" s="2"/>
    </row>
    <row r="81" spans="1:12" x14ac:dyDescent="0.25">
      <c r="A81" s="2">
        <f>COUNTA($B$3:B81)</f>
        <v>79</v>
      </c>
      <c r="B81" s="2" t="s">
        <v>435</v>
      </c>
      <c r="C81" s="42" t="s">
        <v>1633</v>
      </c>
      <c r="D81" s="37" t="s">
        <v>1442</v>
      </c>
      <c r="E81" s="37" t="s">
        <v>1444</v>
      </c>
      <c r="F81" s="42" t="s">
        <v>515</v>
      </c>
      <c r="G81" s="2" t="s">
        <v>835</v>
      </c>
      <c r="H81" s="2" t="s">
        <v>1089</v>
      </c>
      <c r="I81" s="37" t="s">
        <v>1358</v>
      </c>
      <c r="J81" s="379">
        <v>18718</v>
      </c>
      <c r="K81" s="379"/>
      <c r="L81" s="2"/>
    </row>
    <row r="82" spans="1:12" x14ac:dyDescent="0.25">
      <c r="A82" s="2">
        <f>COUNTA($B$3:B82)</f>
        <v>80</v>
      </c>
      <c r="B82" s="2" t="s">
        <v>435</v>
      </c>
      <c r="C82" s="42" t="s">
        <v>1633</v>
      </c>
      <c r="D82" s="37" t="s">
        <v>1442</v>
      </c>
      <c r="E82" s="37" t="s">
        <v>1444</v>
      </c>
      <c r="F82" s="42" t="s">
        <v>516</v>
      </c>
      <c r="G82" s="2" t="s">
        <v>836</v>
      </c>
      <c r="H82" s="2" t="s">
        <v>1090</v>
      </c>
      <c r="I82" s="37" t="s">
        <v>1366</v>
      </c>
      <c r="J82" s="379">
        <v>17204</v>
      </c>
      <c r="K82" s="379"/>
      <c r="L82" s="2"/>
    </row>
    <row r="83" spans="1:12" x14ac:dyDescent="0.25">
      <c r="A83" s="2">
        <f>COUNTA($B$3:B83)</f>
        <v>81</v>
      </c>
      <c r="B83" s="2" t="s">
        <v>435</v>
      </c>
      <c r="C83" s="42" t="s">
        <v>1633</v>
      </c>
      <c r="D83" s="37" t="s">
        <v>1442</v>
      </c>
      <c r="E83" s="37" t="s">
        <v>1444</v>
      </c>
      <c r="F83" s="42" t="s">
        <v>517</v>
      </c>
      <c r="G83" s="2" t="s">
        <v>837</v>
      </c>
      <c r="H83" s="2" t="s">
        <v>1091</v>
      </c>
      <c r="I83" s="37" t="s">
        <v>1364</v>
      </c>
      <c r="J83" s="379">
        <v>13431</v>
      </c>
      <c r="K83" s="379"/>
      <c r="L83" s="2"/>
    </row>
    <row r="84" spans="1:12" x14ac:dyDescent="0.25">
      <c r="A84" s="2">
        <f>COUNTA($B$3:B84)</f>
        <v>82</v>
      </c>
      <c r="B84" s="2" t="s">
        <v>435</v>
      </c>
      <c r="C84" s="42" t="s">
        <v>1633</v>
      </c>
      <c r="D84" s="37" t="s">
        <v>1442</v>
      </c>
      <c r="E84" s="37" t="s">
        <v>1444</v>
      </c>
      <c r="F84" s="42" t="s">
        <v>518</v>
      </c>
      <c r="G84" s="2" t="s">
        <v>780</v>
      </c>
      <c r="H84" s="2" t="s">
        <v>1092</v>
      </c>
      <c r="I84" s="37" t="s">
        <v>1358</v>
      </c>
      <c r="J84" s="379">
        <v>13139</v>
      </c>
      <c r="K84" s="379"/>
      <c r="L84" s="2"/>
    </row>
    <row r="85" spans="1:12" x14ac:dyDescent="0.25">
      <c r="A85" s="2">
        <f>COUNTA($B$3:B85)</f>
        <v>83</v>
      </c>
      <c r="B85" s="2" t="s">
        <v>435</v>
      </c>
      <c r="C85" s="42" t="s">
        <v>1633</v>
      </c>
      <c r="D85" s="37" t="s">
        <v>1442</v>
      </c>
      <c r="E85" s="37" t="s">
        <v>1444</v>
      </c>
      <c r="F85" s="42" t="s">
        <v>519</v>
      </c>
      <c r="G85" s="2" t="s">
        <v>838</v>
      </c>
      <c r="H85" s="2" t="s">
        <v>1093</v>
      </c>
      <c r="I85" s="37" t="s">
        <v>1364</v>
      </c>
      <c r="J85" s="379">
        <v>12747</v>
      </c>
      <c r="K85" s="379"/>
      <c r="L85" s="2"/>
    </row>
    <row r="86" spans="1:12" x14ac:dyDescent="0.25">
      <c r="A86" s="2">
        <f>COUNTA($B$3:B86)</f>
        <v>84</v>
      </c>
      <c r="B86" s="2" t="s">
        <v>435</v>
      </c>
      <c r="C86" s="42" t="s">
        <v>1633</v>
      </c>
      <c r="D86" s="37" t="s">
        <v>1442</v>
      </c>
      <c r="E86" s="37" t="s">
        <v>1444</v>
      </c>
      <c r="F86" s="42" t="s">
        <v>520</v>
      </c>
      <c r="G86" s="2" t="s">
        <v>839</v>
      </c>
      <c r="H86" s="2" t="s">
        <v>1094</v>
      </c>
      <c r="I86" s="37" t="s">
        <v>1364</v>
      </c>
      <c r="J86" s="379">
        <v>6574</v>
      </c>
      <c r="K86" s="379"/>
      <c r="L86" s="2"/>
    </row>
    <row r="87" spans="1:12" x14ac:dyDescent="0.25">
      <c r="A87" s="2">
        <f>COUNTA($B$3:B87)</f>
        <v>85</v>
      </c>
      <c r="B87" s="2" t="s">
        <v>435</v>
      </c>
      <c r="C87" s="42" t="s">
        <v>1634</v>
      </c>
      <c r="D87" s="37" t="s">
        <v>1442</v>
      </c>
      <c r="E87" s="37" t="s">
        <v>1444</v>
      </c>
      <c r="F87" s="42" t="s">
        <v>471</v>
      </c>
      <c r="G87" s="2" t="s">
        <v>797</v>
      </c>
      <c r="H87" s="2" t="s">
        <v>1045</v>
      </c>
      <c r="I87" s="37" t="s">
        <v>1358</v>
      </c>
      <c r="J87" s="379">
        <v>14605</v>
      </c>
      <c r="K87" s="379"/>
      <c r="L87" s="2"/>
    </row>
    <row r="88" spans="1:12" x14ac:dyDescent="0.25">
      <c r="A88" s="2">
        <f>COUNTA($B$3:B88)</f>
        <v>86</v>
      </c>
      <c r="B88" s="2" t="s">
        <v>435</v>
      </c>
      <c r="C88" s="42" t="s">
        <v>1634</v>
      </c>
      <c r="D88" s="37" t="s">
        <v>1442</v>
      </c>
      <c r="E88" s="37" t="s">
        <v>1444</v>
      </c>
      <c r="F88" s="42" t="s">
        <v>472</v>
      </c>
      <c r="G88" s="2" t="s">
        <v>798</v>
      </c>
      <c r="H88" s="2" t="s">
        <v>1046</v>
      </c>
      <c r="I88" s="37" t="s">
        <v>1359</v>
      </c>
      <c r="J88" s="379">
        <v>2118</v>
      </c>
      <c r="K88" s="379"/>
      <c r="L88" s="2"/>
    </row>
    <row r="89" spans="1:12" x14ac:dyDescent="0.25">
      <c r="A89" s="2">
        <f>COUNTA($B$3:B89)</f>
        <v>87</v>
      </c>
      <c r="B89" s="2" t="s">
        <v>435</v>
      </c>
      <c r="C89" s="42" t="s">
        <v>1634</v>
      </c>
      <c r="D89" s="37" t="s">
        <v>1442</v>
      </c>
      <c r="E89" s="37" t="s">
        <v>1444</v>
      </c>
      <c r="F89" s="42" t="s">
        <v>473</v>
      </c>
      <c r="G89" s="2" t="s">
        <v>796</v>
      </c>
      <c r="H89" s="2" t="s">
        <v>1047</v>
      </c>
      <c r="I89" s="37" t="s">
        <v>1359</v>
      </c>
      <c r="J89" s="379">
        <v>13964</v>
      </c>
      <c r="K89" s="379"/>
      <c r="L89" s="2"/>
    </row>
    <row r="90" spans="1:12" x14ac:dyDescent="0.25">
      <c r="A90" s="2">
        <f>COUNTA($B$3:B90)</f>
        <v>88</v>
      </c>
      <c r="B90" s="2" t="s">
        <v>435</v>
      </c>
      <c r="C90" s="42" t="s">
        <v>1634</v>
      </c>
      <c r="D90" s="37" t="s">
        <v>1442</v>
      </c>
      <c r="E90" s="37" t="s">
        <v>1444</v>
      </c>
      <c r="F90" s="42" t="s">
        <v>474</v>
      </c>
      <c r="G90" s="2" t="s">
        <v>799</v>
      </c>
      <c r="H90" s="2" t="s">
        <v>1048</v>
      </c>
      <c r="I90" s="37" t="s">
        <v>1358</v>
      </c>
      <c r="J90" s="379">
        <v>10300</v>
      </c>
      <c r="K90" s="379"/>
      <c r="L90" s="2"/>
    </row>
    <row r="91" spans="1:12" x14ac:dyDescent="0.25">
      <c r="A91" s="2">
        <f>COUNTA($B$3:B91)</f>
        <v>89</v>
      </c>
      <c r="B91" s="2" t="s">
        <v>435</v>
      </c>
      <c r="C91" s="42" t="s">
        <v>1634</v>
      </c>
      <c r="D91" s="37" t="s">
        <v>1442</v>
      </c>
      <c r="E91" s="37" t="s">
        <v>1444</v>
      </c>
      <c r="F91" s="42" t="s">
        <v>475</v>
      </c>
      <c r="G91" s="2" t="s">
        <v>800</v>
      </c>
      <c r="H91" s="2" t="s">
        <v>1049</v>
      </c>
      <c r="I91" s="37" t="s">
        <v>1358</v>
      </c>
      <c r="J91" s="379">
        <v>10096</v>
      </c>
      <c r="K91" s="379"/>
      <c r="L91" s="2"/>
    </row>
    <row r="92" spans="1:12" x14ac:dyDescent="0.25">
      <c r="A92" s="2">
        <f>COUNTA($B$3:B92)</f>
        <v>90</v>
      </c>
      <c r="B92" s="2" t="s">
        <v>435</v>
      </c>
      <c r="C92" s="42" t="s">
        <v>1634</v>
      </c>
      <c r="D92" s="37" t="s">
        <v>1442</v>
      </c>
      <c r="E92" s="37" t="s">
        <v>1444</v>
      </c>
      <c r="F92" s="42" t="s">
        <v>476</v>
      </c>
      <c r="G92" s="2" t="s">
        <v>801</v>
      </c>
      <c r="H92" s="2" t="s">
        <v>1050</v>
      </c>
      <c r="I92" s="37" t="s">
        <v>1358</v>
      </c>
      <c r="J92" s="379">
        <v>10898</v>
      </c>
      <c r="K92" s="379"/>
      <c r="L92" s="2"/>
    </row>
    <row r="93" spans="1:12" x14ac:dyDescent="0.25">
      <c r="A93" s="2">
        <f>COUNTA($B$3:B93)</f>
        <v>91</v>
      </c>
      <c r="B93" s="2" t="s">
        <v>435</v>
      </c>
      <c r="C93" s="42" t="s">
        <v>1634</v>
      </c>
      <c r="D93" s="37" t="s">
        <v>1442</v>
      </c>
      <c r="E93" s="37" t="s">
        <v>1444</v>
      </c>
      <c r="F93" s="42" t="s">
        <v>477</v>
      </c>
      <c r="G93" s="2" t="s">
        <v>802</v>
      </c>
      <c r="H93" s="2" t="s">
        <v>1051</v>
      </c>
      <c r="I93" s="37" t="s">
        <v>1360</v>
      </c>
      <c r="J93" s="379">
        <v>1985</v>
      </c>
      <c r="K93" s="379"/>
      <c r="L93" s="2"/>
    </row>
    <row r="94" spans="1:12" x14ac:dyDescent="0.25">
      <c r="A94" s="2">
        <f>COUNTA($B$3:B94)</f>
        <v>92</v>
      </c>
      <c r="B94" s="2" t="s">
        <v>435</v>
      </c>
      <c r="C94" s="42" t="s">
        <v>1634</v>
      </c>
      <c r="D94" s="37" t="s">
        <v>1442</v>
      </c>
      <c r="E94" s="37" t="s">
        <v>1444</v>
      </c>
      <c r="F94" s="42" t="s">
        <v>478</v>
      </c>
      <c r="G94" s="2" t="s">
        <v>803</v>
      </c>
      <c r="H94" s="2" t="s">
        <v>1052</v>
      </c>
      <c r="I94" s="37" t="s">
        <v>1361</v>
      </c>
      <c r="J94" s="379">
        <v>1277</v>
      </c>
      <c r="K94" s="379"/>
      <c r="L94" s="2"/>
    </row>
    <row r="95" spans="1:12" x14ac:dyDescent="0.25">
      <c r="A95" s="2">
        <f>COUNTA($B$3:B95)</f>
        <v>93</v>
      </c>
      <c r="B95" s="2" t="s">
        <v>435</v>
      </c>
      <c r="C95" s="42" t="s">
        <v>1634</v>
      </c>
      <c r="D95" s="37" t="s">
        <v>1442</v>
      </c>
      <c r="E95" s="37" t="s">
        <v>1444</v>
      </c>
      <c r="F95" s="42" t="s">
        <v>479</v>
      </c>
      <c r="G95" s="2" t="s">
        <v>804</v>
      </c>
      <c r="H95" s="2" t="s">
        <v>1053</v>
      </c>
      <c r="I95" s="37" t="s">
        <v>1359</v>
      </c>
      <c r="J95" s="379">
        <v>2337</v>
      </c>
      <c r="K95" s="379"/>
      <c r="L95" s="2"/>
    </row>
    <row r="96" spans="1:12" x14ac:dyDescent="0.25">
      <c r="A96" s="2">
        <f>COUNTA($B$3:B96)</f>
        <v>94</v>
      </c>
      <c r="B96" s="2" t="s">
        <v>435</v>
      </c>
      <c r="C96" s="42" t="s">
        <v>1634</v>
      </c>
      <c r="D96" s="37" t="s">
        <v>1442</v>
      </c>
      <c r="E96" s="37" t="s">
        <v>1444</v>
      </c>
      <c r="F96" s="42" t="s">
        <v>480</v>
      </c>
      <c r="G96" s="2" t="s">
        <v>805</v>
      </c>
      <c r="H96" s="2" t="s">
        <v>1054</v>
      </c>
      <c r="I96" s="37" t="s">
        <v>1359</v>
      </c>
      <c r="J96" s="379">
        <v>7006</v>
      </c>
      <c r="K96" s="379"/>
      <c r="L96" s="2"/>
    </row>
    <row r="97" spans="1:12" x14ac:dyDescent="0.25">
      <c r="A97" s="2">
        <f>COUNTA($B$3:B97)</f>
        <v>95</v>
      </c>
      <c r="B97" s="2" t="s">
        <v>435</v>
      </c>
      <c r="C97" s="42" t="s">
        <v>1634</v>
      </c>
      <c r="D97" s="37" t="s">
        <v>1442</v>
      </c>
      <c r="E97" s="37" t="s">
        <v>1444</v>
      </c>
      <c r="F97" s="42" t="s">
        <v>481</v>
      </c>
      <c r="G97" s="2" t="s">
        <v>806</v>
      </c>
      <c r="H97" s="2" t="s">
        <v>1055</v>
      </c>
      <c r="I97" s="37" t="s">
        <v>1359</v>
      </c>
      <c r="J97" s="379">
        <v>4947</v>
      </c>
      <c r="K97" s="379"/>
      <c r="L97" s="2"/>
    </row>
    <row r="98" spans="1:12" x14ac:dyDescent="0.25">
      <c r="A98" s="2">
        <f>COUNTA($B$3:B98)</f>
        <v>96</v>
      </c>
      <c r="B98" s="2" t="s">
        <v>435</v>
      </c>
      <c r="C98" s="42" t="s">
        <v>1634</v>
      </c>
      <c r="D98" s="37" t="s">
        <v>1442</v>
      </c>
      <c r="E98" s="37" t="s">
        <v>1444</v>
      </c>
      <c r="F98" s="42" t="s">
        <v>482</v>
      </c>
      <c r="G98" s="2" t="s">
        <v>807</v>
      </c>
      <c r="H98" s="2" t="s">
        <v>1056</v>
      </c>
      <c r="I98" s="37" t="s">
        <v>1358</v>
      </c>
      <c r="J98" s="379">
        <v>11698</v>
      </c>
      <c r="K98" s="379"/>
      <c r="L98" s="2"/>
    </row>
    <row r="99" spans="1:12" x14ac:dyDescent="0.25">
      <c r="A99" s="2">
        <f>COUNTA($B$3:B99)</f>
        <v>97</v>
      </c>
      <c r="B99" s="2" t="s">
        <v>435</v>
      </c>
      <c r="C99" s="42" t="s">
        <v>1634</v>
      </c>
      <c r="D99" s="37" t="s">
        <v>1442</v>
      </c>
      <c r="E99" s="37" t="s">
        <v>1444</v>
      </c>
      <c r="F99" s="42" t="s">
        <v>483</v>
      </c>
      <c r="G99" s="2" t="s">
        <v>808</v>
      </c>
      <c r="H99" s="2" t="s">
        <v>1057</v>
      </c>
      <c r="I99" s="37" t="s">
        <v>1359</v>
      </c>
      <c r="J99" s="379">
        <v>6249</v>
      </c>
      <c r="K99" s="379"/>
      <c r="L99" s="2"/>
    </row>
    <row r="100" spans="1:12" x14ac:dyDescent="0.25">
      <c r="A100" s="2">
        <f>COUNTA($B$3:B100)</f>
        <v>98</v>
      </c>
      <c r="B100" s="2" t="s">
        <v>435</v>
      </c>
      <c r="C100" s="42" t="s">
        <v>1634</v>
      </c>
      <c r="D100" s="37" t="s">
        <v>1442</v>
      </c>
      <c r="E100" s="37" t="s">
        <v>1444</v>
      </c>
      <c r="F100" s="42" t="s">
        <v>484</v>
      </c>
      <c r="G100" s="2" t="s">
        <v>809</v>
      </c>
      <c r="H100" s="2" t="s">
        <v>1058</v>
      </c>
      <c r="I100" s="37" t="s">
        <v>1361</v>
      </c>
      <c r="J100" s="379">
        <v>4824</v>
      </c>
      <c r="K100" s="379"/>
      <c r="L100" s="2"/>
    </row>
    <row r="101" spans="1:12" x14ac:dyDescent="0.25">
      <c r="A101" s="2">
        <f>COUNTA($B$3:B101)</f>
        <v>99</v>
      </c>
      <c r="B101" s="2" t="s">
        <v>435</v>
      </c>
      <c r="C101" s="42" t="s">
        <v>1634</v>
      </c>
      <c r="D101" s="37" t="s">
        <v>1442</v>
      </c>
      <c r="E101" s="37" t="s">
        <v>1444</v>
      </c>
      <c r="F101" s="42" t="s">
        <v>485</v>
      </c>
      <c r="G101" s="2" t="s">
        <v>805</v>
      </c>
      <c r="H101" s="2" t="s">
        <v>1059</v>
      </c>
      <c r="I101" s="37" t="s">
        <v>1359</v>
      </c>
      <c r="J101" s="379">
        <v>3172</v>
      </c>
      <c r="K101" s="379"/>
      <c r="L101" s="2"/>
    </row>
    <row r="102" spans="1:12" x14ac:dyDescent="0.25">
      <c r="A102" s="2">
        <f>COUNTA($B$3:B102)</f>
        <v>100</v>
      </c>
      <c r="B102" s="2" t="s">
        <v>435</v>
      </c>
      <c r="C102" s="42" t="s">
        <v>1634</v>
      </c>
      <c r="D102" s="37" t="s">
        <v>1442</v>
      </c>
      <c r="E102" s="37" t="s">
        <v>1444</v>
      </c>
      <c r="F102" s="42" t="s">
        <v>486</v>
      </c>
      <c r="G102" s="2" t="s">
        <v>810</v>
      </c>
      <c r="H102" s="2" t="s">
        <v>1060</v>
      </c>
      <c r="I102" s="37" t="s">
        <v>1358</v>
      </c>
      <c r="J102" s="379">
        <v>16714</v>
      </c>
      <c r="K102" s="379"/>
      <c r="L102" s="2"/>
    </row>
    <row r="103" spans="1:12" x14ac:dyDescent="0.25">
      <c r="A103" s="2">
        <f>COUNTA($B$3:B103)</f>
        <v>101</v>
      </c>
      <c r="B103" s="2" t="s">
        <v>435</v>
      </c>
      <c r="C103" s="42" t="s">
        <v>1638</v>
      </c>
      <c r="D103" s="37" t="s">
        <v>1442</v>
      </c>
      <c r="E103" s="37" t="s">
        <v>1444</v>
      </c>
      <c r="F103" s="42" t="s">
        <v>521</v>
      </c>
      <c r="G103" s="2" t="s">
        <v>840</v>
      </c>
      <c r="H103" s="2" t="s">
        <v>1095</v>
      </c>
      <c r="I103" s="37" t="s">
        <v>1367</v>
      </c>
      <c r="J103" s="379">
        <v>39060</v>
      </c>
      <c r="K103" s="379"/>
      <c r="L103" s="2"/>
    </row>
    <row r="104" spans="1:12" x14ac:dyDescent="0.25">
      <c r="A104" s="2">
        <f>COUNTA($B$3:B104)</f>
        <v>102</v>
      </c>
      <c r="B104" s="2" t="s">
        <v>435</v>
      </c>
      <c r="C104" s="42" t="s">
        <v>1629</v>
      </c>
      <c r="D104" s="37" t="s">
        <v>1442</v>
      </c>
      <c r="E104" s="37" t="s">
        <v>1444</v>
      </c>
      <c r="F104" s="42" t="s">
        <v>458</v>
      </c>
      <c r="G104" s="2" t="s">
        <v>781</v>
      </c>
      <c r="H104" s="2" t="s">
        <v>1034</v>
      </c>
      <c r="I104" s="37" t="s">
        <v>1349</v>
      </c>
      <c r="J104" s="379">
        <v>46889.46</v>
      </c>
      <c r="K104" s="379"/>
      <c r="L104" s="2"/>
    </row>
    <row r="105" spans="1:12" x14ac:dyDescent="0.25">
      <c r="A105" s="2">
        <f>COUNTA($B$3:B105)</f>
        <v>103</v>
      </c>
      <c r="B105" s="2" t="s">
        <v>435</v>
      </c>
      <c r="C105" s="42" t="s">
        <v>1629</v>
      </c>
      <c r="D105" s="37" t="s">
        <v>1442</v>
      </c>
      <c r="E105" s="37" t="s">
        <v>1444</v>
      </c>
      <c r="F105" s="42" t="s">
        <v>459</v>
      </c>
      <c r="G105" s="2" t="s">
        <v>779</v>
      </c>
      <c r="H105" s="2" t="s">
        <v>1035</v>
      </c>
      <c r="I105" s="37" t="s">
        <v>1350</v>
      </c>
      <c r="J105" s="379">
        <v>1725031.33</v>
      </c>
      <c r="K105" s="379"/>
      <c r="L105" s="2"/>
    </row>
    <row r="106" spans="1:12" x14ac:dyDescent="0.25">
      <c r="A106" s="2">
        <f>COUNTA($B$3:B106)</f>
        <v>104</v>
      </c>
      <c r="B106" s="2" t="s">
        <v>435</v>
      </c>
      <c r="C106" s="42" t="s">
        <v>1629</v>
      </c>
      <c r="D106" s="37" t="s">
        <v>1442</v>
      </c>
      <c r="E106" s="37" t="s">
        <v>1444</v>
      </c>
      <c r="F106" s="42" t="s">
        <v>460</v>
      </c>
      <c r="G106" s="2" t="s">
        <v>788</v>
      </c>
      <c r="H106" s="2" t="s">
        <v>1036</v>
      </c>
      <c r="I106" s="37" t="s">
        <v>1351</v>
      </c>
      <c r="J106" s="379">
        <v>72031.81</v>
      </c>
      <c r="K106" s="379"/>
      <c r="L106" s="2"/>
    </row>
    <row r="107" spans="1:12" x14ac:dyDescent="0.25">
      <c r="A107" s="2">
        <f>COUNTA($B$3:B107)</f>
        <v>105</v>
      </c>
      <c r="B107" s="2" t="s">
        <v>435</v>
      </c>
      <c r="C107" s="42" t="s">
        <v>1629</v>
      </c>
      <c r="D107" s="37" t="s">
        <v>1442</v>
      </c>
      <c r="E107" s="37" t="s">
        <v>1444</v>
      </c>
      <c r="F107" s="42" t="s">
        <v>461</v>
      </c>
      <c r="G107" s="2" t="s">
        <v>789</v>
      </c>
      <c r="H107" s="2" t="s">
        <v>1037</v>
      </c>
      <c r="I107" s="37" t="s">
        <v>1347</v>
      </c>
      <c r="J107" s="379">
        <v>44210.09</v>
      </c>
      <c r="K107" s="379"/>
      <c r="L107" s="2"/>
    </row>
    <row r="108" spans="1:12" x14ac:dyDescent="0.25">
      <c r="A108" s="2">
        <f>COUNTA($B$3:B108)</f>
        <v>106</v>
      </c>
      <c r="B108" s="2" t="s">
        <v>435</v>
      </c>
      <c r="C108" s="42" t="s">
        <v>1629</v>
      </c>
      <c r="D108" s="37" t="s">
        <v>1442</v>
      </c>
      <c r="E108" s="37" t="s">
        <v>1444</v>
      </c>
      <c r="F108" s="42" t="s">
        <v>462</v>
      </c>
      <c r="G108" s="2" t="s">
        <v>790</v>
      </c>
      <c r="H108" s="2" t="s">
        <v>1038</v>
      </c>
      <c r="I108" s="37" t="s">
        <v>1352</v>
      </c>
      <c r="J108" s="379">
        <v>37076.639999999999</v>
      </c>
      <c r="K108" s="379"/>
      <c r="L108" s="2"/>
    </row>
    <row r="109" spans="1:12" x14ac:dyDescent="0.25">
      <c r="A109" s="2">
        <f>COUNTA($B$3:B109)</f>
        <v>107</v>
      </c>
      <c r="B109" s="2" t="s">
        <v>435</v>
      </c>
      <c r="C109" s="42" t="s">
        <v>1629</v>
      </c>
      <c r="D109" s="37" t="s">
        <v>1442</v>
      </c>
      <c r="E109" s="37" t="s">
        <v>1444</v>
      </c>
      <c r="F109" s="42" t="s">
        <v>463</v>
      </c>
      <c r="G109" s="2" t="s">
        <v>779</v>
      </c>
      <c r="H109" s="2" t="s">
        <v>1024</v>
      </c>
      <c r="I109" s="37" t="s">
        <v>1353</v>
      </c>
      <c r="J109" s="379">
        <v>0</v>
      </c>
      <c r="K109" s="379"/>
      <c r="L109" s="2"/>
    </row>
    <row r="110" spans="1:12" x14ac:dyDescent="0.25">
      <c r="A110" s="2">
        <f>COUNTA($B$3:B110)</f>
        <v>108</v>
      </c>
      <c r="B110" s="2" t="s">
        <v>435</v>
      </c>
      <c r="C110" s="42" t="s">
        <v>1629</v>
      </c>
      <c r="D110" s="37" t="s">
        <v>1442</v>
      </c>
      <c r="E110" s="37" t="s">
        <v>1444</v>
      </c>
      <c r="F110" s="42" t="s">
        <v>464</v>
      </c>
      <c r="G110" s="2" t="s">
        <v>791</v>
      </c>
      <c r="H110" s="2" t="s">
        <v>1025</v>
      </c>
      <c r="I110" s="37" t="s">
        <v>1353</v>
      </c>
      <c r="J110" s="379">
        <v>0</v>
      </c>
      <c r="K110" s="379">
        <v>99424.59</v>
      </c>
      <c r="L110" s="2"/>
    </row>
    <row r="111" spans="1:12" x14ac:dyDescent="0.25">
      <c r="A111" s="2">
        <f>COUNTA($B$3:B111)</f>
        <v>109</v>
      </c>
      <c r="B111" s="2" t="s">
        <v>435</v>
      </c>
      <c r="C111" s="42" t="s">
        <v>1629</v>
      </c>
      <c r="D111" s="37" t="s">
        <v>1442</v>
      </c>
      <c r="E111" s="37" t="s">
        <v>1444</v>
      </c>
      <c r="F111" s="42" t="s">
        <v>465</v>
      </c>
      <c r="G111" s="2" t="s">
        <v>781</v>
      </c>
      <c r="H111" s="2" t="s">
        <v>1039</v>
      </c>
      <c r="I111" s="37" t="s">
        <v>1353</v>
      </c>
      <c r="J111" s="379">
        <v>0</v>
      </c>
      <c r="K111" s="379"/>
      <c r="L111" s="2"/>
    </row>
    <row r="112" spans="1:12" x14ac:dyDescent="0.25">
      <c r="A112" s="2">
        <f>COUNTA($B$3:B112)</f>
        <v>110</v>
      </c>
      <c r="B112" s="2" t="s">
        <v>435</v>
      </c>
      <c r="C112" s="42" t="s">
        <v>1629</v>
      </c>
      <c r="D112" s="37" t="s">
        <v>1442</v>
      </c>
      <c r="E112" s="37" t="s">
        <v>1444</v>
      </c>
      <c r="F112" s="42" t="s">
        <v>466</v>
      </c>
      <c r="G112" s="2" t="s">
        <v>792</v>
      </c>
      <c r="H112" s="2" t="s">
        <v>1040</v>
      </c>
      <c r="I112" s="37" t="s">
        <v>1353</v>
      </c>
      <c r="J112" s="379">
        <v>0</v>
      </c>
      <c r="K112" s="379"/>
      <c r="L112" s="2"/>
    </row>
    <row r="113" spans="1:12" x14ac:dyDescent="0.25">
      <c r="A113" s="2">
        <f>COUNTA($B$3:B113)</f>
        <v>111</v>
      </c>
      <c r="B113" s="2" t="s">
        <v>435</v>
      </c>
      <c r="C113" s="42" t="s">
        <v>1629</v>
      </c>
      <c r="D113" s="37" t="s">
        <v>1442</v>
      </c>
      <c r="E113" s="37" t="s">
        <v>1444</v>
      </c>
      <c r="F113" s="42" t="s">
        <v>467</v>
      </c>
      <c r="G113" s="2" t="s">
        <v>793</v>
      </c>
      <c r="H113" s="2" t="s">
        <v>1041</v>
      </c>
      <c r="I113" s="37" t="s">
        <v>1354</v>
      </c>
      <c r="J113" s="379">
        <v>219704.49</v>
      </c>
      <c r="K113" s="379">
        <v>31163.759999999998</v>
      </c>
      <c r="L113" s="2"/>
    </row>
    <row r="114" spans="1:12" x14ac:dyDescent="0.25">
      <c r="A114" s="2">
        <f>COUNTA($B$3:B114)</f>
        <v>112</v>
      </c>
      <c r="B114" s="2" t="s">
        <v>435</v>
      </c>
      <c r="C114" s="42" t="s">
        <v>1629</v>
      </c>
      <c r="D114" s="37" t="s">
        <v>1442</v>
      </c>
      <c r="E114" s="37" t="s">
        <v>1444</v>
      </c>
      <c r="F114" s="42" t="s">
        <v>468</v>
      </c>
      <c r="G114" s="2" t="s">
        <v>794</v>
      </c>
      <c r="H114" s="2" t="s">
        <v>1042</v>
      </c>
      <c r="I114" s="37" t="s">
        <v>1355</v>
      </c>
      <c r="J114" s="379">
        <v>243346.47999999998</v>
      </c>
      <c r="K114" s="379">
        <v>57077.99</v>
      </c>
      <c r="L114" s="2"/>
    </row>
    <row r="115" spans="1:12" x14ac:dyDescent="0.25">
      <c r="A115" s="2">
        <f>COUNTA($B$3:B115)</f>
        <v>113</v>
      </c>
      <c r="B115" s="2" t="s">
        <v>435</v>
      </c>
      <c r="C115" s="42" t="s">
        <v>1629</v>
      </c>
      <c r="D115" s="37" t="s">
        <v>1442</v>
      </c>
      <c r="E115" s="37" t="s">
        <v>1444</v>
      </c>
      <c r="F115" s="42" t="s">
        <v>469</v>
      </c>
      <c r="G115" s="2" t="s">
        <v>795</v>
      </c>
      <c r="H115" s="2" t="s">
        <v>1043</v>
      </c>
      <c r="I115" s="37" t="s">
        <v>1356</v>
      </c>
      <c r="J115" s="379">
        <v>43829.52</v>
      </c>
      <c r="K115" s="379"/>
      <c r="L115" s="2"/>
    </row>
    <row r="116" spans="1:12" x14ac:dyDescent="0.25">
      <c r="A116" s="2">
        <f>COUNTA($B$3:B116)</f>
        <v>114</v>
      </c>
      <c r="B116" s="2" t="s">
        <v>435</v>
      </c>
      <c r="C116" s="42" t="s">
        <v>1639</v>
      </c>
      <c r="D116" s="37" t="s">
        <v>1442</v>
      </c>
      <c r="E116" s="37" t="s">
        <v>1444</v>
      </c>
      <c r="F116" s="42" t="s">
        <v>470</v>
      </c>
      <c r="G116" s="2" t="s">
        <v>796</v>
      </c>
      <c r="H116" s="2" t="s">
        <v>1044</v>
      </c>
      <c r="I116" s="37" t="s">
        <v>1357</v>
      </c>
      <c r="J116" s="379">
        <v>0</v>
      </c>
      <c r="K116" s="379"/>
      <c r="L116" s="2"/>
    </row>
    <row r="117" spans="1:12" x14ac:dyDescent="0.25">
      <c r="A117" s="2">
        <f>COUNTA($B$3:B117)</f>
        <v>115</v>
      </c>
      <c r="B117" s="2" t="s">
        <v>435</v>
      </c>
      <c r="C117" s="42" t="s">
        <v>1640</v>
      </c>
      <c r="D117" s="37" t="s">
        <v>1442</v>
      </c>
      <c r="E117" s="37" t="s">
        <v>1444</v>
      </c>
      <c r="F117" s="42" t="s">
        <v>522</v>
      </c>
      <c r="G117" s="2" t="s">
        <v>841</v>
      </c>
      <c r="H117" s="2" t="s">
        <v>1096</v>
      </c>
      <c r="I117" s="37" t="s">
        <v>1368</v>
      </c>
      <c r="J117" s="379">
        <v>345971.46</v>
      </c>
      <c r="K117" s="379"/>
      <c r="L117" s="2"/>
    </row>
    <row r="118" spans="1:12" x14ac:dyDescent="0.25">
      <c r="A118" s="2">
        <f>COUNTA($B$3:B118)</f>
        <v>116</v>
      </c>
      <c r="B118" s="2" t="s">
        <v>435</v>
      </c>
      <c r="C118" s="42" t="s">
        <v>1678</v>
      </c>
      <c r="D118" s="37" t="s">
        <v>1443</v>
      </c>
      <c r="E118" s="37" t="s">
        <v>1444</v>
      </c>
      <c r="F118" s="42" t="s">
        <v>523</v>
      </c>
      <c r="G118" s="2" t="s">
        <v>820</v>
      </c>
      <c r="H118" s="2" t="s">
        <v>1097</v>
      </c>
      <c r="I118" s="37" t="s">
        <v>1369</v>
      </c>
      <c r="J118" s="379">
        <v>10000</v>
      </c>
      <c r="K118" s="379"/>
      <c r="L118" s="2"/>
    </row>
    <row r="119" spans="1:12" x14ac:dyDescent="0.25">
      <c r="A119" s="2">
        <f>COUNTA($B$3:B119)</f>
        <v>117</v>
      </c>
      <c r="B119" s="2" t="s">
        <v>435</v>
      </c>
      <c r="C119" s="42" t="s">
        <v>1641</v>
      </c>
      <c r="D119" s="37" t="s">
        <v>1442</v>
      </c>
      <c r="E119" s="37" t="s">
        <v>1445</v>
      </c>
      <c r="F119" s="42" t="s">
        <v>524</v>
      </c>
      <c r="G119" s="2" t="s">
        <v>842</v>
      </c>
      <c r="H119" s="2" t="s">
        <v>1098</v>
      </c>
      <c r="I119" s="37" t="s">
        <v>1370</v>
      </c>
      <c r="J119" s="379">
        <v>53921.26</v>
      </c>
      <c r="K119" s="379"/>
      <c r="L119" s="2"/>
    </row>
    <row r="120" spans="1:12" x14ac:dyDescent="0.25">
      <c r="A120" s="2">
        <f>COUNTA($B$3:B120)</f>
        <v>118</v>
      </c>
      <c r="B120" s="2" t="s">
        <v>435</v>
      </c>
      <c r="C120" s="42" t="s">
        <v>1641</v>
      </c>
      <c r="D120" s="37" t="s">
        <v>1442</v>
      </c>
      <c r="E120" s="37" t="s">
        <v>1445</v>
      </c>
      <c r="F120" s="42" t="s">
        <v>528</v>
      </c>
      <c r="G120" s="2" t="s">
        <v>781</v>
      </c>
      <c r="H120" s="2" t="s">
        <v>1102</v>
      </c>
      <c r="I120" s="37" t="s">
        <v>1374</v>
      </c>
      <c r="J120" s="379">
        <v>0</v>
      </c>
      <c r="K120" s="379"/>
      <c r="L120" s="2"/>
    </row>
    <row r="121" spans="1:12" x14ac:dyDescent="0.25">
      <c r="A121" s="2">
        <f>COUNTA($B$3:B121)</f>
        <v>119</v>
      </c>
      <c r="B121" s="2" t="s">
        <v>435</v>
      </c>
      <c r="C121" s="42" t="s">
        <v>1641</v>
      </c>
      <c r="D121" s="37" t="s">
        <v>1442</v>
      </c>
      <c r="E121" s="37" t="s">
        <v>1445</v>
      </c>
      <c r="F121" s="42" t="s">
        <v>529</v>
      </c>
      <c r="G121" s="2" t="s">
        <v>845</v>
      </c>
      <c r="H121" s="2" t="s">
        <v>1103</v>
      </c>
      <c r="I121" s="37" t="s">
        <v>1375</v>
      </c>
      <c r="J121" s="379">
        <v>25781.89</v>
      </c>
      <c r="K121" s="379"/>
      <c r="L121" s="2"/>
    </row>
    <row r="122" spans="1:12" x14ac:dyDescent="0.25">
      <c r="A122" s="2">
        <f>COUNTA($B$3:B122)</f>
        <v>120</v>
      </c>
      <c r="B122" s="2" t="s">
        <v>435</v>
      </c>
      <c r="C122" s="42" t="s">
        <v>1642</v>
      </c>
      <c r="D122" s="37" t="s">
        <v>1442</v>
      </c>
      <c r="E122" s="37" t="s">
        <v>1445</v>
      </c>
      <c r="F122" s="42" t="s">
        <v>525</v>
      </c>
      <c r="G122" s="2" t="s">
        <v>843</v>
      </c>
      <c r="H122" s="2" t="s">
        <v>1099</v>
      </c>
      <c r="I122" s="37" t="s">
        <v>1371</v>
      </c>
      <c r="J122" s="379">
        <v>0</v>
      </c>
      <c r="K122" s="379"/>
      <c r="L122" s="2"/>
    </row>
    <row r="123" spans="1:12" x14ac:dyDescent="0.25">
      <c r="A123" s="2">
        <f>COUNTA($B$3:B123)</f>
        <v>121</v>
      </c>
      <c r="B123" s="2" t="s">
        <v>435</v>
      </c>
      <c r="C123" s="42" t="s">
        <v>1642</v>
      </c>
      <c r="D123" s="37" t="s">
        <v>1442</v>
      </c>
      <c r="E123" s="37" t="s">
        <v>1445</v>
      </c>
      <c r="F123" s="42" t="s">
        <v>526</v>
      </c>
      <c r="G123" s="2" t="s">
        <v>844</v>
      </c>
      <c r="H123" s="2" t="s">
        <v>1100</v>
      </c>
      <c r="I123" s="37" t="s">
        <v>1372</v>
      </c>
      <c r="J123" s="379">
        <v>0</v>
      </c>
      <c r="K123" s="379"/>
      <c r="L123" s="2"/>
    </row>
    <row r="124" spans="1:12" x14ac:dyDescent="0.25">
      <c r="A124" s="2">
        <f>COUNTA($B$3:B124)</f>
        <v>122</v>
      </c>
      <c r="B124" s="2" t="s">
        <v>435</v>
      </c>
      <c r="C124" s="42" t="s">
        <v>1642</v>
      </c>
      <c r="D124" s="37" t="s">
        <v>1442</v>
      </c>
      <c r="E124" s="37" t="s">
        <v>1445</v>
      </c>
      <c r="F124" s="42" t="s">
        <v>527</v>
      </c>
      <c r="G124" s="2" t="s">
        <v>843</v>
      </c>
      <c r="H124" s="2" t="s">
        <v>1101</v>
      </c>
      <c r="I124" s="37" t="s">
        <v>1373</v>
      </c>
      <c r="J124" s="379">
        <v>3626.83</v>
      </c>
      <c r="K124" s="379"/>
      <c r="L124" s="2"/>
    </row>
    <row r="125" spans="1:12" x14ac:dyDescent="0.25">
      <c r="A125" s="2">
        <f>COUNTA($B$3:B125)</f>
        <v>123</v>
      </c>
      <c r="B125" s="2" t="s">
        <v>435</v>
      </c>
      <c r="C125" s="42" t="s">
        <v>1643</v>
      </c>
      <c r="D125" s="37" t="s">
        <v>1442</v>
      </c>
      <c r="E125" s="37" t="s">
        <v>1445</v>
      </c>
      <c r="F125" s="42" t="s">
        <v>530</v>
      </c>
      <c r="G125" s="2" t="s">
        <v>846</v>
      </c>
      <c r="H125" s="2" t="s">
        <v>1104</v>
      </c>
      <c r="I125" s="37" t="s">
        <v>1376</v>
      </c>
      <c r="J125" s="379">
        <v>0</v>
      </c>
      <c r="K125" s="379"/>
      <c r="L125" s="2"/>
    </row>
    <row r="126" spans="1:12" x14ac:dyDescent="0.25">
      <c r="A126" s="2">
        <f>COUNTA($B$3:B126)</f>
        <v>124</v>
      </c>
      <c r="B126" s="2" t="s">
        <v>435</v>
      </c>
      <c r="C126" s="42" t="s">
        <v>1643</v>
      </c>
      <c r="D126" s="37" t="s">
        <v>1442</v>
      </c>
      <c r="E126" s="37" t="s">
        <v>1445</v>
      </c>
      <c r="F126" s="42" t="s">
        <v>531</v>
      </c>
      <c r="G126" s="2" t="s">
        <v>810</v>
      </c>
      <c r="H126" s="2" t="s">
        <v>1105</v>
      </c>
      <c r="I126" s="37" t="s">
        <v>1377</v>
      </c>
      <c r="J126" s="379">
        <v>0</v>
      </c>
      <c r="K126" s="379"/>
      <c r="L126" s="2"/>
    </row>
    <row r="127" spans="1:12" x14ac:dyDescent="0.25">
      <c r="A127" s="2">
        <f>COUNTA($B$3:B127)</f>
        <v>125</v>
      </c>
      <c r="B127" s="2" t="s">
        <v>435</v>
      </c>
      <c r="C127" s="42" t="s">
        <v>1644</v>
      </c>
      <c r="D127" s="37" t="s">
        <v>1442</v>
      </c>
      <c r="E127" s="37" t="s">
        <v>1445</v>
      </c>
      <c r="F127" s="42" t="s">
        <v>532</v>
      </c>
      <c r="G127" s="2" t="s">
        <v>822</v>
      </c>
      <c r="H127" s="2" t="s">
        <v>1106</v>
      </c>
      <c r="I127" s="37" t="s">
        <v>1378</v>
      </c>
      <c r="J127" s="379">
        <v>0</v>
      </c>
      <c r="K127" s="379"/>
      <c r="L127" s="2"/>
    </row>
    <row r="128" spans="1:12" x14ac:dyDescent="0.25">
      <c r="A128" s="2">
        <f>COUNTA($B$3:B128)</f>
        <v>126</v>
      </c>
      <c r="B128" s="2" t="s">
        <v>424</v>
      </c>
      <c r="C128" s="42" t="s">
        <v>1645</v>
      </c>
      <c r="D128" s="37" t="s">
        <v>1442</v>
      </c>
      <c r="E128" s="37" t="s">
        <v>1444</v>
      </c>
      <c r="F128" s="42" t="s">
        <v>573</v>
      </c>
      <c r="G128" s="2" t="s">
        <v>882</v>
      </c>
      <c r="H128" s="2" t="s">
        <v>1147</v>
      </c>
      <c r="I128" s="37" t="s">
        <v>1385</v>
      </c>
      <c r="J128" s="379">
        <v>24214</v>
      </c>
      <c r="K128" s="379"/>
      <c r="L128" s="2"/>
    </row>
    <row r="129" spans="1:12" x14ac:dyDescent="0.25">
      <c r="A129" s="2">
        <f>COUNTA($B$3:B129)</f>
        <v>127</v>
      </c>
      <c r="B129" s="2" t="s">
        <v>424</v>
      </c>
      <c r="C129" s="42" t="s">
        <v>1645</v>
      </c>
      <c r="D129" s="37" t="s">
        <v>1442</v>
      </c>
      <c r="E129" s="37" t="s">
        <v>1444</v>
      </c>
      <c r="F129" s="42" t="s">
        <v>574</v>
      </c>
      <c r="G129" s="2" t="s">
        <v>883</v>
      </c>
      <c r="H129" s="2" t="s">
        <v>1148</v>
      </c>
      <c r="I129" s="37" t="s">
        <v>1385</v>
      </c>
      <c r="J129" s="379">
        <v>19510</v>
      </c>
      <c r="K129" s="379"/>
      <c r="L129" s="2"/>
    </row>
    <row r="130" spans="1:12" x14ac:dyDescent="0.25">
      <c r="A130" s="2">
        <f>COUNTA($B$3:B130)</f>
        <v>128</v>
      </c>
      <c r="B130" s="2" t="s">
        <v>424</v>
      </c>
      <c r="C130" s="42" t="s">
        <v>1632</v>
      </c>
      <c r="D130" s="37" t="s">
        <v>1442</v>
      </c>
      <c r="E130" s="37" t="s">
        <v>1444</v>
      </c>
      <c r="F130" s="42" t="s">
        <v>533</v>
      </c>
      <c r="G130" s="2" t="s">
        <v>847</v>
      </c>
      <c r="H130" s="2" t="s">
        <v>1107</v>
      </c>
      <c r="I130" s="37" t="s">
        <v>1379</v>
      </c>
      <c r="J130" s="379">
        <v>3125</v>
      </c>
      <c r="K130" s="379"/>
      <c r="L130" s="2"/>
    </row>
    <row r="131" spans="1:12" x14ac:dyDescent="0.25">
      <c r="A131" s="2">
        <f>COUNTA($B$3:B131)</f>
        <v>129</v>
      </c>
      <c r="B131" s="2" t="s">
        <v>424</v>
      </c>
      <c r="C131" s="42" t="s">
        <v>1632</v>
      </c>
      <c r="D131" s="37" t="s">
        <v>1442</v>
      </c>
      <c r="E131" s="37" t="s">
        <v>1444</v>
      </c>
      <c r="F131" s="42" t="s">
        <v>534</v>
      </c>
      <c r="G131" s="2" t="s">
        <v>848</v>
      </c>
      <c r="H131" s="2" t="s">
        <v>1108</v>
      </c>
      <c r="I131" s="37" t="s">
        <v>1379</v>
      </c>
      <c r="J131" s="379">
        <v>18436</v>
      </c>
      <c r="K131" s="379"/>
      <c r="L131" s="2"/>
    </row>
    <row r="132" spans="1:12" x14ac:dyDescent="0.25">
      <c r="A132" s="2">
        <f>COUNTA($B$3:B132)</f>
        <v>130</v>
      </c>
      <c r="B132" s="2" t="s">
        <v>424</v>
      </c>
      <c r="C132" s="42" t="s">
        <v>1632</v>
      </c>
      <c r="D132" s="37" t="s">
        <v>1442</v>
      </c>
      <c r="E132" s="37" t="s">
        <v>1444</v>
      </c>
      <c r="F132" s="42" t="s">
        <v>535</v>
      </c>
      <c r="G132" s="2" t="s">
        <v>849</v>
      </c>
      <c r="H132" s="2" t="s">
        <v>1109</v>
      </c>
      <c r="I132" s="37" t="s">
        <v>1379</v>
      </c>
      <c r="J132" s="379">
        <v>6064</v>
      </c>
      <c r="K132" s="379"/>
      <c r="L132" s="2"/>
    </row>
    <row r="133" spans="1:12" x14ac:dyDescent="0.25">
      <c r="A133" s="2">
        <f>COUNTA($B$3:B133)</f>
        <v>131</v>
      </c>
      <c r="B133" s="2" t="s">
        <v>424</v>
      </c>
      <c r="C133" s="42" t="s">
        <v>1632</v>
      </c>
      <c r="D133" s="37" t="s">
        <v>1442</v>
      </c>
      <c r="E133" s="37" t="s">
        <v>1444</v>
      </c>
      <c r="F133" s="42" t="s">
        <v>536</v>
      </c>
      <c r="G133" s="2" t="s">
        <v>850</v>
      </c>
      <c r="H133" s="2" t="s">
        <v>1110</v>
      </c>
      <c r="I133" s="37" t="s">
        <v>1379</v>
      </c>
      <c r="J133" s="379">
        <v>9400</v>
      </c>
      <c r="K133" s="379"/>
      <c r="L133" s="2"/>
    </row>
    <row r="134" spans="1:12" x14ac:dyDescent="0.25">
      <c r="A134" s="2">
        <f>COUNTA($B$3:B134)</f>
        <v>132</v>
      </c>
      <c r="B134" s="2" t="s">
        <v>424</v>
      </c>
      <c r="C134" s="42" t="s">
        <v>1632</v>
      </c>
      <c r="D134" s="37" t="s">
        <v>1442</v>
      </c>
      <c r="E134" s="37" t="s">
        <v>1444</v>
      </c>
      <c r="F134" s="42" t="s">
        <v>537</v>
      </c>
      <c r="G134" s="2" t="s">
        <v>851</v>
      </c>
      <c r="H134" s="2" t="s">
        <v>1111</v>
      </c>
      <c r="I134" s="37" t="s">
        <v>1379</v>
      </c>
      <c r="J134" s="379">
        <v>11880</v>
      </c>
      <c r="K134" s="379"/>
      <c r="L134" s="2"/>
    </row>
    <row r="135" spans="1:12" x14ac:dyDescent="0.25">
      <c r="A135" s="2">
        <f>COUNTA($B$3:B135)</f>
        <v>133</v>
      </c>
      <c r="B135" s="2" t="s">
        <v>424</v>
      </c>
      <c r="C135" s="42" t="s">
        <v>1632</v>
      </c>
      <c r="D135" s="37" t="s">
        <v>1442</v>
      </c>
      <c r="E135" s="37" t="s">
        <v>1444</v>
      </c>
      <c r="F135" s="42" t="s">
        <v>538</v>
      </c>
      <c r="G135" s="2" t="s">
        <v>852</v>
      </c>
      <c r="H135" s="2" t="s">
        <v>1112</v>
      </c>
      <c r="I135" s="37" t="s">
        <v>1379</v>
      </c>
      <c r="J135" s="379">
        <v>5000</v>
      </c>
      <c r="K135" s="379"/>
      <c r="L135" s="2"/>
    </row>
    <row r="136" spans="1:12" x14ac:dyDescent="0.25">
      <c r="A136" s="2">
        <f>COUNTA($B$3:B136)</f>
        <v>134</v>
      </c>
      <c r="B136" s="2" t="s">
        <v>424</v>
      </c>
      <c r="C136" s="42" t="s">
        <v>1632</v>
      </c>
      <c r="D136" s="37" t="s">
        <v>1442</v>
      </c>
      <c r="E136" s="37" t="s">
        <v>1444</v>
      </c>
      <c r="F136" s="42" t="s">
        <v>539</v>
      </c>
      <c r="G136" s="2" t="s">
        <v>853</v>
      </c>
      <c r="H136" s="2" t="s">
        <v>1113</v>
      </c>
      <c r="I136" s="37" t="s">
        <v>1380</v>
      </c>
      <c r="J136" s="379">
        <v>28751</v>
      </c>
      <c r="K136" s="379"/>
      <c r="L136" s="2"/>
    </row>
    <row r="137" spans="1:12" x14ac:dyDescent="0.25">
      <c r="A137" s="2">
        <f>COUNTA($B$3:B137)</f>
        <v>135</v>
      </c>
      <c r="B137" s="2" t="s">
        <v>424</v>
      </c>
      <c r="C137" s="42" t="s">
        <v>1632</v>
      </c>
      <c r="D137" s="37" t="s">
        <v>1442</v>
      </c>
      <c r="E137" s="37" t="s">
        <v>1444</v>
      </c>
      <c r="F137" s="42" t="s">
        <v>540</v>
      </c>
      <c r="G137" s="2" t="s">
        <v>854</v>
      </c>
      <c r="H137" s="2" t="s">
        <v>1114</v>
      </c>
      <c r="I137" s="37" t="s">
        <v>1380</v>
      </c>
      <c r="J137" s="379">
        <v>23864</v>
      </c>
      <c r="K137" s="379"/>
      <c r="L137" s="2"/>
    </row>
    <row r="138" spans="1:12" x14ac:dyDescent="0.25">
      <c r="A138" s="2">
        <f>COUNTA($B$3:B138)</f>
        <v>136</v>
      </c>
      <c r="B138" s="2" t="s">
        <v>424</v>
      </c>
      <c r="C138" s="42" t="s">
        <v>1632</v>
      </c>
      <c r="D138" s="37" t="s">
        <v>1442</v>
      </c>
      <c r="E138" s="37" t="s">
        <v>1444</v>
      </c>
      <c r="F138" s="42" t="s">
        <v>541</v>
      </c>
      <c r="G138" s="2" t="s">
        <v>855</v>
      </c>
      <c r="H138" s="2" t="s">
        <v>1115</v>
      </c>
      <c r="I138" s="37" t="s">
        <v>1381</v>
      </c>
      <c r="J138" s="379">
        <v>9127</v>
      </c>
      <c r="K138" s="379"/>
      <c r="L138" s="2"/>
    </row>
    <row r="139" spans="1:12" x14ac:dyDescent="0.25">
      <c r="A139" s="2">
        <f>COUNTA($B$3:B139)</f>
        <v>137</v>
      </c>
      <c r="B139" s="2" t="s">
        <v>424</v>
      </c>
      <c r="C139" s="42" t="s">
        <v>1632</v>
      </c>
      <c r="D139" s="37" t="s">
        <v>1442</v>
      </c>
      <c r="E139" s="37" t="s">
        <v>1444</v>
      </c>
      <c r="F139" s="42" t="s">
        <v>542</v>
      </c>
      <c r="G139" s="2" t="s">
        <v>856</v>
      </c>
      <c r="H139" s="2" t="s">
        <v>1116</v>
      </c>
      <c r="I139" s="37" t="s">
        <v>1341</v>
      </c>
      <c r="J139" s="379">
        <v>50237</v>
      </c>
      <c r="K139" s="379"/>
      <c r="L139" s="2"/>
    </row>
    <row r="140" spans="1:12" x14ac:dyDescent="0.25">
      <c r="A140" s="2">
        <f>COUNTA($B$3:B140)</f>
        <v>138</v>
      </c>
      <c r="B140" s="2" t="s">
        <v>424</v>
      </c>
      <c r="C140" s="42" t="s">
        <v>1632</v>
      </c>
      <c r="D140" s="37" t="s">
        <v>1442</v>
      </c>
      <c r="E140" s="37" t="s">
        <v>1444</v>
      </c>
      <c r="F140" s="42" t="s">
        <v>543</v>
      </c>
      <c r="G140" s="2" t="s">
        <v>857</v>
      </c>
      <c r="H140" s="2" t="s">
        <v>1117</v>
      </c>
      <c r="I140" s="37" t="s">
        <v>1341</v>
      </c>
      <c r="J140" s="379">
        <v>43253</v>
      </c>
      <c r="K140" s="379"/>
      <c r="L140" s="2"/>
    </row>
    <row r="141" spans="1:12" x14ac:dyDescent="0.25">
      <c r="A141" s="2">
        <f>COUNTA($B$3:B141)</f>
        <v>139</v>
      </c>
      <c r="B141" s="2" t="s">
        <v>424</v>
      </c>
      <c r="C141" s="42" t="s">
        <v>1632</v>
      </c>
      <c r="D141" s="37" t="s">
        <v>1442</v>
      </c>
      <c r="E141" s="37" t="s">
        <v>1444</v>
      </c>
      <c r="F141" s="42" t="s">
        <v>544</v>
      </c>
      <c r="G141" s="2" t="s">
        <v>858</v>
      </c>
      <c r="H141" s="2" t="s">
        <v>1118</v>
      </c>
      <c r="I141" s="37" t="s">
        <v>1341</v>
      </c>
      <c r="J141" s="379">
        <v>26540</v>
      </c>
      <c r="K141" s="379"/>
      <c r="L141" s="2"/>
    </row>
    <row r="142" spans="1:12" x14ac:dyDescent="0.25">
      <c r="A142" s="2">
        <f>COUNTA($B$3:B142)</f>
        <v>140</v>
      </c>
      <c r="B142" s="2" t="s">
        <v>424</v>
      </c>
      <c r="C142" s="42" t="s">
        <v>1632</v>
      </c>
      <c r="D142" s="37" t="s">
        <v>1442</v>
      </c>
      <c r="E142" s="37" t="s">
        <v>1444</v>
      </c>
      <c r="F142" s="42" t="s">
        <v>545</v>
      </c>
      <c r="G142" s="2" t="s">
        <v>859</v>
      </c>
      <c r="H142" s="2" t="s">
        <v>1119</v>
      </c>
      <c r="I142" s="37" t="s">
        <v>1381</v>
      </c>
      <c r="J142" s="379">
        <v>13905</v>
      </c>
      <c r="K142" s="379"/>
      <c r="L142" s="2"/>
    </row>
    <row r="143" spans="1:12" x14ac:dyDescent="0.25">
      <c r="A143" s="2">
        <f>COUNTA($B$3:B143)</f>
        <v>141</v>
      </c>
      <c r="B143" s="2" t="s">
        <v>424</v>
      </c>
      <c r="C143" s="42" t="s">
        <v>1632</v>
      </c>
      <c r="D143" s="37" t="s">
        <v>1442</v>
      </c>
      <c r="E143" s="37" t="s">
        <v>1444</v>
      </c>
      <c r="F143" s="42" t="s">
        <v>546</v>
      </c>
      <c r="G143" s="2" t="s">
        <v>860</v>
      </c>
      <c r="H143" s="2" t="s">
        <v>1120</v>
      </c>
      <c r="I143" s="37" t="s">
        <v>1341</v>
      </c>
      <c r="J143" s="379">
        <v>33193</v>
      </c>
      <c r="K143" s="379"/>
      <c r="L143" s="2"/>
    </row>
    <row r="144" spans="1:12" x14ac:dyDescent="0.25">
      <c r="A144" s="2">
        <f>COUNTA($B$3:B144)</f>
        <v>142</v>
      </c>
      <c r="B144" s="2" t="s">
        <v>424</v>
      </c>
      <c r="C144" s="42" t="s">
        <v>1632</v>
      </c>
      <c r="D144" s="37" t="s">
        <v>1442</v>
      </c>
      <c r="E144" s="37" t="s">
        <v>1444</v>
      </c>
      <c r="F144" s="42" t="s">
        <v>547</v>
      </c>
      <c r="G144" s="2" t="s">
        <v>861</v>
      </c>
      <c r="H144" s="2" t="s">
        <v>1121</v>
      </c>
      <c r="I144" s="37" t="s">
        <v>1342</v>
      </c>
      <c r="J144" s="379">
        <v>10732</v>
      </c>
      <c r="K144" s="379"/>
      <c r="L144" s="2"/>
    </row>
    <row r="145" spans="1:12" x14ac:dyDescent="0.25">
      <c r="A145" s="2">
        <f>COUNTA($B$3:B145)</f>
        <v>143</v>
      </c>
      <c r="B145" s="2" t="s">
        <v>424</v>
      </c>
      <c r="C145" s="42" t="s">
        <v>1632</v>
      </c>
      <c r="D145" s="37" t="s">
        <v>1442</v>
      </c>
      <c r="E145" s="37" t="s">
        <v>1444</v>
      </c>
      <c r="F145" s="42" t="s">
        <v>548</v>
      </c>
      <c r="G145" s="2" t="s">
        <v>862</v>
      </c>
      <c r="H145" s="2" t="s">
        <v>1122</v>
      </c>
      <c r="I145" s="37" t="s">
        <v>1342</v>
      </c>
      <c r="J145" s="379">
        <v>56315</v>
      </c>
      <c r="K145" s="379"/>
      <c r="L145" s="2"/>
    </row>
    <row r="146" spans="1:12" x14ac:dyDescent="0.25">
      <c r="A146" s="2">
        <f>COUNTA($B$3:B146)</f>
        <v>144</v>
      </c>
      <c r="B146" s="2" t="s">
        <v>424</v>
      </c>
      <c r="C146" s="42" t="s">
        <v>1632</v>
      </c>
      <c r="D146" s="37" t="s">
        <v>1442</v>
      </c>
      <c r="E146" s="37" t="s">
        <v>1444</v>
      </c>
      <c r="F146" s="42" t="s">
        <v>549</v>
      </c>
      <c r="G146" s="2" t="s">
        <v>863</v>
      </c>
      <c r="H146" s="2" t="s">
        <v>1123</v>
      </c>
      <c r="I146" s="37" t="s">
        <v>1342</v>
      </c>
      <c r="J146" s="379">
        <v>23381</v>
      </c>
      <c r="K146" s="379"/>
      <c r="L146" s="2"/>
    </row>
    <row r="147" spans="1:12" x14ac:dyDescent="0.25">
      <c r="A147" s="2">
        <f>COUNTA($B$3:B147)</f>
        <v>145</v>
      </c>
      <c r="B147" s="2" t="s">
        <v>424</v>
      </c>
      <c r="C147" s="42" t="s">
        <v>1632</v>
      </c>
      <c r="D147" s="37" t="s">
        <v>1442</v>
      </c>
      <c r="E147" s="37" t="s">
        <v>1444</v>
      </c>
      <c r="F147" s="42" t="s">
        <v>550</v>
      </c>
      <c r="G147" s="2" t="s">
        <v>862</v>
      </c>
      <c r="H147" s="2" t="s">
        <v>1124</v>
      </c>
      <c r="I147" s="37" t="s">
        <v>1382</v>
      </c>
      <c r="J147" s="379">
        <v>0</v>
      </c>
      <c r="K147" s="379"/>
      <c r="L147" s="2"/>
    </row>
    <row r="148" spans="1:12" x14ac:dyDescent="0.25">
      <c r="A148" s="2">
        <f>COUNTA($B$3:B148)</f>
        <v>146</v>
      </c>
      <c r="B148" s="2" t="s">
        <v>424</v>
      </c>
      <c r="C148" s="42" t="s">
        <v>1632</v>
      </c>
      <c r="D148" s="37" t="s">
        <v>1442</v>
      </c>
      <c r="E148" s="37" t="s">
        <v>1444</v>
      </c>
      <c r="F148" s="42" t="s">
        <v>551</v>
      </c>
      <c r="G148" s="2" t="s">
        <v>864</v>
      </c>
      <c r="H148" s="2" t="s">
        <v>1125</v>
      </c>
      <c r="I148" s="37" t="s">
        <v>1345</v>
      </c>
      <c r="J148" s="379">
        <v>0</v>
      </c>
      <c r="K148" s="379"/>
      <c r="L148" s="2"/>
    </row>
    <row r="149" spans="1:12" x14ac:dyDescent="0.25">
      <c r="A149" s="2">
        <f>COUNTA($B$3:B149)</f>
        <v>147</v>
      </c>
      <c r="B149" s="2" t="s">
        <v>424</v>
      </c>
      <c r="C149" s="42" t="s">
        <v>1632</v>
      </c>
      <c r="D149" s="37" t="s">
        <v>1442</v>
      </c>
      <c r="E149" s="37" t="s">
        <v>1444</v>
      </c>
      <c r="F149" s="42" t="s">
        <v>552</v>
      </c>
      <c r="G149" s="2" t="s">
        <v>865</v>
      </c>
      <c r="H149" s="2" t="s">
        <v>1126</v>
      </c>
      <c r="I149" s="37" t="s">
        <v>1344</v>
      </c>
      <c r="J149" s="379">
        <v>0</v>
      </c>
      <c r="K149" s="379"/>
      <c r="L149" s="2"/>
    </row>
    <row r="150" spans="1:12" x14ac:dyDescent="0.25">
      <c r="A150" s="2">
        <f>COUNTA($B$3:B150)</f>
        <v>148</v>
      </c>
      <c r="B150" s="2" t="s">
        <v>424</v>
      </c>
      <c r="C150" s="42" t="s">
        <v>1632</v>
      </c>
      <c r="D150" s="37" t="s">
        <v>1442</v>
      </c>
      <c r="E150" s="37" t="s">
        <v>1444</v>
      </c>
      <c r="F150" s="42" t="s">
        <v>553</v>
      </c>
      <c r="G150" s="2" t="s">
        <v>866</v>
      </c>
      <c r="H150" s="2" t="s">
        <v>1127</v>
      </c>
      <c r="I150" s="37" t="s">
        <v>1344</v>
      </c>
      <c r="J150" s="379">
        <v>0</v>
      </c>
      <c r="K150" s="379"/>
      <c r="L150" s="2"/>
    </row>
    <row r="151" spans="1:12" x14ac:dyDescent="0.25">
      <c r="A151" s="2">
        <f>COUNTA($B$3:B151)</f>
        <v>149</v>
      </c>
      <c r="B151" s="2" t="s">
        <v>424</v>
      </c>
      <c r="C151" s="42" t="s">
        <v>1632</v>
      </c>
      <c r="D151" s="37" t="s">
        <v>1442</v>
      </c>
      <c r="E151" s="37" t="s">
        <v>1444</v>
      </c>
      <c r="F151" s="42" t="s">
        <v>554</v>
      </c>
      <c r="G151" s="2" t="s">
        <v>867</v>
      </c>
      <c r="H151" s="2" t="s">
        <v>1128</v>
      </c>
      <c r="I151" s="37" t="s">
        <v>1345</v>
      </c>
      <c r="J151" s="379">
        <v>29775</v>
      </c>
      <c r="K151" s="379"/>
      <c r="L151" s="2"/>
    </row>
    <row r="152" spans="1:12" x14ac:dyDescent="0.25">
      <c r="A152" s="2">
        <f>COUNTA($B$3:B152)</f>
        <v>150</v>
      </c>
      <c r="B152" s="2" t="s">
        <v>424</v>
      </c>
      <c r="C152" s="42" t="s">
        <v>1632</v>
      </c>
      <c r="D152" s="37" t="s">
        <v>1442</v>
      </c>
      <c r="E152" s="37" t="s">
        <v>1444</v>
      </c>
      <c r="F152" s="42" t="s">
        <v>555</v>
      </c>
      <c r="G152" s="2" t="s">
        <v>868</v>
      </c>
      <c r="H152" s="2" t="s">
        <v>1129</v>
      </c>
      <c r="I152" s="37" t="s">
        <v>1344</v>
      </c>
      <c r="J152" s="379">
        <v>0</v>
      </c>
      <c r="K152" s="379"/>
      <c r="L152" s="2"/>
    </row>
    <row r="153" spans="1:12" x14ac:dyDescent="0.25">
      <c r="A153" s="2">
        <f>COUNTA($B$3:B153)</f>
        <v>151</v>
      </c>
      <c r="B153" s="2" t="s">
        <v>424</v>
      </c>
      <c r="C153" s="42" t="s">
        <v>1632</v>
      </c>
      <c r="D153" s="37" t="s">
        <v>1442</v>
      </c>
      <c r="E153" s="37" t="s">
        <v>1444</v>
      </c>
      <c r="F153" s="42" t="s">
        <v>556</v>
      </c>
      <c r="G153" s="2" t="s">
        <v>869</v>
      </c>
      <c r="H153" s="2" t="s">
        <v>1130</v>
      </c>
      <c r="I153" s="37" t="s">
        <v>1344</v>
      </c>
      <c r="J153" s="379">
        <v>0</v>
      </c>
      <c r="K153" s="379"/>
      <c r="L153" s="2"/>
    </row>
    <row r="154" spans="1:12" x14ac:dyDescent="0.25">
      <c r="A154" s="2">
        <f>COUNTA($B$3:B154)</f>
        <v>152</v>
      </c>
      <c r="B154" s="2" t="s">
        <v>424</v>
      </c>
      <c r="C154" s="42" t="s">
        <v>1632</v>
      </c>
      <c r="D154" s="37" t="s">
        <v>1442</v>
      </c>
      <c r="E154" s="37" t="s">
        <v>1444</v>
      </c>
      <c r="F154" s="42" t="s">
        <v>557</v>
      </c>
      <c r="G154" s="2" t="s">
        <v>870</v>
      </c>
      <c r="H154" s="2" t="s">
        <v>1131</v>
      </c>
      <c r="I154" s="37" t="s">
        <v>1344</v>
      </c>
      <c r="J154" s="379">
        <v>0</v>
      </c>
      <c r="K154" s="379"/>
      <c r="L154" s="2"/>
    </row>
    <row r="155" spans="1:12" x14ac:dyDescent="0.25">
      <c r="A155" s="2">
        <f>COUNTA($B$3:B155)</f>
        <v>153</v>
      </c>
      <c r="B155" s="2" t="s">
        <v>424</v>
      </c>
      <c r="C155" s="42" t="s">
        <v>1632</v>
      </c>
      <c r="D155" s="37" t="s">
        <v>1442</v>
      </c>
      <c r="E155" s="37" t="s">
        <v>1444</v>
      </c>
      <c r="F155" s="42" t="s">
        <v>558</v>
      </c>
      <c r="G155" s="2" t="s">
        <v>871</v>
      </c>
      <c r="H155" s="2" t="s">
        <v>1132</v>
      </c>
      <c r="I155" s="37" t="s">
        <v>1344</v>
      </c>
      <c r="J155" s="379">
        <v>0</v>
      </c>
      <c r="K155" s="379"/>
      <c r="L155" s="2"/>
    </row>
    <row r="156" spans="1:12" x14ac:dyDescent="0.25">
      <c r="A156" s="2">
        <f>COUNTA($B$3:B156)</f>
        <v>154</v>
      </c>
      <c r="B156" s="2" t="s">
        <v>424</v>
      </c>
      <c r="C156" s="42" t="s">
        <v>1632</v>
      </c>
      <c r="D156" s="37" t="s">
        <v>1442</v>
      </c>
      <c r="E156" s="37" t="s">
        <v>1444</v>
      </c>
      <c r="F156" s="42" t="s">
        <v>559</v>
      </c>
      <c r="G156" s="2" t="s">
        <v>872</v>
      </c>
      <c r="H156" s="2" t="s">
        <v>1133</v>
      </c>
      <c r="I156" s="37" t="s">
        <v>1382</v>
      </c>
      <c r="J156" s="379">
        <v>0</v>
      </c>
      <c r="K156" s="379"/>
      <c r="L156" s="2"/>
    </row>
    <row r="157" spans="1:12" x14ac:dyDescent="0.25">
      <c r="A157" s="2">
        <f>COUNTA($B$3:B157)</f>
        <v>155</v>
      </c>
      <c r="B157" s="2" t="s">
        <v>424</v>
      </c>
      <c r="C157" s="42" t="s">
        <v>1632</v>
      </c>
      <c r="D157" s="37" t="s">
        <v>1442</v>
      </c>
      <c r="E157" s="37" t="s">
        <v>1444</v>
      </c>
      <c r="F157" s="42" t="s">
        <v>560</v>
      </c>
      <c r="G157" s="2" t="s">
        <v>873</v>
      </c>
      <c r="H157" s="2" t="s">
        <v>1134</v>
      </c>
      <c r="I157" s="37" t="s">
        <v>1344</v>
      </c>
      <c r="J157" s="379">
        <v>0</v>
      </c>
      <c r="K157" s="379"/>
      <c r="L157" s="2"/>
    </row>
    <row r="158" spans="1:12" x14ac:dyDescent="0.25">
      <c r="A158" s="2">
        <f>COUNTA($B$3:B158)</f>
        <v>156</v>
      </c>
      <c r="B158" s="2" t="s">
        <v>424</v>
      </c>
      <c r="C158" s="42" t="s">
        <v>1632</v>
      </c>
      <c r="D158" s="37" t="s">
        <v>1442</v>
      </c>
      <c r="E158" s="37" t="s">
        <v>1444</v>
      </c>
      <c r="F158" s="42" t="s">
        <v>561</v>
      </c>
      <c r="G158" s="2" t="s">
        <v>874</v>
      </c>
      <c r="H158" s="2" t="s">
        <v>1135</v>
      </c>
      <c r="I158" s="37" t="s">
        <v>1382</v>
      </c>
      <c r="J158" s="379">
        <v>22500</v>
      </c>
      <c r="K158" s="379"/>
      <c r="L158" s="2"/>
    </row>
    <row r="159" spans="1:12" x14ac:dyDescent="0.25">
      <c r="A159" s="2">
        <f>COUNTA($B$3:B159)</f>
        <v>157</v>
      </c>
      <c r="B159" s="2" t="s">
        <v>424</v>
      </c>
      <c r="C159" s="42" t="s">
        <v>1632</v>
      </c>
      <c r="D159" s="37" t="s">
        <v>1442</v>
      </c>
      <c r="E159" s="37" t="s">
        <v>1444</v>
      </c>
      <c r="F159" s="42" t="s">
        <v>562</v>
      </c>
      <c r="G159" s="2" t="s">
        <v>875</v>
      </c>
      <c r="H159" s="2" t="s">
        <v>1136</v>
      </c>
      <c r="I159" s="37" t="s">
        <v>1383</v>
      </c>
      <c r="J159" s="379">
        <v>0</v>
      </c>
      <c r="K159" s="379"/>
      <c r="L159" s="2"/>
    </row>
    <row r="160" spans="1:12" x14ac:dyDescent="0.25">
      <c r="A160" s="2">
        <f>COUNTA($B$3:B160)</f>
        <v>158</v>
      </c>
      <c r="B160" s="2" t="s">
        <v>424</v>
      </c>
      <c r="C160" s="42" t="s">
        <v>1632</v>
      </c>
      <c r="D160" s="37" t="s">
        <v>1442</v>
      </c>
      <c r="E160" s="37" t="s">
        <v>1444</v>
      </c>
      <c r="F160" s="42" t="s">
        <v>563</v>
      </c>
      <c r="G160" s="2" t="s">
        <v>852</v>
      </c>
      <c r="H160" s="2" t="s">
        <v>1137</v>
      </c>
      <c r="I160" s="37" t="s">
        <v>1384</v>
      </c>
      <c r="J160" s="379">
        <v>37041</v>
      </c>
      <c r="K160" s="379"/>
      <c r="L160" s="2"/>
    </row>
    <row r="161" spans="1:12" x14ac:dyDescent="0.25">
      <c r="A161" s="2">
        <f>COUNTA($B$3:B161)</f>
        <v>159</v>
      </c>
      <c r="B161" s="2" t="s">
        <v>424</v>
      </c>
      <c r="C161" s="42" t="s">
        <v>1632</v>
      </c>
      <c r="D161" s="37" t="s">
        <v>1442</v>
      </c>
      <c r="E161" s="37" t="s">
        <v>1444</v>
      </c>
      <c r="F161" s="42" t="s">
        <v>564</v>
      </c>
      <c r="G161" s="2" t="s">
        <v>876</v>
      </c>
      <c r="H161" s="2" t="s">
        <v>1138</v>
      </c>
      <c r="I161" s="37" t="s">
        <v>1346</v>
      </c>
      <c r="J161" s="379">
        <v>17469</v>
      </c>
      <c r="K161" s="379"/>
      <c r="L161" s="2"/>
    </row>
    <row r="162" spans="1:12" x14ac:dyDescent="0.25">
      <c r="A162" s="2">
        <f>COUNTA($B$3:B162)</f>
        <v>160</v>
      </c>
      <c r="B162" s="2" t="s">
        <v>424</v>
      </c>
      <c r="C162" s="42" t="s">
        <v>1632</v>
      </c>
      <c r="D162" s="37" t="s">
        <v>1442</v>
      </c>
      <c r="E162" s="37" t="s">
        <v>1444</v>
      </c>
      <c r="F162" s="42" t="s">
        <v>565</v>
      </c>
      <c r="G162" s="2" t="s">
        <v>851</v>
      </c>
      <c r="H162" s="2" t="s">
        <v>1139</v>
      </c>
      <c r="I162" s="37" t="s">
        <v>1346</v>
      </c>
      <c r="J162" s="379">
        <v>14968</v>
      </c>
      <c r="K162" s="379"/>
      <c r="L162" s="2"/>
    </row>
    <row r="163" spans="1:12" x14ac:dyDescent="0.25">
      <c r="A163" s="2">
        <f>COUNTA($B$3:B163)</f>
        <v>161</v>
      </c>
      <c r="B163" s="2" t="s">
        <v>424</v>
      </c>
      <c r="C163" s="42" t="s">
        <v>1632</v>
      </c>
      <c r="D163" s="37" t="s">
        <v>1442</v>
      </c>
      <c r="E163" s="37" t="s">
        <v>1444</v>
      </c>
      <c r="F163" s="42" t="s">
        <v>566</v>
      </c>
      <c r="G163" s="2" t="s">
        <v>877</v>
      </c>
      <c r="H163" s="2" t="s">
        <v>1140</v>
      </c>
      <c r="I163" s="37" t="s">
        <v>1346</v>
      </c>
      <c r="J163" s="379">
        <v>3280</v>
      </c>
      <c r="K163" s="379"/>
      <c r="L163" s="2"/>
    </row>
    <row r="164" spans="1:12" x14ac:dyDescent="0.25">
      <c r="A164" s="2">
        <f>COUNTA($B$3:B164)</f>
        <v>162</v>
      </c>
      <c r="B164" s="2" t="s">
        <v>424</v>
      </c>
      <c r="C164" s="42" t="s">
        <v>1632</v>
      </c>
      <c r="D164" s="37" t="s">
        <v>1442</v>
      </c>
      <c r="E164" s="37" t="s">
        <v>1444</v>
      </c>
      <c r="F164" s="42" t="s">
        <v>567</v>
      </c>
      <c r="G164" s="2" t="s">
        <v>850</v>
      </c>
      <c r="H164" s="2" t="s">
        <v>1141</v>
      </c>
      <c r="I164" s="37" t="s">
        <v>1346</v>
      </c>
      <c r="J164" s="379">
        <v>6720</v>
      </c>
      <c r="K164" s="379"/>
      <c r="L164" s="2"/>
    </row>
    <row r="165" spans="1:12" x14ac:dyDescent="0.25">
      <c r="A165" s="2">
        <f>COUNTA($B$3:B165)</f>
        <v>163</v>
      </c>
      <c r="B165" s="2" t="s">
        <v>424</v>
      </c>
      <c r="C165" s="42" t="s">
        <v>1632</v>
      </c>
      <c r="D165" s="37" t="s">
        <v>1442</v>
      </c>
      <c r="E165" s="37" t="s">
        <v>1444</v>
      </c>
      <c r="F165" s="42" t="s">
        <v>568</v>
      </c>
      <c r="G165" s="2" t="s">
        <v>878</v>
      </c>
      <c r="H165" s="2" t="s">
        <v>1142</v>
      </c>
      <c r="I165" s="37" t="s">
        <v>1346</v>
      </c>
      <c r="J165" s="379">
        <v>8280</v>
      </c>
      <c r="K165" s="379"/>
      <c r="L165" s="2"/>
    </row>
    <row r="166" spans="1:12" x14ac:dyDescent="0.25">
      <c r="A166" s="2">
        <f>COUNTA($B$3:B166)</f>
        <v>164</v>
      </c>
      <c r="B166" s="2" t="s">
        <v>424</v>
      </c>
      <c r="C166" s="42" t="s">
        <v>1632</v>
      </c>
      <c r="D166" s="37" t="s">
        <v>1442</v>
      </c>
      <c r="E166" s="37" t="s">
        <v>1444</v>
      </c>
      <c r="F166" s="42" t="s">
        <v>569</v>
      </c>
      <c r="G166" s="2" t="s">
        <v>879</v>
      </c>
      <c r="H166" s="2" t="s">
        <v>1143</v>
      </c>
      <c r="I166" s="37" t="s">
        <v>1346</v>
      </c>
      <c r="J166" s="379">
        <v>0</v>
      </c>
      <c r="K166" s="379"/>
      <c r="L166" s="2"/>
    </row>
    <row r="167" spans="1:12" x14ac:dyDescent="0.25">
      <c r="A167" s="2">
        <f>COUNTA($B$3:B167)</f>
        <v>165</v>
      </c>
      <c r="B167" s="2" t="s">
        <v>424</v>
      </c>
      <c r="C167" s="42" t="s">
        <v>1632</v>
      </c>
      <c r="D167" s="37" t="s">
        <v>1442</v>
      </c>
      <c r="E167" s="37" t="s">
        <v>1444</v>
      </c>
      <c r="F167" s="42" t="s">
        <v>570</v>
      </c>
      <c r="G167" s="2" t="s">
        <v>880</v>
      </c>
      <c r="H167" s="2" t="s">
        <v>1144</v>
      </c>
      <c r="I167" s="37" t="s">
        <v>1346</v>
      </c>
      <c r="J167" s="379">
        <v>25548</v>
      </c>
      <c r="K167" s="379"/>
      <c r="L167" s="2"/>
    </row>
    <row r="168" spans="1:12" x14ac:dyDescent="0.25">
      <c r="A168" s="2">
        <f>COUNTA($B$3:B168)</f>
        <v>166</v>
      </c>
      <c r="B168" s="2" t="s">
        <v>424</v>
      </c>
      <c r="C168" s="42" t="s">
        <v>1637</v>
      </c>
      <c r="D168" s="37" t="s">
        <v>1442</v>
      </c>
      <c r="E168" s="37" t="s">
        <v>1444</v>
      </c>
      <c r="F168" s="42" t="s">
        <v>571</v>
      </c>
      <c r="G168" s="2" t="s">
        <v>881</v>
      </c>
      <c r="H168" s="2" t="s">
        <v>1145</v>
      </c>
      <c r="I168" s="37" t="s">
        <v>1347</v>
      </c>
      <c r="J168" s="379">
        <v>4000</v>
      </c>
      <c r="K168" s="379"/>
      <c r="L168" s="2"/>
    </row>
    <row r="169" spans="1:12" x14ac:dyDescent="0.25">
      <c r="A169" s="2">
        <f>COUNTA($B$3:B169)</f>
        <v>167</v>
      </c>
      <c r="B169" s="2" t="s">
        <v>424</v>
      </c>
      <c r="C169" s="42" t="s">
        <v>1637</v>
      </c>
      <c r="D169" s="37" t="s">
        <v>1442</v>
      </c>
      <c r="E169" s="37" t="s">
        <v>1444</v>
      </c>
      <c r="F169" s="42" t="s">
        <v>572</v>
      </c>
      <c r="G169" s="2" t="s">
        <v>865</v>
      </c>
      <c r="H169" s="2" t="s">
        <v>1146</v>
      </c>
      <c r="I169" s="37" t="s">
        <v>1347</v>
      </c>
      <c r="J169" s="379">
        <v>4000</v>
      </c>
      <c r="K169" s="379"/>
      <c r="L169" s="2"/>
    </row>
    <row r="170" spans="1:12" x14ac:dyDescent="0.25">
      <c r="A170" s="2">
        <f>COUNTA($B$3:B170)</f>
        <v>168</v>
      </c>
      <c r="B170" s="2" t="s">
        <v>424</v>
      </c>
      <c r="C170" s="42" t="s">
        <v>1637</v>
      </c>
      <c r="D170" s="37" t="s">
        <v>1442</v>
      </c>
      <c r="E170" s="37" t="s">
        <v>1444</v>
      </c>
      <c r="F170" s="42" t="s">
        <v>575</v>
      </c>
      <c r="G170" s="2" t="s">
        <v>875</v>
      </c>
      <c r="H170" s="2" t="s">
        <v>1149</v>
      </c>
      <c r="I170" s="37" t="s">
        <v>1386</v>
      </c>
      <c r="J170" s="379">
        <v>1350</v>
      </c>
      <c r="K170" s="379"/>
      <c r="L170" s="2"/>
    </row>
    <row r="171" spans="1:12" x14ac:dyDescent="0.25">
      <c r="A171" s="2">
        <f>COUNTA($B$3:B171)</f>
        <v>169</v>
      </c>
      <c r="B171" s="2" t="s">
        <v>424</v>
      </c>
      <c r="C171" s="42" t="s">
        <v>1637</v>
      </c>
      <c r="D171" s="37" t="s">
        <v>1442</v>
      </c>
      <c r="E171" s="37" t="s">
        <v>1444</v>
      </c>
      <c r="F171" s="42" t="s">
        <v>576</v>
      </c>
      <c r="G171" s="2" t="s">
        <v>851</v>
      </c>
      <c r="H171" s="2" t="s">
        <v>1150</v>
      </c>
      <c r="I171" s="37" t="s">
        <v>1386</v>
      </c>
      <c r="J171" s="379">
        <v>1325</v>
      </c>
      <c r="K171" s="379"/>
      <c r="L171" s="2"/>
    </row>
    <row r="172" spans="1:12" x14ac:dyDescent="0.25">
      <c r="A172" s="2">
        <f>COUNTA($B$3:B172)</f>
        <v>170</v>
      </c>
      <c r="B172" s="2" t="s">
        <v>424</v>
      </c>
      <c r="C172" s="42" t="s">
        <v>1637</v>
      </c>
      <c r="D172" s="37" t="s">
        <v>1442</v>
      </c>
      <c r="E172" s="37" t="s">
        <v>1444</v>
      </c>
      <c r="F172" s="42" t="s">
        <v>577</v>
      </c>
      <c r="G172" s="2" t="s">
        <v>851</v>
      </c>
      <c r="H172" s="2" t="s">
        <v>1151</v>
      </c>
      <c r="I172" s="37" t="s">
        <v>1387</v>
      </c>
      <c r="J172" s="379">
        <v>1325</v>
      </c>
      <c r="K172" s="379"/>
      <c r="L172" s="2"/>
    </row>
    <row r="173" spans="1:12" x14ac:dyDescent="0.25">
      <c r="A173" s="2">
        <f>COUNTA($B$3:B173)</f>
        <v>171</v>
      </c>
      <c r="B173" s="2" t="s">
        <v>424</v>
      </c>
      <c r="C173" s="42" t="s">
        <v>1637</v>
      </c>
      <c r="D173" s="37" t="s">
        <v>1442</v>
      </c>
      <c r="E173" s="37" t="s">
        <v>1444</v>
      </c>
      <c r="F173" s="42" t="s">
        <v>578</v>
      </c>
      <c r="G173" s="2" t="s">
        <v>856</v>
      </c>
      <c r="H173" s="2" t="s">
        <v>1152</v>
      </c>
      <c r="I173" s="37" t="s">
        <v>1387</v>
      </c>
      <c r="J173" s="379">
        <v>1100</v>
      </c>
      <c r="K173" s="379"/>
      <c r="L173" s="2"/>
    </row>
    <row r="174" spans="1:12" x14ac:dyDescent="0.25">
      <c r="A174" s="2">
        <f>COUNTA($B$3:B174)</f>
        <v>172</v>
      </c>
      <c r="B174" s="2" t="s">
        <v>424</v>
      </c>
      <c r="C174" s="42" t="s">
        <v>1637</v>
      </c>
      <c r="D174" s="37" t="s">
        <v>1442</v>
      </c>
      <c r="E174" s="37" t="s">
        <v>1444</v>
      </c>
      <c r="F174" s="42" t="s">
        <v>579</v>
      </c>
      <c r="G174" s="2" t="s">
        <v>883</v>
      </c>
      <c r="H174" s="2" t="s">
        <v>1153</v>
      </c>
      <c r="I174" s="37" t="s">
        <v>1388</v>
      </c>
      <c r="J174" s="379">
        <v>2350</v>
      </c>
      <c r="K174" s="379"/>
      <c r="L174" s="2"/>
    </row>
    <row r="175" spans="1:12" x14ac:dyDescent="0.25">
      <c r="A175" s="2">
        <f>COUNTA($B$3:B175)</f>
        <v>173</v>
      </c>
      <c r="B175" s="2" t="s">
        <v>424</v>
      </c>
      <c r="C175" s="42" t="s">
        <v>1633</v>
      </c>
      <c r="D175" s="37" t="s">
        <v>1442</v>
      </c>
      <c r="E175" s="37" t="s">
        <v>1444</v>
      </c>
      <c r="F175" s="42" t="s">
        <v>627</v>
      </c>
      <c r="G175" s="2" t="s">
        <v>923</v>
      </c>
      <c r="H175" s="2" t="s">
        <v>1194</v>
      </c>
      <c r="I175" s="37" t="s">
        <v>1366</v>
      </c>
      <c r="J175" s="379">
        <v>19384</v>
      </c>
      <c r="K175" s="379"/>
      <c r="L175" s="2"/>
    </row>
    <row r="176" spans="1:12" x14ac:dyDescent="0.25">
      <c r="A176" s="2">
        <f>COUNTA($B$3:B176)</f>
        <v>174</v>
      </c>
      <c r="B176" s="2" t="s">
        <v>424</v>
      </c>
      <c r="C176" s="42" t="s">
        <v>1633</v>
      </c>
      <c r="D176" s="37" t="s">
        <v>1442</v>
      </c>
      <c r="E176" s="37" t="s">
        <v>1444</v>
      </c>
      <c r="F176" s="42" t="s">
        <v>628</v>
      </c>
      <c r="G176" s="2" t="s">
        <v>848</v>
      </c>
      <c r="H176" s="2" t="s">
        <v>1195</v>
      </c>
      <c r="I176" s="37" t="s">
        <v>1362</v>
      </c>
      <c r="J176" s="379">
        <v>11548</v>
      </c>
      <c r="K176" s="379"/>
      <c r="L176" s="2"/>
    </row>
    <row r="177" spans="1:12" x14ac:dyDescent="0.25">
      <c r="A177" s="2">
        <f>COUNTA($B$3:B177)</f>
        <v>175</v>
      </c>
      <c r="B177" s="2" t="s">
        <v>424</v>
      </c>
      <c r="C177" s="42" t="s">
        <v>1633</v>
      </c>
      <c r="D177" s="37" t="s">
        <v>1442</v>
      </c>
      <c r="E177" s="37" t="s">
        <v>1444</v>
      </c>
      <c r="F177" s="42" t="s">
        <v>629</v>
      </c>
      <c r="G177" s="2" t="s">
        <v>924</v>
      </c>
      <c r="H177" s="2" t="s">
        <v>1196</v>
      </c>
      <c r="I177" s="37" t="s">
        <v>1365</v>
      </c>
      <c r="J177" s="379">
        <v>10265</v>
      </c>
      <c r="K177" s="379"/>
      <c r="L177" s="2"/>
    </row>
    <row r="178" spans="1:12" x14ac:dyDescent="0.25">
      <c r="A178" s="2">
        <f>COUNTA($B$3:B178)</f>
        <v>176</v>
      </c>
      <c r="B178" s="2" t="s">
        <v>424</v>
      </c>
      <c r="C178" s="42" t="s">
        <v>1633</v>
      </c>
      <c r="D178" s="37" t="s">
        <v>1442</v>
      </c>
      <c r="E178" s="37" t="s">
        <v>1444</v>
      </c>
      <c r="F178" s="42" t="s">
        <v>630</v>
      </c>
      <c r="G178" s="2" t="s">
        <v>925</v>
      </c>
      <c r="H178" s="2" t="s">
        <v>1197</v>
      </c>
      <c r="I178" s="37" t="s">
        <v>1361</v>
      </c>
      <c r="J178" s="379">
        <v>10077</v>
      </c>
      <c r="K178" s="379"/>
      <c r="L178" s="2"/>
    </row>
    <row r="179" spans="1:12" x14ac:dyDescent="0.25">
      <c r="A179" s="2">
        <f>COUNTA($B$3:B179)</f>
        <v>177</v>
      </c>
      <c r="B179" s="2" t="s">
        <v>424</v>
      </c>
      <c r="C179" s="42" t="s">
        <v>1633</v>
      </c>
      <c r="D179" s="37" t="s">
        <v>1442</v>
      </c>
      <c r="E179" s="37" t="s">
        <v>1444</v>
      </c>
      <c r="F179" s="42" t="s">
        <v>631</v>
      </c>
      <c r="G179" s="2" t="s">
        <v>852</v>
      </c>
      <c r="H179" s="2" t="s">
        <v>1198</v>
      </c>
      <c r="I179" s="37" t="s">
        <v>1364</v>
      </c>
      <c r="J179" s="379">
        <v>10138</v>
      </c>
      <c r="K179" s="379"/>
      <c r="L179" s="2"/>
    </row>
    <row r="180" spans="1:12" x14ac:dyDescent="0.25">
      <c r="A180" s="2">
        <f>COUNTA($B$3:B180)</f>
        <v>178</v>
      </c>
      <c r="B180" s="2" t="s">
        <v>424</v>
      </c>
      <c r="C180" s="42" t="s">
        <v>1633</v>
      </c>
      <c r="D180" s="37" t="s">
        <v>1442</v>
      </c>
      <c r="E180" s="37" t="s">
        <v>1444</v>
      </c>
      <c r="F180" s="42" t="s">
        <v>632</v>
      </c>
      <c r="G180" s="2" t="s">
        <v>882</v>
      </c>
      <c r="H180" s="2" t="s">
        <v>1199</v>
      </c>
      <c r="I180" s="37" t="s">
        <v>1364</v>
      </c>
      <c r="J180" s="379">
        <v>13489</v>
      </c>
      <c r="K180" s="379"/>
      <c r="L180" s="2"/>
    </row>
    <row r="181" spans="1:12" x14ac:dyDescent="0.25">
      <c r="A181" s="2">
        <f>COUNTA($B$3:B181)</f>
        <v>179</v>
      </c>
      <c r="B181" s="2" t="s">
        <v>424</v>
      </c>
      <c r="C181" s="42" t="s">
        <v>1633</v>
      </c>
      <c r="D181" s="37" t="s">
        <v>1442</v>
      </c>
      <c r="E181" s="37" t="s">
        <v>1444</v>
      </c>
      <c r="F181" s="42" t="s">
        <v>633</v>
      </c>
      <c r="G181" s="2" t="s">
        <v>870</v>
      </c>
      <c r="H181" s="2" t="s">
        <v>1200</v>
      </c>
      <c r="I181" s="37" t="s">
        <v>1359</v>
      </c>
      <c r="J181" s="379">
        <v>13388</v>
      </c>
      <c r="K181" s="379"/>
      <c r="L181" s="2"/>
    </row>
    <row r="182" spans="1:12" x14ac:dyDescent="0.25">
      <c r="A182" s="2">
        <f>COUNTA($B$3:B182)</f>
        <v>180</v>
      </c>
      <c r="B182" s="2" t="s">
        <v>424</v>
      </c>
      <c r="C182" s="42" t="s">
        <v>1633</v>
      </c>
      <c r="D182" s="37" t="s">
        <v>1442</v>
      </c>
      <c r="E182" s="37" t="s">
        <v>1444</v>
      </c>
      <c r="F182" s="42" t="s">
        <v>634</v>
      </c>
      <c r="G182" s="2" t="s">
        <v>883</v>
      </c>
      <c r="H182" s="2" t="s">
        <v>1201</v>
      </c>
      <c r="I182" s="37" t="s">
        <v>1364</v>
      </c>
      <c r="J182" s="379">
        <v>11616</v>
      </c>
      <c r="K182" s="379"/>
      <c r="L182" s="2"/>
    </row>
    <row r="183" spans="1:12" x14ac:dyDescent="0.25">
      <c r="A183" s="2">
        <f>COUNTA($B$3:B183)</f>
        <v>181</v>
      </c>
      <c r="B183" s="2" t="s">
        <v>424</v>
      </c>
      <c r="C183" s="42" t="s">
        <v>1633</v>
      </c>
      <c r="D183" s="37" t="s">
        <v>1442</v>
      </c>
      <c r="E183" s="37" t="s">
        <v>1444</v>
      </c>
      <c r="F183" s="42" t="s">
        <v>635</v>
      </c>
      <c r="G183" s="2" t="s">
        <v>926</v>
      </c>
      <c r="H183" s="2" t="s">
        <v>1202</v>
      </c>
      <c r="I183" s="37" t="s">
        <v>1366</v>
      </c>
      <c r="J183" s="379">
        <v>8875</v>
      </c>
      <c r="K183" s="379"/>
      <c r="L183" s="2"/>
    </row>
    <row r="184" spans="1:12" x14ac:dyDescent="0.25">
      <c r="A184" s="2">
        <f>COUNTA($B$3:B184)</f>
        <v>182</v>
      </c>
      <c r="B184" s="2" t="s">
        <v>424</v>
      </c>
      <c r="C184" s="42" t="s">
        <v>1633</v>
      </c>
      <c r="D184" s="37" t="s">
        <v>1442</v>
      </c>
      <c r="E184" s="37" t="s">
        <v>1444</v>
      </c>
      <c r="F184" s="42" t="s">
        <v>636</v>
      </c>
      <c r="G184" s="2" t="s">
        <v>927</v>
      </c>
      <c r="H184" s="2" t="s">
        <v>1203</v>
      </c>
      <c r="I184" s="37" t="s">
        <v>1365</v>
      </c>
      <c r="J184" s="379">
        <v>6203</v>
      </c>
      <c r="K184" s="379"/>
      <c r="L184" s="2"/>
    </row>
    <row r="185" spans="1:12" x14ac:dyDescent="0.25">
      <c r="A185" s="2">
        <f>COUNTA($B$3:B185)</f>
        <v>183</v>
      </c>
      <c r="B185" s="2" t="s">
        <v>424</v>
      </c>
      <c r="C185" s="42" t="s">
        <v>1633</v>
      </c>
      <c r="D185" s="37" t="s">
        <v>1442</v>
      </c>
      <c r="E185" s="37" t="s">
        <v>1444</v>
      </c>
      <c r="F185" s="42" t="s">
        <v>637</v>
      </c>
      <c r="G185" s="2" t="s">
        <v>859</v>
      </c>
      <c r="H185" s="2" t="s">
        <v>1204</v>
      </c>
      <c r="I185" s="37" t="s">
        <v>1362</v>
      </c>
      <c r="J185" s="379">
        <v>10845</v>
      </c>
      <c r="K185" s="379"/>
      <c r="L185" s="2"/>
    </row>
    <row r="186" spans="1:12" x14ac:dyDescent="0.25">
      <c r="A186" s="2">
        <f>COUNTA($B$3:B186)</f>
        <v>184</v>
      </c>
      <c r="B186" s="2" t="s">
        <v>424</v>
      </c>
      <c r="C186" s="42" t="s">
        <v>1633</v>
      </c>
      <c r="D186" s="37" t="s">
        <v>1442</v>
      </c>
      <c r="E186" s="37" t="s">
        <v>1444</v>
      </c>
      <c r="F186" s="42" t="s">
        <v>638</v>
      </c>
      <c r="G186" s="2" t="s">
        <v>878</v>
      </c>
      <c r="H186" s="2" t="s">
        <v>1205</v>
      </c>
      <c r="I186" s="37" t="s">
        <v>1364</v>
      </c>
      <c r="J186" s="379">
        <v>14210</v>
      </c>
      <c r="K186" s="379"/>
      <c r="L186" s="2"/>
    </row>
    <row r="187" spans="1:12" x14ac:dyDescent="0.25">
      <c r="A187" s="2">
        <f>COUNTA($B$3:B187)</f>
        <v>185</v>
      </c>
      <c r="B187" s="2" t="s">
        <v>424</v>
      </c>
      <c r="C187" s="42" t="s">
        <v>1633</v>
      </c>
      <c r="D187" s="37" t="s">
        <v>1442</v>
      </c>
      <c r="E187" s="37" t="s">
        <v>1444</v>
      </c>
      <c r="F187" s="42" t="s">
        <v>639</v>
      </c>
      <c r="G187" s="2" t="s">
        <v>928</v>
      </c>
      <c r="H187" s="2" t="s">
        <v>1206</v>
      </c>
      <c r="I187" s="37" t="s">
        <v>1365</v>
      </c>
      <c r="J187" s="379">
        <v>2542</v>
      </c>
      <c r="K187" s="379"/>
      <c r="L187" s="2"/>
    </row>
    <row r="188" spans="1:12" x14ac:dyDescent="0.25">
      <c r="A188" s="2">
        <f>COUNTA($B$3:B188)</f>
        <v>186</v>
      </c>
      <c r="B188" s="2" t="s">
        <v>424</v>
      </c>
      <c r="C188" s="42" t="s">
        <v>1633</v>
      </c>
      <c r="D188" s="37" t="s">
        <v>1442</v>
      </c>
      <c r="E188" s="37" t="s">
        <v>1444</v>
      </c>
      <c r="F188" s="42" t="s">
        <v>640</v>
      </c>
      <c r="G188" s="2" t="s">
        <v>929</v>
      </c>
      <c r="H188" s="2" t="s">
        <v>1207</v>
      </c>
      <c r="I188" s="37" t="s">
        <v>1359</v>
      </c>
      <c r="J188" s="379">
        <v>7549</v>
      </c>
      <c r="K188" s="379"/>
      <c r="L188" s="2"/>
    </row>
    <row r="189" spans="1:12" x14ac:dyDescent="0.25">
      <c r="A189" s="2">
        <f>COUNTA($B$3:B189)</f>
        <v>187</v>
      </c>
      <c r="B189" s="2" t="s">
        <v>424</v>
      </c>
      <c r="C189" s="42" t="s">
        <v>1633</v>
      </c>
      <c r="D189" s="37" t="s">
        <v>1442</v>
      </c>
      <c r="E189" s="37" t="s">
        <v>1444</v>
      </c>
      <c r="F189" s="42" t="s">
        <v>641</v>
      </c>
      <c r="G189" s="2" t="s">
        <v>930</v>
      </c>
      <c r="H189" s="2" t="s">
        <v>1208</v>
      </c>
      <c r="I189" s="37" t="s">
        <v>1359</v>
      </c>
      <c r="J189" s="379">
        <v>11506</v>
      </c>
      <c r="K189" s="379"/>
      <c r="L189" s="2"/>
    </row>
    <row r="190" spans="1:12" x14ac:dyDescent="0.25">
      <c r="A190" s="2">
        <f>COUNTA($B$3:B190)</f>
        <v>188</v>
      </c>
      <c r="B190" s="2" t="s">
        <v>424</v>
      </c>
      <c r="C190" s="42" t="s">
        <v>1633</v>
      </c>
      <c r="D190" s="37" t="s">
        <v>1442</v>
      </c>
      <c r="E190" s="37" t="s">
        <v>1444</v>
      </c>
      <c r="F190" s="42" t="s">
        <v>642</v>
      </c>
      <c r="G190" s="2" t="s">
        <v>931</v>
      </c>
      <c r="H190" s="2" t="s">
        <v>1209</v>
      </c>
      <c r="I190" s="37" t="s">
        <v>1365</v>
      </c>
      <c r="J190" s="379">
        <v>5957</v>
      </c>
      <c r="K190" s="379"/>
      <c r="L190" s="2"/>
    </row>
    <row r="191" spans="1:12" x14ac:dyDescent="0.25">
      <c r="A191" s="2">
        <f>COUNTA($B$3:B191)</f>
        <v>189</v>
      </c>
      <c r="B191" s="2" t="s">
        <v>424</v>
      </c>
      <c r="C191" s="42" t="s">
        <v>1633</v>
      </c>
      <c r="D191" s="37" t="s">
        <v>1442</v>
      </c>
      <c r="E191" s="37" t="s">
        <v>1444</v>
      </c>
      <c r="F191" s="42" t="s">
        <v>643</v>
      </c>
      <c r="G191" s="2" t="s">
        <v>911</v>
      </c>
      <c r="H191" s="2" t="s">
        <v>1210</v>
      </c>
      <c r="I191" s="37" t="s">
        <v>1358</v>
      </c>
      <c r="J191" s="379">
        <v>9813</v>
      </c>
      <c r="K191" s="379"/>
      <c r="L191" s="2"/>
    </row>
    <row r="192" spans="1:12" x14ac:dyDescent="0.25">
      <c r="A192" s="2">
        <f>COUNTA($B$3:B192)</f>
        <v>190</v>
      </c>
      <c r="B192" s="2" t="s">
        <v>424</v>
      </c>
      <c r="C192" s="42" t="s">
        <v>1633</v>
      </c>
      <c r="D192" s="37" t="s">
        <v>1442</v>
      </c>
      <c r="E192" s="37" t="s">
        <v>1444</v>
      </c>
      <c r="F192" s="42" t="s">
        <v>644</v>
      </c>
      <c r="G192" s="2" t="s">
        <v>932</v>
      </c>
      <c r="H192" s="2" t="s">
        <v>1211</v>
      </c>
      <c r="I192" s="37" t="s">
        <v>1359</v>
      </c>
      <c r="J192" s="379">
        <v>5931</v>
      </c>
      <c r="K192" s="379"/>
      <c r="L192" s="2"/>
    </row>
    <row r="193" spans="1:12" x14ac:dyDescent="0.25">
      <c r="A193" s="2">
        <f>COUNTA($B$3:B193)</f>
        <v>191</v>
      </c>
      <c r="B193" s="2" t="s">
        <v>424</v>
      </c>
      <c r="C193" s="42" t="s">
        <v>1633</v>
      </c>
      <c r="D193" s="37" t="s">
        <v>1442</v>
      </c>
      <c r="E193" s="37" t="s">
        <v>1444</v>
      </c>
      <c r="F193" s="42" t="s">
        <v>645</v>
      </c>
      <c r="G193" s="2" t="s">
        <v>933</v>
      </c>
      <c r="H193" s="2" t="s">
        <v>1212</v>
      </c>
      <c r="I193" s="37" t="s">
        <v>1364</v>
      </c>
      <c r="J193" s="379">
        <v>7152</v>
      </c>
      <c r="K193" s="379"/>
      <c r="L193" s="2"/>
    </row>
    <row r="194" spans="1:12" x14ac:dyDescent="0.25">
      <c r="A194" s="2">
        <f>COUNTA($B$3:B194)</f>
        <v>192</v>
      </c>
      <c r="B194" s="2" t="s">
        <v>424</v>
      </c>
      <c r="C194" s="42" t="s">
        <v>1633</v>
      </c>
      <c r="D194" s="37" t="s">
        <v>1442</v>
      </c>
      <c r="E194" s="37" t="s">
        <v>1444</v>
      </c>
      <c r="F194" s="42" t="s">
        <v>646</v>
      </c>
      <c r="G194" s="2" t="s">
        <v>851</v>
      </c>
      <c r="H194" s="2" t="s">
        <v>1213</v>
      </c>
      <c r="I194" s="37" t="s">
        <v>1364</v>
      </c>
      <c r="J194" s="379">
        <v>11034</v>
      </c>
      <c r="K194" s="379"/>
      <c r="L194" s="2"/>
    </row>
    <row r="195" spans="1:12" x14ac:dyDescent="0.25">
      <c r="A195" s="2">
        <f>COUNTA($B$3:B195)</f>
        <v>193</v>
      </c>
      <c r="B195" s="2" t="s">
        <v>424</v>
      </c>
      <c r="C195" s="42" t="s">
        <v>1633</v>
      </c>
      <c r="D195" s="37" t="s">
        <v>1442</v>
      </c>
      <c r="E195" s="37" t="s">
        <v>1444</v>
      </c>
      <c r="F195" s="42" t="s">
        <v>647</v>
      </c>
      <c r="G195" s="2" t="s">
        <v>934</v>
      </c>
      <c r="H195" s="2" t="s">
        <v>1214</v>
      </c>
      <c r="I195" s="37" t="s">
        <v>1366</v>
      </c>
      <c r="J195" s="379">
        <v>11598</v>
      </c>
      <c r="K195" s="379"/>
      <c r="L195" s="2"/>
    </row>
    <row r="196" spans="1:12" x14ac:dyDescent="0.25">
      <c r="A196" s="2">
        <f>COUNTA($B$3:B196)</f>
        <v>194</v>
      </c>
      <c r="B196" s="2" t="s">
        <v>424</v>
      </c>
      <c r="C196" s="42" t="s">
        <v>1633</v>
      </c>
      <c r="D196" s="37" t="s">
        <v>1442</v>
      </c>
      <c r="E196" s="37" t="s">
        <v>1444</v>
      </c>
      <c r="F196" s="42" t="s">
        <v>648</v>
      </c>
      <c r="G196" s="2" t="s">
        <v>935</v>
      </c>
      <c r="H196" s="2" t="s">
        <v>1215</v>
      </c>
      <c r="I196" s="37" t="s">
        <v>1364</v>
      </c>
      <c r="J196" s="379">
        <v>15761</v>
      </c>
      <c r="K196" s="379"/>
      <c r="L196" s="2"/>
    </row>
    <row r="197" spans="1:12" x14ac:dyDescent="0.25">
      <c r="A197" s="2">
        <f>COUNTA($B$3:B197)</f>
        <v>195</v>
      </c>
      <c r="B197" s="2" t="s">
        <v>424</v>
      </c>
      <c r="C197" s="42" t="s">
        <v>1633</v>
      </c>
      <c r="D197" s="37" t="s">
        <v>1442</v>
      </c>
      <c r="E197" s="37" t="s">
        <v>1444</v>
      </c>
      <c r="F197" s="42" t="s">
        <v>649</v>
      </c>
      <c r="G197" s="2" t="s">
        <v>858</v>
      </c>
      <c r="H197" s="2" t="s">
        <v>1216</v>
      </c>
      <c r="I197" s="37" t="s">
        <v>1365</v>
      </c>
      <c r="J197" s="379">
        <v>11335</v>
      </c>
      <c r="K197" s="379"/>
      <c r="L197" s="2"/>
    </row>
    <row r="198" spans="1:12" x14ac:dyDescent="0.25">
      <c r="A198" s="2">
        <f>COUNTA($B$3:B198)</f>
        <v>196</v>
      </c>
      <c r="B198" s="2" t="s">
        <v>424</v>
      </c>
      <c r="C198" s="42" t="s">
        <v>1633</v>
      </c>
      <c r="D198" s="37" t="s">
        <v>1442</v>
      </c>
      <c r="E198" s="37" t="s">
        <v>1444</v>
      </c>
      <c r="F198" s="42" t="s">
        <v>650</v>
      </c>
      <c r="G198" s="2" t="s">
        <v>866</v>
      </c>
      <c r="H198" s="2" t="s">
        <v>1217</v>
      </c>
      <c r="I198" s="37" t="s">
        <v>1364</v>
      </c>
      <c r="J198" s="379">
        <v>13465</v>
      </c>
      <c r="K198" s="379"/>
      <c r="L198" s="2"/>
    </row>
    <row r="199" spans="1:12" x14ac:dyDescent="0.25">
      <c r="A199" s="2">
        <f>COUNTA($B$3:B199)</f>
        <v>197</v>
      </c>
      <c r="B199" s="2" t="s">
        <v>424</v>
      </c>
      <c r="C199" s="42" t="s">
        <v>1633</v>
      </c>
      <c r="D199" s="37" t="s">
        <v>1442</v>
      </c>
      <c r="E199" s="37" t="s">
        <v>1444</v>
      </c>
      <c r="F199" s="42" t="s">
        <v>651</v>
      </c>
      <c r="G199" s="2" t="s">
        <v>936</v>
      </c>
      <c r="H199" s="2" t="s">
        <v>1218</v>
      </c>
      <c r="I199" s="37" t="s">
        <v>1362</v>
      </c>
      <c r="J199" s="379">
        <v>9481</v>
      </c>
      <c r="K199" s="379"/>
      <c r="L199" s="2"/>
    </row>
    <row r="200" spans="1:12" x14ac:dyDescent="0.25">
      <c r="A200" s="2">
        <f>COUNTA($B$3:B200)</f>
        <v>198</v>
      </c>
      <c r="B200" s="2" t="s">
        <v>424</v>
      </c>
      <c r="C200" s="42" t="s">
        <v>1633</v>
      </c>
      <c r="D200" s="37" t="s">
        <v>1442</v>
      </c>
      <c r="E200" s="37" t="s">
        <v>1444</v>
      </c>
      <c r="F200" s="42" t="s">
        <v>652</v>
      </c>
      <c r="G200" s="2" t="s">
        <v>193</v>
      </c>
      <c r="H200" s="2" t="s">
        <v>1219</v>
      </c>
      <c r="I200" s="37" t="s">
        <v>1364</v>
      </c>
      <c r="J200" s="379">
        <v>14801</v>
      </c>
      <c r="K200" s="379"/>
      <c r="L200" s="2"/>
    </row>
    <row r="201" spans="1:12" x14ac:dyDescent="0.25">
      <c r="A201" s="2">
        <f>COUNTA($B$3:B201)</f>
        <v>199</v>
      </c>
      <c r="B201" s="2" t="s">
        <v>424</v>
      </c>
      <c r="C201" s="42" t="s">
        <v>1633</v>
      </c>
      <c r="D201" s="37" t="s">
        <v>1442</v>
      </c>
      <c r="E201" s="37" t="s">
        <v>1444</v>
      </c>
      <c r="F201" s="42" t="s">
        <v>653</v>
      </c>
      <c r="G201" s="2" t="s">
        <v>937</v>
      </c>
      <c r="H201" s="2" t="s">
        <v>1220</v>
      </c>
      <c r="I201" s="37" t="s">
        <v>1364</v>
      </c>
      <c r="J201" s="379">
        <v>8620</v>
      </c>
      <c r="K201" s="379"/>
      <c r="L201" s="2"/>
    </row>
    <row r="202" spans="1:12" x14ac:dyDescent="0.25">
      <c r="A202" s="2">
        <f>COUNTA($B$3:B202)</f>
        <v>200</v>
      </c>
      <c r="B202" s="2" t="s">
        <v>424</v>
      </c>
      <c r="C202" s="42" t="s">
        <v>1633</v>
      </c>
      <c r="D202" s="37" t="s">
        <v>1442</v>
      </c>
      <c r="E202" s="37" t="s">
        <v>1444</v>
      </c>
      <c r="F202" s="42" t="s">
        <v>654</v>
      </c>
      <c r="G202" s="2" t="s">
        <v>938</v>
      </c>
      <c r="H202" s="2" t="s">
        <v>1221</v>
      </c>
      <c r="I202" s="37" t="s">
        <v>1364</v>
      </c>
      <c r="J202" s="379">
        <v>9606</v>
      </c>
      <c r="K202" s="379"/>
      <c r="L202" s="2"/>
    </row>
    <row r="203" spans="1:12" x14ac:dyDescent="0.25">
      <c r="A203" s="2">
        <f>COUNTA($B$3:B203)</f>
        <v>201</v>
      </c>
      <c r="B203" s="2" t="s">
        <v>424</v>
      </c>
      <c r="C203" s="42" t="s">
        <v>1633</v>
      </c>
      <c r="D203" s="37" t="s">
        <v>1442</v>
      </c>
      <c r="E203" s="37" t="s">
        <v>1444</v>
      </c>
      <c r="F203" s="42" t="s">
        <v>655</v>
      </c>
      <c r="G203" s="2" t="s">
        <v>939</v>
      </c>
      <c r="H203" s="2" t="s">
        <v>1222</v>
      </c>
      <c r="I203" s="37" t="s">
        <v>1361</v>
      </c>
      <c r="J203" s="379">
        <v>4918</v>
      </c>
      <c r="K203" s="379"/>
      <c r="L203" s="2"/>
    </row>
    <row r="204" spans="1:12" x14ac:dyDescent="0.25">
      <c r="A204" s="2">
        <f>COUNTA($B$3:B204)</f>
        <v>202</v>
      </c>
      <c r="B204" s="2" t="s">
        <v>424</v>
      </c>
      <c r="C204" s="42" t="s">
        <v>1633</v>
      </c>
      <c r="D204" s="37" t="s">
        <v>1442</v>
      </c>
      <c r="E204" s="37" t="s">
        <v>1444</v>
      </c>
      <c r="F204" s="42" t="s">
        <v>656</v>
      </c>
      <c r="G204" s="2" t="s">
        <v>940</v>
      </c>
      <c r="H204" s="2" t="s">
        <v>1223</v>
      </c>
      <c r="I204" s="37" t="s">
        <v>1365</v>
      </c>
      <c r="J204" s="379">
        <v>13360</v>
      </c>
      <c r="K204" s="379"/>
      <c r="L204" s="2"/>
    </row>
    <row r="205" spans="1:12" x14ac:dyDescent="0.25">
      <c r="A205" s="2">
        <f>COUNTA($B$3:B205)</f>
        <v>203</v>
      </c>
      <c r="B205" s="2" t="s">
        <v>424</v>
      </c>
      <c r="C205" s="42" t="s">
        <v>1633</v>
      </c>
      <c r="D205" s="37" t="s">
        <v>1442</v>
      </c>
      <c r="E205" s="37" t="s">
        <v>1444</v>
      </c>
      <c r="F205" s="42" t="s">
        <v>657</v>
      </c>
      <c r="G205" s="2" t="s">
        <v>941</v>
      </c>
      <c r="H205" s="2" t="s">
        <v>1224</v>
      </c>
      <c r="I205" s="37" t="s">
        <v>1362</v>
      </c>
      <c r="J205" s="379">
        <v>11678</v>
      </c>
      <c r="K205" s="379"/>
      <c r="L205" s="2"/>
    </row>
    <row r="206" spans="1:12" x14ac:dyDescent="0.25">
      <c r="A206" s="2">
        <f>COUNTA($B$3:B206)</f>
        <v>204</v>
      </c>
      <c r="B206" s="2" t="s">
        <v>424</v>
      </c>
      <c r="C206" s="42" t="s">
        <v>1633</v>
      </c>
      <c r="D206" s="37" t="s">
        <v>1442</v>
      </c>
      <c r="E206" s="37" t="s">
        <v>1444</v>
      </c>
      <c r="F206" s="42" t="s">
        <v>658</v>
      </c>
      <c r="G206" s="2" t="s">
        <v>893</v>
      </c>
      <c r="H206" s="2" t="s">
        <v>1225</v>
      </c>
      <c r="I206" s="37" t="s">
        <v>1362</v>
      </c>
      <c r="J206" s="379">
        <v>13978</v>
      </c>
      <c r="K206" s="379"/>
      <c r="L206" s="2"/>
    </row>
    <row r="207" spans="1:12" x14ac:dyDescent="0.25">
      <c r="A207" s="2">
        <f>COUNTA($B$3:B207)</f>
        <v>205</v>
      </c>
      <c r="B207" s="2" t="s">
        <v>424</v>
      </c>
      <c r="C207" s="42" t="s">
        <v>1633</v>
      </c>
      <c r="D207" s="37" t="s">
        <v>1442</v>
      </c>
      <c r="E207" s="37" t="s">
        <v>1444</v>
      </c>
      <c r="F207" s="42" t="s">
        <v>659</v>
      </c>
      <c r="G207" s="2" t="s">
        <v>942</v>
      </c>
      <c r="H207" s="2" t="s">
        <v>1226</v>
      </c>
      <c r="I207" s="37" t="s">
        <v>1365</v>
      </c>
      <c r="J207" s="379">
        <v>6383</v>
      </c>
      <c r="K207" s="379"/>
      <c r="L207" s="2"/>
    </row>
    <row r="208" spans="1:12" x14ac:dyDescent="0.25">
      <c r="A208" s="2">
        <f>COUNTA($B$3:B208)</f>
        <v>206</v>
      </c>
      <c r="B208" s="2" t="s">
        <v>424</v>
      </c>
      <c r="C208" s="42" t="s">
        <v>1633</v>
      </c>
      <c r="D208" s="37" t="s">
        <v>1442</v>
      </c>
      <c r="E208" s="37" t="s">
        <v>1444</v>
      </c>
      <c r="F208" s="42" t="s">
        <v>660</v>
      </c>
      <c r="G208" s="2" t="s">
        <v>943</v>
      </c>
      <c r="H208" s="2" t="s">
        <v>1227</v>
      </c>
      <c r="I208" s="37" t="s">
        <v>1364</v>
      </c>
      <c r="J208" s="379">
        <v>9693</v>
      </c>
      <c r="K208" s="379"/>
      <c r="L208" s="2"/>
    </row>
    <row r="209" spans="1:12" x14ac:dyDescent="0.25">
      <c r="A209" s="2">
        <f>COUNTA($B$3:B209)</f>
        <v>207</v>
      </c>
      <c r="B209" s="2" t="s">
        <v>424</v>
      </c>
      <c r="C209" s="42" t="s">
        <v>1633</v>
      </c>
      <c r="D209" s="37" t="s">
        <v>1442</v>
      </c>
      <c r="E209" s="37" t="s">
        <v>1444</v>
      </c>
      <c r="F209" s="42" t="s">
        <v>661</v>
      </c>
      <c r="G209" s="2" t="s">
        <v>944</v>
      </c>
      <c r="H209" s="2" t="s">
        <v>1228</v>
      </c>
      <c r="I209" s="37" t="s">
        <v>1366</v>
      </c>
      <c r="J209" s="379">
        <v>10791</v>
      </c>
      <c r="K209" s="379"/>
      <c r="L209" s="2"/>
    </row>
    <row r="210" spans="1:12" x14ac:dyDescent="0.25">
      <c r="A210" s="2">
        <f>COUNTA($B$3:B210)</f>
        <v>208</v>
      </c>
      <c r="B210" s="2" t="s">
        <v>424</v>
      </c>
      <c r="C210" s="42" t="s">
        <v>1633</v>
      </c>
      <c r="D210" s="37" t="s">
        <v>1442</v>
      </c>
      <c r="E210" s="37" t="s">
        <v>1444</v>
      </c>
      <c r="F210" s="42" t="s">
        <v>662</v>
      </c>
      <c r="G210" s="2" t="s">
        <v>945</v>
      </c>
      <c r="H210" s="2" t="s">
        <v>1229</v>
      </c>
      <c r="I210" s="37" t="s">
        <v>1366</v>
      </c>
      <c r="J210" s="379">
        <v>11482</v>
      </c>
      <c r="K210" s="379"/>
      <c r="L210" s="2"/>
    </row>
    <row r="211" spans="1:12" x14ac:dyDescent="0.25">
      <c r="A211" s="2">
        <f>COUNTA($B$3:B211)</f>
        <v>209</v>
      </c>
      <c r="B211" s="2" t="s">
        <v>424</v>
      </c>
      <c r="C211" s="42" t="s">
        <v>1633</v>
      </c>
      <c r="D211" s="37" t="s">
        <v>1442</v>
      </c>
      <c r="E211" s="37" t="s">
        <v>1444</v>
      </c>
      <c r="F211" s="42" t="s">
        <v>663</v>
      </c>
      <c r="G211" s="2" t="s">
        <v>946</v>
      </c>
      <c r="H211" s="2" t="s">
        <v>1230</v>
      </c>
      <c r="I211" s="37" t="s">
        <v>1364</v>
      </c>
      <c r="J211" s="379">
        <v>12785</v>
      </c>
      <c r="K211" s="379"/>
      <c r="L211" s="2"/>
    </row>
    <row r="212" spans="1:12" x14ac:dyDescent="0.25">
      <c r="A212" s="2">
        <f>COUNTA($B$3:B212)</f>
        <v>210</v>
      </c>
      <c r="B212" s="2" t="s">
        <v>424</v>
      </c>
      <c r="C212" s="42" t="s">
        <v>1633</v>
      </c>
      <c r="D212" s="37" t="s">
        <v>1442</v>
      </c>
      <c r="E212" s="37" t="s">
        <v>1444</v>
      </c>
      <c r="F212" s="42" t="s">
        <v>664</v>
      </c>
      <c r="G212" s="2" t="s">
        <v>947</v>
      </c>
      <c r="H212" s="2" t="s">
        <v>1231</v>
      </c>
      <c r="I212" s="37" t="s">
        <v>1358</v>
      </c>
      <c r="J212" s="379">
        <v>12980</v>
      </c>
      <c r="K212" s="379"/>
      <c r="L212" s="2"/>
    </row>
    <row r="213" spans="1:12" x14ac:dyDescent="0.25">
      <c r="A213" s="2">
        <f>COUNTA($B$3:B213)</f>
        <v>211</v>
      </c>
      <c r="B213" s="2" t="s">
        <v>424</v>
      </c>
      <c r="C213" s="42" t="s">
        <v>1633</v>
      </c>
      <c r="D213" s="37" t="s">
        <v>1442</v>
      </c>
      <c r="E213" s="37" t="s">
        <v>1444</v>
      </c>
      <c r="F213" s="42" t="s">
        <v>665</v>
      </c>
      <c r="G213" s="2" t="s">
        <v>948</v>
      </c>
      <c r="H213" s="2" t="s">
        <v>1232</v>
      </c>
      <c r="I213" s="37" t="s">
        <v>1364</v>
      </c>
      <c r="J213" s="379">
        <v>11580</v>
      </c>
      <c r="K213" s="379"/>
      <c r="L213" s="2"/>
    </row>
    <row r="214" spans="1:12" x14ac:dyDescent="0.25">
      <c r="A214" s="2">
        <f>COUNTA($B$3:B214)</f>
        <v>212</v>
      </c>
      <c r="B214" s="2" t="s">
        <v>424</v>
      </c>
      <c r="C214" s="42" t="s">
        <v>1633</v>
      </c>
      <c r="D214" s="37" t="s">
        <v>1442</v>
      </c>
      <c r="E214" s="37" t="s">
        <v>1444</v>
      </c>
      <c r="F214" s="42" t="s">
        <v>666</v>
      </c>
      <c r="G214" s="2" t="s">
        <v>861</v>
      </c>
      <c r="H214" s="2" t="s">
        <v>1233</v>
      </c>
      <c r="I214" s="37" t="s">
        <v>1358</v>
      </c>
      <c r="J214" s="379">
        <v>14942</v>
      </c>
      <c r="K214" s="379"/>
      <c r="L214" s="2"/>
    </row>
    <row r="215" spans="1:12" x14ac:dyDescent="0.25">
      <c r="A215" s="2">
        <f>COUNTA($B$3:B215)</f>
        <v>213</v>
      </c>
      <c r="B215" s="2" t="s">
        <v>424</v>
      </c>
      <c r="C215" s="42" t="s">
        <v>1633</v>
      </c>
      <c r="D215" s="37" t="s">
        <v>1442</v>
      </c>
      <c r="E215" s="37" t="s">
        <v>1444</v>
      </c>
      <c r="F215" s="42" t="s">
        <v>667</v>
      </c>
      <c r="G215" s="2" t="s">
        <v>949</v>
      </c>
      <c r="H215" s="2" t="s">
        <v>1234</v>
      </c>
      <c r="I215" s="37" t="s">
        <v>1365</v>
      </c>
      <c r="J215" s="379">
        <v>0</v>
      </c>
      <c r="K215" s="379"/>
      <c r="L215" s="2"/>
    </row>
    <row r="216" spans="1:12" x14ac:dyDescent="0.25">
      <c r="A216" s="2">
        <f>COUNTA($B$3:B216)</f>
        <v>214</v>
      </c>
      <c r="B216" s="2" t="s">
        <v>424</v>
      </c>
      <c r="C216" s="42" t="s">
        <v>1634</v>
      </c>
      <c r="D216" s="37" t="s">
        <v>1442</v>
      </c>
      <c r="E216" s="37" t="s">
        <v>1444</v>
      </c>
      <c r="F216" s="42" t="s">
        <v>613</v>
      </c>
      <c r="G216" s="2" t="s">
        <v>910</v>
      </c>
      <c r="H216" s="2" t="s">
        <v>1180</v>
      </c>
      <c r="I216" s="37" t="s">
        <v>1359</v>
      </c>
      <c r="J216" s="379">
        <v>10492</v>
      </c>
      <c r="K216" s="379"/>
      <c r="L216" s="2"/>
    </row>
    <row r="217" spans="1:12" x14ac:dyDescent="0.25">
      <c r="A217" s="2">
        <f>COUNTA($B$3:B217)</f>
        <v>215</v>
      </c>
      <c r="B217" s="2" t="s">
        <v>424</v>
      </c>
      <c r="C217" s="42" t="s">
        <v>1634</v>
      </c>
      <c r="D217" s="37" t="s">
        <v>1442</v>
      </c>
      <c r="E217" s="37" t="s">
        <v>1444</v>
      </c>
      <c r="F217" s="42" t="s">
        <v>614</v>
      </c>
      <c r="G217" s="2" t="s">
        <v>849</v>
      </c>
      <c r="H217" s="2" t="s">
        <v>1181</v>
      </c>
      <c r="I217" s="37" t="s">
        <v>1358</v>
      </c>
      <c r="J217" s="379">
        <v>8079</v>
      </c>
      <c r="K217" s="379"/>
      <c r="L217" s="2"/>
    </row>
    <row r="218" spans="1:12" x14ac:dyDescent="0.25">
      <c r="A218" s="2">
        <f>COUNTA($B$3:B218)</f>
        <v>216</v>
      </c>
      <c r="B218" s="2" t="s">
        <v>424</v>
      </c>
      <c r="C218" s="42" t="s">
        <v>1634</v>
      </c>
      <c r="D218" s="37" t="s">
        <v>1442</v>
      </c>
      <c r="E218" s="37" t="s">
        <v>1444</v>
      </c>
      <c r="F218" s="42" t="s">
        <v>615</v>
      </c>
      <c r="G218" s="2" t="s">
        <v>911</v>
      </c>
      <c r="H218" s="2" t="s">
        <v>1182</v>
      </c>
      <c r="I218" s="37" t="s">
        <v>1358</v>
      </c>
      <c r="J218" s="379">
        <v>13216</v>
      </c>
      <c r="K218" s="379"/>
      <c r="L218" s="2"/>
    </row>
    <row r="219" spans="1:12" x14ac:dyDescent="0.25">
      <c r="A219" s="2">
        <f>COUNTA($B$3:B219)</f>
        <v>217</v>
      </c>
      <c r="B219" s="2" t="s">
        <v>424</v>
      </c>
      <c r="C219" s="42" t="s">
        <v>1634</v>
      </c>
      <c r="D219" s="37" t="s">
        <v>1442</v>
      </c>
      <c r="E219" s="37" t="s">
        <v>1444</v>
      </c>
      <c r="F219" s="42" t="s">
        <v>616</v>
      </c>
      <c r="G219" s="2" t="s">
        <v>912</v>
      </c>
      <c r="H219" s="2" t="s">
        <v>1183</v>
      </c>
      <c r="I219" s="37" t="s">
        <v>1361</v>
      </c>
      <c r="J219" s="379">
        <v>13356</v>
      </c>
      <c r="K219" s="379"/>
      <c r="L219" s="2"/>
    </row>
    <row r="220" spans="1:12" x14ac:dyDescent="0.25">
      <c r="A220" s="2">
        <f>COUNTA($B$3:B220)</f>
        <v>218</v>
      </c>
      <c r="B220" s="2" t="s">
        <v>424</v>
      </c>
      <c r="C220" s="42" t="s">
        <v>1634</v>
      </c>
      <c r="D220" s="37" t="s">
        <v>1442</v>
      </c>
      <c r="E220" s="37" t="s">
        <v>1444</v>
      </c>
      <c r="F220" s="42" t="s">
        <v>617</v>
      </c>
      <c r="G220" s="2" t="s">
        <v>913</v>
      </c>
      <c r="H220" s="2" t="s">
        <v>1184</v>
      </c>
      <c r="I220" s="37" t="s">
        <v>1359</v>
      </c>
      <c r="J220" s="379">
        <v>1369</v>
      </c>
      <c r="K220" s="379"/>
      <c r="L220" s="2"/>
    </row>
    <row r="221" spans="1:12" x14ac:dyDescent="0.25">
      <c r="A221" s="2">
        <f>COUNTA($B$3:B221)</f>
        <v>219</v>
      </c>
      <c r="B221" s="2" t="s">
        <v>424</v>
      </c>
      <c r="C221" s="42" t="s">
        <v>1634</v>
      </c>
      <c r="D221" s="37" t="s">
        <v>1442</v>
      </c>
      <c r="E221" s="37" t="s">
        <v>1444</v>
      </c>
      <c r="F221" s="42" t="s">
        <v>618</v>
      </c>
      <c r="G221" s="2" t="s">
        <v>914</v>
      </c>
      <c r="H221" s="2" t="s">
        <v>1185</v>
      </c>
      <c r="I221" s="37" t="s">
        <v>1359</v>
      </c>
      <c r="J221" s="379">
        <v>11948</v>
      </c>
      <c r="K221" s="379"/>
      <c r="L221" s="2"/>
    </row>
    <row r="222" spans="1:12" x14ac:dyDescent="0.25">
      <c r="A222" s="2">
        <f>COUNTA($B$3:B222)</f>
        <v>220</v>
      </c>
      <c r="B222" s="2" t="s">
        <v>424</v>
      </c>
      <c r="C222" s="42" t="s">
        <v>1634</v>
      </c>
      <c r="D222" s="37" t="s">
        <v>1442</v>
      </c>
      <c r="E222" s="37" t="s">
        <v>1444</v>
      </c>
      <c r="F222" s="42" t="s">
        <v>619</v>
      </c>
      <c r="G222" s="2" t="s">
        <v>915</v>
      </c>
      <c r="H222" s="2" t="s">
        <v>1186</v>
      </c>
      <c r="I222" s="37" t="s">
        <v>1359</v>
      </c>
      <c r="J222" s="379">
        <v>6713</v>
      </c>
      <c r="K222" s="379"/>
      <c r="L222" s="2"/>
    </row>
    <row r="223" spans="1:12" x14ac:dyDescent="0.25">
      <c r="A223" s="2">
        <f>COUNTA($B$3:B223)</f>
        <v>221</v>
      </c>
      <c r="B223" s="2" t="s">
        <v>424</v>
      </c>
      <c r="C223" s="42" t="s">
        <v>1634</v>
      </c>
      <c r="D223" s="37" t="s">
        <v>1442</v>
      </c>
      <c r="E223" s="37" t="s">
        <v>1444</v>
      </c>
      <c r="F223" s="42" t="s">
        <v>620</v>
      </c>
      <c r="G223" s="2" t="s">
        <v>916</v>
      </c>
      <c r="H223" s="2" t="s">
        <v>1187</v>
      </c>
      <c r="I223" s="37" t="s">
        <v>1358</v>
      </c>
      <c r="J223" s="379">
        <v>7698</v>
      </c>
      <c r="K223" s="379"/>
      <c r="L223" s="2"/>
    </row>
    <row r="224" spans="1:12" x14ac:dyDescent="0.25">
      <c r="A224" s="2">
        <f>COUNTA($B$3:B224)</f>
        <v>222</v>
      </c>
      <c r="B224" s="2" t="s">
        <v>424</v>
      </c>
      <c r="C224" s="42" t="s">
        <v>1634</v>
      </c>
      <c r="D224" s="37" t="s">
        <v>1442</v>
      </c>
      <c r="E224" s="37" t="s">
        <v>1444</v>
      </c>
      <c r="F224" s="42" t="s">
        <v>621</v>
      </c>
      <c r="G224" s="2" t="s">
        <v>917</v>
      </c>
      <c r="H224" s="2" t="s">
        <v>1188</v>
      </c>
      <c r="I224" s="37" t="s">
        <v>1358</v>
      </c>
      <c r="J224" s="379">
        <v>3227</v>
      </c>
      <c r="K224" s="379"/>
      <c r="L224" s="2"/>
    </row>
    <row r="225" spans="1:12" x14ac:dyDescent="0.25">
      <c r="A225" s="2">
        <f>COUNTA($B$3:B225)</f>
        <v>223</v>
      </c>
      <c r="B225" s="2" t="s">
        <v>424</v>
      </c>
      <c r="C225" s="42" t="s">
        <v>1634</v>
      </c>
      <c r="D225" s="37" t="s">
        <v>1442</v>
      </c>
      <c r="E225" s="37" t="s">
        <v>1444</v>
      </c>
      <c r="F225" s="42" t="s">
        <v>622</v>
      </c>
      <c r="G225" s="2" t="s">
        <v>918</v>
      </c>
      <c r="H225" s="2" t="s">
        <v>1189</v>
      </c>
      <c r="I225" s="37" t="s">
        <v>1361</v>
      </c>
      <c r="J225" s="379">
        <v>9481</v>
      </c>
      <c r="K225" s="379"/>
      <c r="L225" s="2"/>
    </row>
    <row r="226" spans="1:12" x14ac:dyDescent="0.25">
      <c r="A226" s="2">
        <f>COUNTA($B$3:B226)</f>
        <v>224</v>
      </c>
      <c r="B226" s="2" t="s">
        <v>424</v>
      </c>
      <c r="C226" s="42" t="s">
        <v>1634</v>
      </c>
      <c r="D226" s="37" t="s">
        <v>1442</v>
      </c>
      <c r="E226" s="37" t="s">
        <v>1444</v>
      </c>
      <c r="F226" s="42" t="s">
        <v>623</v>
      </c>
      <c r="G226" s="2" t="s">
        <v>919</v>
      </c>
      <c r="H226" s="2" t="s">
        <v>1190</v>
      </c>
      <c r="I226" s="37" t="s">
        <v>1358</v>
      </c>
      <c r="J226" s="379">
        <v>15245</v>
      </c>
      <c r="K226" s="379"/>
      <c r="L226" s="2"/>
    </row>
    <row r="227" spans="1:12" x14ac:dyDescent="0.25">
      <c r="A227" s="2">
        <f>COUNTA($B$3:B227)</f>
        <v>225</v>
      </c>
      <c r="B227" s="2" t="s">
        <v>424</v>
      </c>
      <c r="C227" s="42" t="s">
        <v>1634</v>
      </c>
      <c r="D227" s="37" t="s">
        <v>1442</v>
      </c>
      <c r="E227" s="37" t="s">
        <v>1444</v>
      </c>
      <c r="F227" s="42" t="s">
        <v>624</v>
      </c>
      <c r="G227" s="2" t="s">
        <v>920</v>
      </c>
      <c r="H227" s="2" t="s">
        <v>1191</v>
      </c>
      <c r="I227" s="37" t="s">
        <v>1358</v>
      </c>
      <c r="J227" s="379">
        <v>13116</v>
      </c>
      <c r="K227" s="379"/>
      <c r="L227" s="2"/>
    </row>
    <row r="228" spans="1:12" x14ac:dyDescent="0.25">
      <c r="A228" s="2">
        <f>COUNTA($B$3:B228)</f>
        <v>226</v>
      </c>
      <c r="B228" s="2" t="s">
        <v>424</v>
      </c>
      <c r="C228" s="42" t="s">
        <v>1634</v>
      </c>
      <c r="D228" s="37" t="s">
        <v>1442</v>
      </c>
      <c r="E228" s="37" t="s">
        <v>1444</v>
      </c>
      <c r="F228" s="42" t="s">
        <v>625</v>
      </c>
      <c r="G228" s="2" t="s">
        <v>921</v>
      </c>
      <c r="H228" s="2" t="s">
        <v>1192</v>
      </c>
      <c r="I228" s="37" t="s">
        <v>1361</v>
      </c>
      <c r="J228" s="379">
        <v>4883</v>
      </c>
      <c r="K228" s="379"/>
      <c r="L228" s="2"/>
    </row>
    <row r="229" spans="1:12" x14ac:dyDescent="0.25">
      <c r="A229" s="2">
        <f>COUNTA($B$3:B229)</f>
        <v>227</v>
      </c>
      <c r="B229" s="2" t="s">
        <v>424</v>
      </c>
      <c r="C229" s="42" t="s">
        <v>1634</v>
      </c>
      <c r="D229" s="37" t="s">
        <v>1442</v>
      </c>
      <c r="E229" s="37" t="s">
        <v>1444</v>
      </c>
      <c r="F229" s="42" t="s">
        <v>626</v>
      </c>
      <c r="G229" s="2" t="s">
        <v>922</v>
      </c>
      <c r="H229" s="2" t="s">
        <v>1193</v>
      </c>
      <c r="I229" s="37" t="s">
        <v>1361</v>
      </c>
      <c r="J229" s="379">
        <v>7473</v>
      </c>
      <c r="K229" s="379"/>
      <c r="L229" s="2"/>
    </row>
    <row r="230" spans="1:12" x14ac:dyDescent="0.25">
      <c r="A230" s="2">
        <f>COUNTA($B$3:B230)</f>
        <v>228</v>
      </c>
      <c r="B230" s="2" t="s">
        <v>424</v>
      </c>
      <c r="C230" s="42" t="s">
        <v>1646</v>
      </c>
      <c r="D230" s="37" t="s">
        <v>1442</v>
      </c>
      <c r="E230" s="37" t="s">
        <v>1444</v>
      </c>
      <c r="F230" s="42" t="s">
        <v>668</v>
      </c>
      <c r="G230" s="2" t="s">
        <v>950</v>
      </c>
      <c r="H230" s="2" t="s">
        <v>1235</v>
      </c>
      <c r="I230" s="37" t="s">
        <v>1406</v>
      </c>
      <c r="J230" s="379">
        <v>33000</v>
      </c>
      <c r="K230" s="379"/>
      <c r="L230" s="2"/>
    </row>
    <row r="231" spans="1:12" x14ac:dyDescent="0.25">
      <c r="A231" s="2">
        <f>COUNTA($B$3:B231)</f>
        <v>229</v>
      </c>
      <c r="B231" s="2" t="s">
        <v>424</v>
      </c>
      <c r="C231" s="373" t="s">
        <v>1671</v>
      </c>
      <c r="D231" s="37" t="s">
        <v>1442</v>
      </c>
      <c r="E231" s="37" t="s">
        <v>1444</v>
      </c>
      <c r="F231" s="42" t="s">
        <v>1615</v>
      </c>
      <c r="G231" s="2" t="s">
        <v>1621</v>
      </c>
      <c r="H231" s="2" t="s">
        <v>1625</v>
      </c>
      <c r="I231" s="37" t="s">
        <v>1603</v>
      </c>
      <c r="J231" s="379">
        <v>41000</v>
      </c>
      <c r="K231" s="379"/>
      <c r="L231" s="2"/>
    </row>
    <row r="232" spans="1:12" x14ac:dyDescent="0.25">
      <c r="A232" s="2">
        <f>COUNTA($B$3:B232)</f>
        <v>230</v>
      </c>
      <c r="B232" s="2" t="s">
        <v>424</v>
      </c>
      <c r="C232" s="42" t="s">
        <v>1629</v>
      </c>
      <c r="D232" s="37" t="s">
        <v>1442</v>
      </c>
      <c r="E232" s="37" t="s">
        <v>1444</v>
      </c>
      <c r="F232" s="42" t="s">
        <v>580</v>
      </c>
      <c r="G232" s="2" t="s">
        <v>884</v>
      </c>
      <c r="H232" s="2" t="s">
        <v>1154</v>
      </c>
      <c r="I232" s="37" t="s">
        <v>1389</v>
      </c>
      <c r="J232" s="379">
        <v>51474.04</v>
      </c>
      <c r="K232" s="379"/>
      <c r="L232" s="2"/>
    </row>
    <row r="233" spans="1:12" x14ac:dyDescent="0.25">
      <c r="A233" s="2">
        <f>COUNTA($B$3:B233)</f>
        <v>231</v>
      </c>
      <c r="B233" s="2" t="s">
        <v>424</v>
      </c>
      <c r="C233" s="42" t="s">
        <v>1629</v>
      </c>
      <c r="D233" s="37" t="s">
        <v>1442</v>
      </c>
      <c r="E233" s="37" t="s">
        <v>1444</v>
      </c>
      <c r="F233" s="42" t="s">
        <v>581</v>
      </c>
      <c r="G233" s="2" t="s">
        <v>849</v>
      </c>
      <c r="H233" s="2" t="s">
        <v>1155</v>
      </c>
      <c r="I233" s="37" t="s">
        <v>1390</v>
      </c>
      <c r="J233" s="379">
        <v>1665535.7</v>
      </c>
      <c r="K233" s="379"/>
      <c r="L233" s="2"/>
    </row>
    <row r="234" spans="1:12" x14ac:dyDescent="0.25">
      <c r="A234" s="2">
        <f>COUNTA($B$3:B234)</f>
        <v>232</v>
      </c>
      <c r="B234" s="2" t="s">
        <v>424</v>
      </c>
      <c r="C234" s="42" t="s">
        <v>1629</v>
      </c>
      <c r="D234" s="37" t="s">
        <v>1442</v>
      </c>
      <c r="E234" s="37" t="s">
        <v>1444</v>
      </c>
      <c r="F234" s="42" t="s">
        <v>582</v>
      </c>
      <c r="G234" s="2" t="s">
        <v>885</v>
      </c>
      <c r="H234" s="2" t="s">
        <v>1156</v>
      </c>
      <c r="I234" s="37" t="s">
        <v>1390</v>
      </c>
      <c r="J234" s="379">
        <v>24439.66</v>
      </c>
      <c r="K234" s="379"/>
      <c r="L234" s="2"/>
    </row>
    <row r="235" spans="1:12" x14ac:dyDescent="0.25">
      <c r="A235" s="2">
        <f>COUNTA($B$3:B235)</f>
        <v>233</v>
      </c>
      <c r="B235" s="2" t="s">
        <v>424</v>
      </c>
      <c r="C235" s="42" t="s">
        <v>1629</v>
      </c>
      <c r="D235" s="37" t="s">
        <v>1442</v>
      </c>
      <c r="E235" s="37" t="s">
        <v>1444</v>
      </c>
      <c r="F235" s="42" t="s">
        <v>583</v>
      </c>
      <c r="G235" s="2" t="s">
        <v>886</v>
      </c>
      <c r="H235" s="2" t="s">
        <v>1157</v>
      </c>
      <c r="I235" s="37" t="s">
        <v>1391</v>
      </c>
      <c r="J235" s="379">
        <v>23229</v>
      </c>
      <c r="K235" s="379"/>
      <c r="L235" s="2"/>
    </row>
    <row r="236" spans="1:12" x14ac:dyDescent="0.25">
      <c r="A236" s="2">
        <f>COUNTA($B$3:B236)</f>
        <v>234</v>
      </c>
      <c r="B236" s="2" t="s">
        <v>424</v>
      </c>
      <c r="C236" s="42" t="s">
        <v>1629</v>
      </c>
      <c r="D236" s="37" t="s">
        <v>1442</v>
      </c>
      <c r="E236" s="37" t="s">
        <v>1444</v>
      </c>
      <c r="F236" s="42" t="s">
        <v>584</v>
      </c>
      <c r="G236" s="2" t="s">
        <v>887</v>
      </c>
      <c r="H236" s="2" t="s">
        <v>1157</v>
      </c>
      <c r="I236" s="37" t="s">
        <v>1392</v>
      </c>
      <c r="J236" s="379">
        <v>43340</v>
      </c>
      <c r="K236" s="379"/>
      <c r="L236" s="2"/>
    </row>
    <row r="237" spans="1:12" x14ac:dyDescent="0.25">
      <c r="A237" s="2">
        <f>COUNTA($B$3:B237)</f>
        <v>235</v>
      </c>
      <c r="B237" s="2" t="s">
        <v>424</v>
      </c>
      <c r="C237" s="42" t="s">
        <v>1629</v>
      </c>
      <c r="D237" s="37" t="s">
        <v>1442</v>
      </c>
      <c r="E237" s="37" t="s">
        <v>1444</v>
      </c>
      <c r="F237" s="42" t="s">
        <v>585</v>
      </c>
      <c r="G237" s="2" t="s">
        <v>888</v>
      </c>
      <c r="H237" s="2" t="s">
        <v>1157</v>
      </c>
      <c r="I237" s="37" t="s">
        <v>1393</v>
      </c>
      <c r="J237" s="379">
        <v>0</v>
      </c>
      <c r="K237" s="379"/>
      <c r="L237" s="2"/>
    </row>
    <row r="238" spans="1:12" x14ac:dyDescent="0.25">
      <c r="A238" s="2">
        <f>COUNTA($B$3:B238)</f>
        <v>236</v>
      </c>
      <c r="B238" s="2" t="s">
        <v>424</v>
      </c>
      <c r="C238" s="42" t="s">
        <v>1629</v>
      </c>
      <c r="D238" s="37" t="s">
        <v>1442</v>
      </c>
      <c r="E238" s="37" t="s">
        <v>1444</v>
      </c>
      <c r="F238" s="42" t="s">
        <v>586</v>
      </c>
      <c r="G238" s="2" t="s">
        <v>889</v>
      </c>
      <c r="H238" s="2" t="s">
        <v>1157</v>
      </c>
      <c r="I238" s="37" t="s">
        <v>1394</v>
      </c>
      <c r="J238" s="379">
        <v>72300</v>
      </c>
      <c r="K238" s="379"/>
      <c r="L238" s="2"/>
    </row>
    <row r="239" spans="1:12" x14ac:dyDescent="0.25">
      <c r="A239" s="2">
        <f>COUNTA($B$3:B239)</f>
        <v>237</v>
      </c>
      <c r="B239" s="2" t="s">
        <v>424</v>
      </c>
      <c r="C239" s="42" t="s">
        <v>1629</v>
      </c>
      <c r="D239" s="37" t="s">
        <v>1442</v>
      </c>
      <c r="E239" s="37" t="s">
        <v>1444</v>
      </c>
      <c r="F239" s="42" t="s">
        <v>587</v>
      </c>
      <c r="G239" s="2" t="s">
        <v>890</v>
      </c>
      <c r="H239" s="2" t="s">
        <v>1157</v>
      </c>
      <c r="I239" s="37" t="s">
        <v>1395</v>
      </c>
      <c r="J239" s="379">
        <v>28920</v>
      </c>
      <c r="K239" s="379"/>
      <c r="L239" s="2"/>
    </row>
    <row r="240" spans="1:12" x14ac:dyDescent="0.25">
      <c r="A240" s="2">
        <f>COUNTA($B$3:B240)</f>
        <v>238</v>
      </c>
      <c r="B240" s="2" t="s">
        <v>424</v>
      </c>
      <c r="C240" s="42" t="s">
        <v>1629</v>
      </c>
      <c r="D240" s="37" t="s">
        <v>1442</v>
      </c>
      <c r="E240" s="37" t="s">
        <v>1444</v>
      </c>
      <c r="F240" s="42" t="s">
        <v>588</v>
      </c>
      <c r="G240" s="2" t="s">
        <v>891</v>
      </c>
      <c r="H240" s="2" t="s">
        <v>1157</v>
      </c>
      <c r="I240" s="37" t="s">
        <v>1396</v>
      </c>
      <c r="J240" s="379">
        <v>53581.61</v>
      </c>
      <c r="K240" s="379">
        <v>1518.39</v>
      </c>
      <c r="L240" s="2"/>
    </row>
    <row r="241" spans="1:12" x14ac:dyDescent="0.25">
      <c r="A241" s="2">
        <f>COUNTA($B$3:B241)</f>
        <v>239</v>
      </c>
      <c r="B241" s="2" t="s">
        <v>424</v>
      </c>
      <c r="C241" s="42" t="s">
        <v>1629</v>
      </c>
      <c r="D241" s="37" t="s">
        <v>1442</v>
      </c>
      <c r="E241" s="37" t="s">
        <v>1444</v>
      </c>
      <c r="F241" s="42" t="s">
        <v>589</v>
      </c>
      <c r="G241" s="2" t="s">
        <v>892</v>
      </c>
      <c r="H241" s="2" t="s">
        <v>1157</v>
      </c>
      <c r="I241" s="37" t="s">
        <v>1397</v>
      </c>
      <c r="J241" s="379">
        <v>718.47</v>
      </c>
      <c r="K241" s="379"/>
      <c r="L241" s="2"/>
    </row>
    <row r="242" spans="1:12" x14ac:dyDescent="0.25">
      <c r="A242" s="2">
        <f>COUNTA($B$3:B242)</f>
        <v>240</v>
      </c>
      <c r="B242" s="2" t="s">
        <v>424</v>
      </c>
      <c r="C242" s="42" t="s">
        <v>1629</v>
      </c>
      <c r="D242" s="37" t="s">
        <v>1442</v>
      </c>
      <c r="E242" s="37" t="s">
        <v>1444</v>
      </c>
      <c r="F242" s="42" t="s">
        <v>590</v>
      </c>
      <c r="G242" s="2" t="s">
        <v>871</v>
      </c>
      <c r="H242" s="2" t="s">
        <v>1158</v>
      </c>
      <c r="I242" s="37" t="s">
        <v>1398</v>
      </c>
      <c r="J242" s="379">
        <v>1211139.56</v>
      </c>
      <c r="K242" s="379"/>
      <c r="L242" s="2"/>
    </row>
    <row r="243" spans="1:12" x14ac:dyDescent="0.25">
      <c r="A243" s="2">
        <f>COUNTA($B$3:B243)</f>
        <v>241</v>
      </c>
      <c r="B243" s="2" t="s">
        <v>424</v>
      </c>
      <c r="C243" s="42" t="s">
        <v>1629</v>
      </c>
      <c r="D243" s="37" t="s">
        <v>1442</v>
      </c>
      <c r="E243" s="37" t="s">
        <v>1444</v>
      </c>
      <c r="F243" s="42" t="s">
        <v>591</v>
      </c>
      <c r="G243" s="2" t="s">
        <v>893</v>
      </c>
      <c r="H243" s="2" t="s">
        <v>1159</v>
      </c>
      <c r="I243" s="37" t="s">
        <v>1350</v>
      </c>
      <c r="J243" s="379">
        <v>279388.64</v>
      </c>
      <c r="K243" s="379"/>
      <c r="L243" s="2"/>
    </row>
    <row r="244" spans="1:12" x14ac:dyDescent="0.25">
      <c r="A244" s="2">
        <f>COUNTA($B$3:B244)</f>
        <v>242</v>
      </c>
      <c r="B244" s="2" t="s">
        <v>424</v>
      </c>
      <c r="C244" s="42" t="s">
        <v>1629</v>
      </c>
      <c r="D244" s="37" t="s">
        <v>1442</v>
      </c>
      <c r="E244" s="37" t="s">
        <v>1444</v>
      </c>
      <c r="F244" s="42" t="s">
        <v>592</v>
      </c>
      <c r="G244" s="2" t="s">
        <v>894</v>
      </c>
      <c r="H244" s="2" t="s">
        <v>1160</v>
      </c>
      <c r="I244" s="37" t="s">
        <v>1347</v>
      </c>
      <c r="J244" s="379">
        <v>148306.79999999999</v>
      </c>
      <c r="K244" s="379"/>
      <c r="L244" s="2"/>
    </row>
    <row r="245" spans="1:12" x14ac:dyDescent="0.25">
      <c r="A245" s="2">
        <f>COUNTA($B$3:B245)</f>
        <v>243</v>
      </c>
      <c r="B245" s="2" t="s">
        <v>424</v>
      </c>
      <c r="C245" s="42" t="s">
        <v>1629</v>
      </c>
      <c r="D245" s="37" t="s">
        <v>1442</v>
      </c>
      <c r="E245" s="37" t="s">
        <v>1444</v>
      </c>
      <c r="F245" s="42" t="s">
        <v>593</v>
      </c>
      <c r="G245" s="2" t="s">
        <v>895</v>
      </c>
      <c r="H245" s="2" t="s">
        <v>1161</v>
      </c>
      <c r="I245" s="37" t="s">
        <v>1352</v>
      </c>
      <c r="J245" s="379">
        <v>74153.399999999994</v>
      </c>
      <c r="K245" s="379"/>
      <c r="L245" s="2"/>
    </row>
    <row r="246" spans="1:12" x14ac:dyDescent="0.25">
      <c r="A246" s="2">
        <f>COUNTA($B$3:B246)</f>
        <v>244</v>
      </c>
      <c r="B246" s="2" t="s">
        <v>424</v>
      </c>
      <c r="C246" s="42" t="s">
        <v>1629</v>
      </c>
      <c r="D246" s="37" t="s">
        <v>1442</v>
      </c>
      <c r="E246" s="37" t="s">
        <v>1444</v>
      </c>
      <c r="F246" s="42" t="s">
        <v>594</v>
      </c>
      <c r="G246" s="2" t="s">
        <v>896</v>
      </c>
      <c r="H246" s="2" t="s">
        <v>1162</v>
      </c>
      <c r="I246" s="37" t="s">
        <v>1352</v>
      </c>
      <c r="J246" s="379">
        <v>18538.349999999999</v>
      </c>
      <c r="K246" s="379"/>
      <c r="L246" s="2"/>
    </row>
    <row r="247" spans="1:12" x14ac:dyDescent="0.25">
      <c r="A247" s="2">
        <f>COUNTA($B$3:B247)</f>
        <v>245</v>
      </c>
      <c r="B247" s="2" t="s">
        <v>424</v>
      </c>
      <c r="C247" s="42" t="s">
        <v>1629</v>
      </c>
      <c r="D247" s="37" t="s">
        <v>1442</v>
      </c>
      <c r="E247" s="37" t="s">
        <v>1444</v>
      </c>
      <c r="F247" s="42" t="s">
        <v>595</v>
      </c>
      <c r="G247" s="2" t="s">
        <v>897</v>
      </c>
      <c r="H247" s="2" t="s">
        <v>1163</v>
      </c>
      <c r="I247" s="37" t="s">
        <v>1352</v>
      </c>
      <c r="J247" s="379">
        <v>74153.399999999994</v>
      </c>
      <c r="K247" s="379"/>
      <c r="L247" s="2"/>
    </row>
    <row r="248" spans="1:12" x14ac:dyDescent="0.25">
      <c r="A248" s="2">
        <f>COUNTA($B$3:B248)</f>
        <v>246</v>
      </c>
      <c r="B248" s="2" t="s">
        <v>424</v>
      </c>
      <c r="C248" s="42" t="s">
        <v>1629</v>
      </c>
      <c r="D248" s="37" t="s">
        <v>1442</v>
      </c>
      <c r="E248" s="37" t="s">
        <v>1444</v>
      </c>
      <c r="F248" s="42" t="s">
        <v>596</v>
      </c>
      <c r="G248" s="2" t="s">
        <v>898</v>
      </c>
      <c r="H248" s="2" t="s">
        <v>1164</v>
      </c>
      <c r="I248" s="37" t="s">
        <v>1399</v>
      </c>
      <c r="J248" s="379">
        <v>148306.79999999999</v>
      </c>
      <c r="K248" s="379"/>
      <c r="L248" s="2"/>
    </row>
    <row r="249" spans="1:12" x14ac:dyDescent="0.25">
      <c r="A249" s="2">
        <f>COUNTA($B$3:B249)</f>
        <v>247</v>
      </c>
      <c r="B249" s="2" t="s">
        <v>424</v>
      </c>
      <c r="C249" s="42" t="s">
        <v>1629</v>
      </c>
      <c r="D249" s="37" t="s">
        <v>1442</v>
      </c>
      <c r="E249" s="37" t="s">
        <v>1444</v>
      </c>
      <c r="F249" s="42" t="s">
        <v>597</v>
      </c>
      <c r="G249" s="2" t="s">
        <v>899</v>
      </c>
      <c r="H249" s="2" t="s">
        <v>1165</v>
      </c>
      <c r="I249" s="37" t="s">
        <v>1399</v>
      </c>
      <c r="J249" s="379">
        <v>74153.399999999994</v>
      </c>
      <c r="K249" s="379"/>
      <c r="L249" s="2"/>
    </row>
    <row r="250" spans="1:12" x14ac:dyDescent="0.25">
      <c r="A250" s="2">
        <f>COUNTA($B$3:B250)</f>
        <v>248</v>
      </c>
      <c r="B250" s="2" t="s">
        <v>424</v>
      </c>
      <c r="C250" s="42" t="s">
        <v>1629</v>
      </c>
      <c r="D250" s="37" t="s">
        <v>1442</v>
      </c>
      <c r="E250" s="37" t="s">
        <v>1444</v>
      </c>
      <c r="F250" s="42" t="s">
        <v>598</v>
      </c>
      <c r="G250" s="2" t="s">
        <v>900</v>
      </c>
      <c r="H250" s="2" t="s">
        <v>1166</v>
      </c>
      <c r="I250" s="37" t="s">
        <v>1389</v>
      </c>
      <c r="J250" s="379">
        <v>37076.639999999999</v>
      </c>
      <c r="K250" s="379"/>
      <c r="L250" s="2"/>
    </row>
    <row r="251" spans="1:12" x14ac:dyDescent="0.25">
      <c r="A251" s="2">
        <f>COUNTA($B$3:B251)</f>
        <v>249</v>
      </c>
      <c r="B251" s="2" t="s">
        <v>424</v>
      </c>
      <c r="C251" s="42" t="s">
        <v>1629</v>
      </c>
      <c r="D251" s="37" t="s">
        <v>1442</v>
      </c>
      <c r="E251" s="37" t="s">
        <v>1444</v>
      </c>
      <c r="F251" s="42" t="s">
        <v>599</v>
      </c>
      <c r="G251" s="2" t="s">
        <v>901</v>
      </c>
      <c r="H251" s="2" t="s">
        <v>1167</v>
      </c>
      <c r="I251" s="37" t="s">
        <v>1400</v>
      </c>
      <c r="J251" s="379">
        <v>67973.960000000006</v>
      </c>
      <c r="K251" s="379"/>
      <c r="L251" s="2"/>
    </row>
    <row r="252" spans="1:12" x14ac:dyDescent="0.25">
      <c r="A252" s="2">
        <f>COUNTA($B$3:B252)</f>
        <v>250</v>
      </c>
      <c r="B252" s="2" t="s">
        <v>424</v>
      </c>
      <c r="C252" s="42" t="s">
        <v>1629</v>
      </c>
      <c r="D252" s="37" t="s">
        <v>1442</v>
      </c>
      <c r="E252" s="37" t="s">
        <v>1444</v>
      </c>
      <c r="F252" s="42" t="s">
        <v>600</v>
      </c>
      <c r="G252" s="2" t="s">
        <v>902</v>
      </c>
      <c r="H252" s="2" t="s">
        <v>1168</v>
      </c>
      <c r="I252" s="37" t="s">
        <v>1401</v>
      </c>
      <c r="J252" s="379">
        <v>67973.95</v>
      </c>
      <c r="K252" s="379"/>
      <c r="L252" s="2"/>
    </row>
    <row r="253" spans="1:12" x14ac:dyDescent="0.25">
      <c r="A253" s="2">
        <f>COUNTA($B$3:B253)</f>
        <v>251</v>
      </c>
      <c r="B253" s="2" t="s">
        <v>424</v>
      </c>
      <c r="C253" s="42" t="s">
        <v>1629</v>
      </c>
      <c r="D253" s="37" t="s">
        <v>1442</v>
      </c>
      <c r="E253" s="37" t="s">
        <v>1444</v>
      </c>
      <c r="F253" s="42" t="s">
        <v>601</v>
      </c>
      <c r="G253" s="2" t="s">
        <v>903</v>
      </c>
      <c r="H253" s="2" t="s">
        <v>1169</v>
      </c>
      <c r="I253" s="37" t="s">
        <v>1399</v>
      </c>
      <c r="J253" s="379">
        <v>96314.86</v>
      </c>
      <c r="K253" s="379"/>
      <c r="L253" s="2"/>
    </row>
    <row r="254" spans="1:12" x14ac:dyDescent="0.25">
      <c r="A254" s="2">
        <f>COUNTA($B$3:B254)</f>
        <v>252</v>
      </c>
      <c r="B254" s="2" t="s">
        <v>424</v>
      </c>
      <c r="C254" s="42" t="s">
        <v>1629</v>
      </c>
      <c r="D254" s="37" t="s">
        <v>1442</v>
      </c>
      <c r="E254" s="37" t="s">
        <v>1444</v>
      </c>
      <c r="F254" s="42" t="s">
        <v>602</v>
      </c>
      <c r="G254" s="2" t="s">
        <v>904</v>
      </c>
      <c r="H254" s="2" t="s">
        <v>1170</v>
      </c>
      <c r="I254" s="37" t="s">
        <v>1354</v>
      </c>
      <c r="J254" s="379">
        <v>123589</v>
      </c>
      <c r="K254" s="379"/>
      <c r="L254" s="2"/>
    </row>
    <row r="255" spans="1:12" x14ac:dyDescent="0.25">
      <c r="A255" s="2">
        <f>COUNTA($B$3:B255)</f>
        <v>253</v>
      </c>
      <c r="B255" s="2" t="s">
        <v>424</v>
      </c>
      <c r="C255" s="42" t="s">
        <v>1629</v>
      </c>
      <c r="D255" s="37" t="s">
        <v>1442</v>
      </c>
      <c r="E255" s="37" t="s">
        <v>1444</v>
      </c>
      <c r="F255" s="42" t="s">
        <v>603</v>
      </c>
      <c r="G255" s="2" t="s">
        <v>905</v>
      </c>
      <c r="H255" s="2" t="s">
        <v>1171</v>
      </c>
      <c r="I255" s="37" t="s">
        <v>1352</v>
      </c>
      <c r="J255" s="379">
        <v>142127.35</v>
      </c>
      <c r="K255" s="379"/>
      <c r="L255" s="2"/>
    </row>
    <row r="256" spans="1:12" x14ac:dyDescent="0.25">
      <c r="A256" s="2">
        <f>COUNTA($B$3:B256)</f>
        <v>254</v>
      </c>
      <c r="B256" s="2" t="s">
        <v>424</v>
      </c>
      <c r="C256" s="42" t="s">
        <v>1629</v>
      </c>
      <c r="D256" s="37" t="s">
        <v>1442</v>
      </c>
      <c r="E256" s="37" t="s">
        <v>1444</v>
      </c>
      <c r="F256" s="42" t="s">
        <v>604</v>
      </c>
      <c r="G256" s="2" t="s">
        <v>906</v>
      </c>
      <c r="H256" s="2" t="s">
        <v>1172</v>
      </c>
      <c r="I256" s="37" t="s">
        <v>1402</v>
      </c>
      <c r="J256" s="379">
        <v>74153.399999999994</v>
      </c>
      <c r="K256" s="379"/>
      <c r="L256" s="2"/>
    </row>
    <row r="257" spans="1:12" x14ac:dyDescent="0.25">
      <c r="A257" s="2">
        <f>COUNTA($B$3:B257)</f>
        <v>255</v>
      </c>
      <c r="B257" s="2" t="s">
        <v>424</v>
      </c>
      <c r="C257" s="42" t="s">
        <v>1629</v>
      </c>
      <c r="D257" s="37" t="s">
        <v>1442</v>
      </c>
      <c r="E257" s="37" t="s">
        <v>1444</v>
      </c>
      <c r="F257" s="42" t="s">
        <v>605</v>
      </c>
      <c r="G257" s="2" t="s">
        <v>907</v>
      </c>
      <c r="H257" s="2" t="s">
        <v>1173</v>
      </c>
      <c r="I257" s="37" t="s">
        <v>1354</v>
      </c>
      <c r="J257" s="379">
        <v>0</v>
      </c>
      <c r="K257" s="379"/>
      <c r="L257" s="2"/>
    </row>
    <row r="258" spans="1:12" x14ac:dyDescent="0.25">
      <c r="A258" s="2">
        <f>COUNTA($B$3:B258)</f>
        <v>256</v>
      </c>
      <c r="B258" s="2" t="s">
        <v>424</v>
      </c>
      <c r="C258" s="42" t="s">
        <v>1629</v>
      </c>
      <c r="D258" s="37" t="s">
        <v>1442</v>
      </c>
      <c r="E258" s="37" t="s">
        <v>1444</v>
      </c>
      <c r="F258" s="42" t="s">
        <v>606</v>
      </c>
      <c r="G258" s="2" t="s">
        <v>908</v>
      </c>
      <c r="H258" s="2" t="s">
        <v>1174</v>
      </c>
      <c r="I258" s="37" t="s">
        <v>1352</v>
      </c>
      <c r="J258" s="379">
        <v>74153.399999999994</v>
      </c>
      <c r="K258" s="379"/>
      <c r="L258" s="2"/>
    </row>
    <row r="259" spans="1:12" x14ac:dyDescent="0.25">
      <c r="A259" s="2">
        <f>COUNTA($B$3:B259)</f>
        <v>257</v>
      </c>
      <c r="B259" s="2" t="s">
        <v>424</v>
      </c>
      <c r="C259" s="42" t="s">
        <v>1629</v>
      </c>
      <c r="D259" s="37" t="s">
        <v>1442</v>
      </c>
      <c r="E259" s="37" t="s">
        <v>1444</v>
      </c>
      <c r="F259" s="42" t="s">
        <v>607</v>
      </c>
      <c r="G259" s="2" t="s">
        <v>862</v>
      </c>
      <c r="H259" s="2" t="s">
        <v>1122</v>
      </c>
      <c r="I259" s="37" t="s">
        <v>1353</v>
      </c>
      <c r="J259" s="379">
        <v>0</v>
      </c>
      <c r="K259" s="379"/>
      <c r="L259" s="2"/>
    </row>
    <row r="260" spans="1:12" x14ac:dyDescent="0.25">
      <c r="A260" s="2">
        <f>COUNTA($B$3:B260)</f>
        <v>258</v>
      </c>
      <c r="B260" s="2" t="s">
        <v>424</v>
      </c>
      <c r="C260" s="42" t="s">
        <v>1629</v>
      </c>
      <c r="D260" s="37" t="s">
        <v>1442</v>
      </c>
      <c r="E260" s="37" t="s">
        <v>1444</v>
      </c>
      <c r="F260" s="42" t="s">
        <v>608</v>
      </c>
      <c r="G260" s="2" t="s">
        <v>863</v>
      </c>
      <c r="H260" s="2" t="s">
        <v>1175</v>
      </c>
      <c r="I260" s="37" t="s">
        <v>1353</v>
      </c>
      <c r="J260" s="379">
        <v>0</v>
      </c>
      <c r="K260" s="379"/>
      <c r="L260" s="2"/>
    </row>
    <row r="261" spans="1:12" x14ac:dyDescent="0.25">
      <c r="A261" s="2">
        <f>COUNTA($B$3:B261)</f>
        <v>259</v>
      </c>
      <c r="B261" s="2" t="s">
        <v>424</v>
      </c>
      <c r="C261" s="42" t="s">
        <v>1629</v>
      </c>
      <c r="D261" s="37" t="s">
        <v>1442</v>
      </c>
      <c r="E261" s="37" t="s">
        <v>1444</v>
      </c>
      <c r="F261" s="42" t="s">
        <v>609</v>
      </c>
      <c r="G261" s="2" t="s">
        <v>861</v>
      </c>
      <c r="H261" s="2" t="s">
        <v>1176</v>
      </c>
      <c r="I261" s="37" t="s">
        <v>1403</v>
      </c>
      <c r="J261" s="379">
        <v>68670</v>
      </c>
      <c r="K261" s="379">
        <v>5010</v>
      </c>
      <c r="L261" s="2"/>
    </row>
    <row r="262" spans="1:12" x14ac:dyDescent="0.25">
      <c r="A262" s="2">
        <f>COUNTA($B$3:B262)</f>
        <v>260</v>
      </c>
      <c r="B262" s="2" t="s">
        <v>424</v>
      </c>
      <c r="C262" s="42" t="s">
        <v>1629</v>
      </c>
      <c r="D262" s="37" t="s">
        <v>1442</v>
      </c>
      <c r="E262" s="37" t="s">
        <v>1444</v>
      </c>
      <c r="F262" s="42" t="s">
        <v>610</v>
      </c>
      <c r="G262" s="2" t="s">
        <v>909</v>
      </c>
      <c r="H262" s="2" t="s">
        <v>1177</v>
      </c>
      <c r="I262" s="37" t="s">
        <v>1356</v>
      </c>
      <c r="J262" s="379">
        <v>901494.27</v>
      </c>
      <c r="K262" s="379">
        <v>53379.89</v>
      </c>
      <c r="L262" s="2"/>
    </row>
    <row r="263" spans="1:12" x14ac:dyDescent="0.25">
      <c r="A263" s="2">
        <f>COUNTA($B$3:B263)</f>
        <v>261</v>
      </c>
      <c r="B263" s="2" t="s">
        <v>424</v>
      </c>
      <c r="C263" s="42" t="s">
        <v>1629</v>
      </c>
      <c r="D263" s="37" t="s">
        <v>1442</v>
      </c>
      <c r="E263" s="37" t="s">
        <v>1444</v>
      </c>
      <c r="F263" s="42" t="s">
        <v>611</v>
      </c>
      <c r="G263" s="2" t="s">
        <v>867</v>
      </c>
      <c r="H263" s="2" t="s">
        <v>1178</v>
      </c>
      <c r="I263" s="37" t="s">
        <v>1404</v>
      </c>
      <c r="J263" s="379">
        <v>578824.53</v>
      </c>
      <c r="K263" s="379">
        <v>82902</v>
      </c>
      <c r="L263" s="2"/>
    </row>
    <row r="264" spans="1:12" x14ac:dyDescent="0.25">
      <c r="A264" s="2">
        <f>COUNTA($B$3:B264)</f>
        <v>262</v>
      </c>
      <c r="B264" s="2" t="s">
        <v>424</v>
      </c>
      <c r="C264" s="42" t="s">
        <v>1629</v>
      </c>
      <c r="D264" s="37" t="s">
        <v>1442</v>
      </c>
      <c r="E264" s="37" t="s">
        <v>1444</v>
      </c>
      <c r="F264" s="42" t="s">
        <v>612</v>
      </c>
      <c r="G264" s="2" t="s">
        <v>867</v>
      </c>
      <c r="H264" s="2" t="s">
        <v>1179</v>
      </c>
      <c r="I264" s="37" t="s">
        <v>1405</v>
      </c>
      <c r="J264" s="379">
        <v>517088.48</v>
      </c>
      <c r="K264" s="379">
        <v>85114.77</v>
      </c>
      <c r="L264" s="2"/>
    </row>
    <row r="265" spans="1:12" x14ac:dyDescent="0.25">
      <c r="A265" s="2">
        <f>COUNTA($B$3:B265)</f>
        <v>263</v>
      </c>
      <c r="B265" s="2" t="s">
        <v>424</v>
      </c>
      <c r="C265" s="42" t="s">
        <v>1686</v>
      </c>
      <c r="D265" s="37" t="s">
        <v>1443</v>
      </c>
      <c r="E265" s="37" t="s">
        <v>1444</v>
      </c>
      <c r="F265" s="42" t="s">
        <v>1672</v>
      </c>
      <c r="G265" s="2" t="s">
        <v>849</v>
      </c>
      <c r="H265" s="2" t="s">
        <v>1672</v>
      </c>
      <c r="I265" s="37" t="s">
        <v>1673</v>
      </c>
      <c r="J265" s="379">
        <v>7358.4</v>
      </c>
      <c r="K265" s="379"/>
      <c r="L265" s="2"/>
    </row>
    <row r="266" spans="1:12" x14ac:dyDescent="0.25">
      <c r="A266" s="2">
        <f>COUNTA($B$3:B266)</f>
        <v>264</v>
      </c>
      <c r="B266" s="2" t="s">
        <v>424</v>
      </c>
      <c r="C266" s="42" t="s">
        <v>1687</v>
      </c>
      <c r="D266" s="37" t="s">
        <v>1443</v>
      </c>
      <c r="E266" s="37" t="s">
        <v>1444</v>
      </c>
      <c r="F266" s="42" t="s">
        <v>669</v>
      </c>
      <c r="G266" s="2" t="s">
        <v>951</v>
      </c>
      <c r="H266" s="2" t="s">
        <v>1236</v>
      </c>
      <c r="I266" s="37" t="s">
        <v>1407</v>
      </c>
      <c r="J266" s="379">
        <v>12992</v>
      </c>
      <c r="K266" s="379"/>
      <c r="L266" s="2"/>
    </row>
    <row r="267" spans="1:12" x14ac:dyDescent="0.25">
      <c r="A267" s="2">
        <f>COUNTA($B$3:B267)</f>
        <v>265</v>
      </c>
      <c r="B267" s="2" t="s">
        <v>424</v>
      </c>
      <c r="C267" s="42" t="s">
        <v>1688</v>
      </c>
      <c r="D267" s="37" t="s">
        <v>1443</v>
      </c>
      <c r="E267" s="37" t="s">
        <v>1444</v>
      </c>
      <c r="F267" s="42" t="s">
        <v>670</v>
      </c>
      <c r="G267" s="2" t="s">
        <v>867</v>
      </c>
      <c r="H267" s="2" t="s">
        <v>1237</v>
      </c>
      <c r="I267" s="37" t="s">
        <v>1408</v>
      </c>
      <c r="J267" s="379">
        <v>16546.5</v>
      </c>
      <c r="K267" s="379"/>
      <c r="L267" s="2"/>
    </row>
    <row r="268" spans="1:12" x14ac:dyDescent="0.25">
      <c r="A268" s="2">
        <f>COUNTA($B$3:B268)</f>
        <v>266</v>
      </c>
      <c r="B268" s="2" t="s">
        <v>424</v>
      </c>
      <c r="C268" s="42" t="s">
        <v>1689</v>
      </c>
      <c r="D268" s="37" t="s">
        <v>1443</v>
      </c>
      <c r="E268" s="37" t="s">
        <v>1444</v>
      </c>
      <c r="F268" s="42" t="s">
        <v>671</v>
      </c>
      <c r="G268" s="2" t="s">
        <v>952</v>
      </c>
      <c r="H268" s="2" t="s">
        <v>1238</v>
      </c>
      <c r="I268" s="37" t="s">
        <v>1409</v>
      </c>
      <c r="J268" s="379">
        <v>5582.82</v>
      </c>
      <c r="K268" s="379"/>
      <c r="L268" s="2"/>
    </row>
    <row r="269" spans="1:12" x14ac:dyDescent="0.25">
      <c r="A269" s="2">
        <f>COUNTA($B$3:B269)</f>
        <v>267</v>
      </c>
      <c r="B269" s="2" t="s">
        <v>424</v>
      </c>
      <c r="C269" s="42" t="s">
        <v>1690</v>
      </c>
      <c r="D269" s="37" t="s">
        <v>1443</v>
      </c>
      <c r="E269" s="37" t="s">
        <v>1444</v>
      </c>
      <c r="F269" s="42" t="s">
        <v>1616</v>
      </c>
      <c r="G269" s="2" t="s">
        <v>932</v>
      </c>
      <c r="H269" s="2" t="s">
        <v>1239</v>
      </c>
      <c r="I269" s="37" t="s">
        <v>1626</v>
      </c>
      <c r="J269" s="379">
        <v>0</v>
      </c>
      <c r="K269" s="379"/>
      <c r="L269" s="2"/>
    </row>
    <row r="270" spans="1:12" x14ac:dyDescent="0.25">
      <c r="A270" s="2">
        <f>COUNTA($B$3:B270)</f>
        <v>268</v>
      </c>
      <c r="B270" s="2" t="s">
        <v>424</v>
      </c>
      <c r="C270" s="42" t="s">
        <v>1691</v>
      </c>
      <c r="D270" s="37" t="s">
        <v>1443</v>
      </c>
      <c r="E270" s="37" t="s">
        <v>1444</v>
      </c>
      <c r="F270" s="42" t="s">
        <v>672</v>
      </c>
      <c r="G270" s="2" t="s">
        <v>953</v>
      </c>
      <c r="H270" s="2" t="s">
        <v>1240</v>
      </c>
      <c r="I270" s="37" t="s">
        <v>1410</v>
      </c>
      <c r="J270" s="379">
        <v>8268</v>
      </c>
      <c r="K270" s="379"/>
      <c r="L270" s="2"/>
    </row>
    <row r="271" spans="1:12" x14ac:dyDescent="0.25">
      <c r="A271" s="2">
        <f>COUNTA($B$3:B271)</f>
        <v>269</v>
      </c>
      <c r="B271" s="2" t="s">
        <v>424</v>
      </c>
      <c r="C271" s="42" t="s">
        <v>1692</v>
      </c>
      <c r="D271" s="37" t="s">
        <v>1443</v>
      </c>
      <c r="E271" s="37" t="s">
        <v>1444</v>
      </c>
      <c r="F271" s="42" t="s">
        <v>673</v>
      </c>
      <c r="G271" s="2" t="s">
        <v>947</v>
      </c>
      <c r="H271" s="2" t="s">
        <v>1241</v>
      </c>
      <c r="I271" s="37" t="s">
        <v>1411</v>
      </c>
      <c r="J271" s="379">
        <v>27727</v>
      </c>
      <c r="K271" s="379"/>
      <c r="L271" s="2"/>
    </row>
    <row r="272" spans="1:12" x14ac:dyDescent="0.25">
      <c r="A272" s="2">
        <f>COUNTA($B$3:B272)</f>
        <v>270</v>
      </c>
      <c r="B272" s="2" t="s">
        <v>424</v>
      </c>
      <c r="C272" s="42" t="s">
        <v>1693</v>
      </c>
      <c r="D272" s="37" t="s">
        <v>1443</v>
      </c>
      <c r="E272" s="37" t="s">
        <v>1444</v>
      </c>
      <c r="F272" s="42" t="s">
        <v>674</v>
      </c>
      <c r="G272" s="2" t="s">
        <v>861</v>
      </c>
      <c r="H272" s="2" t="s">
        <v>1242</v>
      </c>
      <c r="I272" s="37" t="s">
        <v>1412</v>
      </c>
      <c r="J272" s="379">
        <v>9163.5</v>
      </c>
      <c r="K272" s="379"/>
      <c r="L272" s="2"/>
    </row>
    <row r="273" spans="1:12" x14ac:dyDescent="0.25">
      <c r="A273" s="2">
        <f>COUNTA($B$3:B273)</f>
        <v>271</v>
      </c>
      <c r="B273" s="2" t="s">
        <v>424</v>
      </c>
      <c r="C273" s="42" t="s">
        <v>1694</v>
      </c>
      <c r="D273" s="37" t="s">
        <v>1443</v>
      </c>
      <c r="E273" s="37" t="s">
        <v>1444</v>
      </c>
      <c r="F273" s="42" t="s">
        <v>675</v>
      </c>
      <c r="G273" s="2" t="s">
        <v>861</v>
      </c>
      <c r="H273" s="2" t="s">
        <v>1243</v>
      </c>
      <c r="I273" s="37" t="s">
        <v>1413</v>
      </c>
      <c r="J273" s="379">
        <v>20900</v>
      </c>
      <c r="K273" s="379"/>
      <c r="L273" s="2"/>
    </row>
    <row r="274" spans="1:12" x14ac:dyDescent="0.25">
      <c r="A274" s="2">
        <f>COUNTA($B$3:B274)</f>
        <v>272</v>
      </c>
      <c r="B274" s="2" t="s">
        <v>424</v>
      </c>
      <c r="C274" s="42" t="s">
        <v>1695</v>
      </c>
      <c r="D274" s="37" t="s">
        <v>1443</v>
      </c>
      <c r="E274" s="37" t="s">
        <v>1444</v>
      </c>
      <c r="F274" s="42" t="s">
        <v>676</v>
      </c>
      <c r="G274" s="2" t="s">
        <v>954</v>
      </c>
      <c r="H274" s="2" t="s">
        <v>1244</v>
      </c>
      <c r="I274" s="37" t="s">
        <v>1722</v>
      </c>
      <c r="J274" s="379">
        <v>1827</v>
      </c>
      <c r="K274" s="379"/>
      <c r="L274" s="2"/>
    </row>
    <row r="275" spans="1:12" x14ac:dyDescent="0.25">
      <c r="A275" s="2">
        <f>COUNTA($B$3:B275)</f>
        <v>273</v>
      </c>
      <c r="B275" s="2" t="s">
        <v>424</v>
      </c>
      <c r="C275" s="42" t="s">
        <v>1642</v>
      </c>
      <c r="D275" s="37" t="s">
        <v>1442</v>
      </c>
      <c r="E275" s="37" t="s">
        <v>1445</v>
      </c>
      <c r="F275" s="42" t="s">
        <v>677</v>
      </c>
      <c r="G275" s="2" t="s">
        <v>884</v>
      </c>
      <c r="H275" s="2" t="s">
        <v>1245</v>
      </c>
      <c r="I275" s="37" t="s">
        <v>1414</v>
      </c>
      <c r="J275" s="379">
        <v>0</v>
      </c>
      <c r="K275" s="379"/>
      <c r="L275" s="2"/>
    </row>
    <row r="276" spans="1:12" x14ac:dyDescent="0.25">
      <c r="A276" s="2">
        <f>COUNTA($B$3:B276)</f>
        <v>274</v>
      </c>
      <c r="B276" s="2" t="s">
        <v>424</v>
      </c>
      <c r="C276" s="42" t="s">
        <v>1642</v>
      </c>
      <c r="D276" s="37" t="s">
        <v>1442</v>
      </c>
      <c r="E276" s="37" t="s">
        <v>1445</v>
      </c>
      <c r="F276" s="42" t="s">
        <v>678</v>
      </c>
      <c r="G276" s="2" t="s">
        <v>931</v>
      </c>
      <c r="H276" s="2" t="s">
        <v>1246</v>
      </c>
      <c r="I276" s="37" t="s">
        <v>1415</v>
      </c>
      <c r="J276" s="379">
        <v>0</v>
      </c>
      <c r="K276" s="379"/>
      <c r="L276" s="2"/>
    </row>
    <row r="277" spans="1:12" x14ac:dyDescent="0.25">
      <c r="A277" s="2">
        <f>COUNTA($B$3:B277)</f>
        <v>275</v>
      </c>
      <c r="B277" s="2" t="s">
        <v>424</v>
      </c>
      <c r="C277" s="42" t="s">
        <v>1642</v>
      </c>
      <c r="D277" s="37" t="s">
        <v>1442</v>
      </c>
      <c r="E277" s="37" t="s">
        <v>1445</v>
      </c>
      <c r="F277" s="42" t="s">
        <v>680</v>
      </c>
      <c r="G277" s="2" t="s">
        <v>955</v>
      </c>
      <c r="H277" s="2" t="s">
        <v>1248</v>
      </c>
      <c r="I277" s="37" t="s">
        <v>1417</v>
      </c>
      <c r="J277" s="379">
        <v>68048.39</v>
      </c>
      <c r="K277" s="379"/>
      <c r="L277" s="2"/>
    </row>
    <row r="278" spans="1:12" x14ac:dyDescent="0.25">
      <c r="A278" s="2">
        <f>COUNTA($B$3:B278)</f>
        <v>276</v>
      </c>
      <c r="B278" s="2" t="s">
        <v>424</v>
      </c>
      <c r="C278" s="42" t="s">
        <v>1642</v>
      </c>
      <c r="D278" s="37" t="s">
        <v>1442</v>
      </c>
      <c r="E278" s="37" t="s">
        <v>1445</v>
      </c>
      <c r="F278" s="42" t="s">
        <v>681</v>
      </c>
      <c r="G278" s="2" t="s">
        <v>859</v>
      </c>
      <c r="H278" s="2" t="s">
        <v>1249</v>
      </c>
      <c r="I278" s="37" t="s">
        <v>1609</v>
      </c>
      <c r="J278" s="379">
        <v>0</v>
      </c>
      <c r="K278" s="379"/>
      <c r="L278" s="2"/>
    </row>
    <row r="279" spans="1:12" x14ac:dyDescent="0.25">
      <c r="A279" s="2">
        <f>COUNTA($B$3:B279)</f>
        <v>277</v>
      </c>
      <c r="B279" s="2" t="s">
        <v>424</v>
      </c>
      <c r="C279" s="42" t="s">
        <v>1631</v>
      </c>
      <c r="D279" s="37" t="s">
        <v>1442</v>
      </c>
      <c r="E279" s="37" t="s">
        <v>1445</v>
      </c>
      <c r="F279" s="42" t="s">
        <v>679</v>
      </c>
      <c r="G279" s="2" t="s">
        <v>955</v>
      </c>
      <c r="H279" s="2" t="s">
        <v>1247</v>
      </c>
      <c r="I279" s="37" t="s">
        <v>1416</v>
      </c>
      <c r="J279" s="379">
        <v>0</v>
      </c>
      <c r="K279" s="379"/>
      <c r="L279" s="2"/>
    </row>
    <row r="280" spans="1:12" x14ac:dyDescent="0.25">
      <c r="A280" s="2">
        <f>COUNTA($B$3:B280)</f>
        <v>278</v>
      </c>
      <c r="B280" s="2" t="s">
        <v>424</v>
      </c>
      <c r="C280" s="42" t="s">
        <v>1635</v>
      </c>
      <c r="D280" s="37" t="s">
        <v>1442</v>
      </c>
      <c r="E280" s="37" t="s">
        <v>1445</v>
      </c>
      <c r="F280" s="42" t="s">
        <v>682</v>
      </c>
      <c r="G280" s="2" t="s">
        <v>947</v>
      </c>
      <c r="H280" s="2" t="s">
        <v>1250</v>
      </c>
      <c r="I280" s="37" t="s">
        <v>1418</v>
      </c>
      <c r="J280" s="379">
        <v>1459.34</v>
      </c>
      <c r="K280" s="379"/>
      <c r="L280" s="2"/>
    </row>
    <row r="281" spans="1:12" x14ac:dyDescent="0.25">
      <c r="A281" s="2">
        <f>COUNTA($B$3:B281)</f>
        <v>279</v>
      </c>
      <c r="B281" s="2" t="s">
        <v>424</v>
      </c>
      <c r="C281" s="42" t="s">
        <v>1635</v>
      </c>
      <c r="D281" s="37" t="s">
        <v>1442</v>
      </c>
      <c r="E281" s="37" t="s">
        <v>1445</v>
      </c>
      <c r="F281" s="42" t="s">
        <v>683</v>
      </c>
      <c r="G281" s="2" t="s">
        <v>867</v>
      </c>
      <c r="H281" s="2" t="s">
        <v>1251</v>
      </c>
      <c r="I281" s="37" t="s">
        <v>1419</v>
      </c>
      <c r="J281" s="379">
        <v>0</v>
      </c>
      <c r="K281" s="379"/>
      <c r="L281" s="2"/>
    </row>
    <row r="282" spans="1:12" x14ac:dyDescent="0.25">
      <c r="A282" s="2">
        <f>COUNTA($B$3:B282)</f>
        <v>280</v>
      </c>
      <c r="B282" s="2" t="s">
        <v>424</v>
      </c>
      <c r="C282" s="42" t="s">
        <v>1647</v>
      </c>
      <c r="D282" s="37" t="s">
        <v>1442</v>
      </c>
      <c r="E282" s="37" t="s">
        <v>1445</v>
      </c>
      <c r="F282" s="42" t="s">
        <v>684</v>
      </c>
      <c r="G282" s="2" t="s">
        <v>870</v>
      </c>
      <c r="H282" s="2" t="s">
        <v>1252</v>
      </c>
      <c r="I282" s="37" t="s">
        <v>1420</v>
      </c>
      <c r="J282" s="379">
        <v>8250</v>
      </c>
      <c r="K282" s="379"/>
      <c r="L282" s="2"/>
    </row>
    <row r="283" spans="1:12" x14ac:dyDescent="0.25">
      <c r="A283" s="2">
        <f>COUNTA($B$3:B283)</f>
        <v>281</v>
      </c>
      <c r="B283" s="2" t="s">
        <v>424</v>
      </c>
      <c r="C283" s="373" t="s">
        <v>1702</v>
      </c>
      <c r="D283" s="37" t="s">
        <v>1442</v>
      </c>
      <c r="E283" s="37" t="s">
        <v>1445</v>
      </c>
      <c r="F283" s="42" t="s">
        <v>1703</v>
      </c>
      <c r="G283" s="2" t="s">
        <v>895</v>
      </c>
      <c r="H283" s="2" t="s">
        <v>1674</v>
      </c>
      <c r="I283" s="37" t="s">
        <v>1675</v>
      </c>
      <c r="J283" s="379">
        <v>7040.83</v>
      </c>
      <c r="K283" s="379"/>
      <c r="L283" s="2"/>
    </row>
    <row r="284" spans="1:12" x14ac:dyDescent="0.25">
      <c r="A284" s="2">
        <f>COUNTA($B$3:B284)</f>
        <v>282</v>
      </c>
      <c r="B284" s="2" t="s">
        <v>424</v>
      </c>
      <c r="C284" s="42" t="s">
        <v>1648</v>
      </c>
      <c r="D284" s="37" t="s">
        <v>1442</v>
      </c>
      <c r="E284" s="37" t="s">
        <v>1445</v>
      </c>
      <c r="F284" s="42" t="s">
        <v>685</v>
      </c>
      <c r="G284" s="2" t="s">
        <v>900</v>
      </c>
      <c r="H284" s="2" t="s">
        <v>1253</v>
      </c>
      <c r="I284" s="37" t="s">
        <v>1421</v>
      </c>
      <c r="J284" s="379">
        <v>90661</v>
      </c>
      <c r="K284" s="379"/>
      <c r="L284" s="2"/>
    </row>
    <row r="285" spans="1:12" x14ac:dyDescent="0.25">
      <c r="A285" s="2">
        <f>COUNTA($B$3:B285)</f>
        <v>283</v>
      </c>
      <c r="B285" s="2" t="s">
        <v>424</v>
      </c>
      <c r="C285" s="42" t="s">
        <v>1648</v>
      </c>
      <c r="D285" s="37" t="s">
        <v>1442</v>
      </c>
      <c r="E285" s="37" t="s">
        <v>1445</v>
      </c>
      <c r="F285" s="42" t="s">
        <v>686</v>
      </c>
      <c r="G285" s="2" t="s">
        <v>864</v>
      </c>
      <c r="H285" s="2" t="s">
        <v>1254</v>
      </c>
      <c r="I285" s="37" t="s">
        <v>1422</v>
      </c>
      <c r="J285" s="379">
        <v>30000</v>
      </c>
      <c r="K285" s="379"/>
      <c r="L285" s="2"/>
    </row>
    <row r="286" spans="1:12" x14ac:dyDescent="0.25">
      <c r="A286" s="2">
        <f>COUNTA($B$3:B286)</f>
        <v>284</v>
      </c>
      <c r="B286" s="2" t="s">
        <v>424</v>
      </c>
      <c r="C286" s="42" t="s">
        <v>1696</v>
      </c>
      <c r="D286" s="37" t="s">
        <v>1443</v>
      </c>
      <c r="E286" s="37" t="s">
        <v>1445</v>
      </c>
      <c r="F286" s="373" t="s">
        <v>1707</v>
      </c>
      <c r="G286" s="2" t="s">
        <v>884</v>
      </c>
      <c r="H286" s="2" t="s">
        <v>687</v>
      </c>
      <c r="I286" s="37" t="s">
        <v>1627</v>
      </c>
      <c r="J286" s="379">
        <v>30000</v>
      </c>
      <c r="K286" s="379"/>
      <c r="L286" s="2"/>
    </row>
    <row r="287" spans="1:12" ht="31.5" x14ac:dyDescent="0.25">
      <c r="A287" s="2">
        <f>COUNTA($B$3:B287)</f>
        <v>285</v>
      </c>
      <c r="B287" s="2" t="s">
        <v>424</v>
      </c>
      <c r="C287" s="42" t="s">
        <v>1697</v>
      </c>
      <c r="D287" s="37" t="s">
        <v>1442</v>
      </c>
      <c r="E287" s="37" t="s">
        <v>1445</v>
      </c>
      <c r="F287" s="42" t="s">
        <v>688</v>
      </c>
      <c r="G287" s="2" t="s">
        <v>936</v>
      </c>
      <c r="H287" s="2" t="s">
        <v>1255</v>
      </c>
      <c r="I287" s="37" t="s">
        <v>1423</v>
      </c>
      <c r="J287" s="379">
        <v>0</v>
      </c>
      <c r="K287" s="379"/>
      <c r="L287" s="2"/>
    </row>
    <row r="288" spans="1:12" x14ac:dyDescent="0.25">
      <c r="A288" s="2">
        <f>COUNTA($B$3:B288)</f>
        <v>286</v>
      </c>
      <c r="B288" s="373" t="s">
        <v>436</v>
      </c>
      <c r="C288" s="42" t="s">
        <v>1632</v>
      </c>
      <c r="D288" s="37" t="s">
        <v>1442</v>
      </c>
      <c r="E288" s="37" t="s">
        <v>1444</v>
      </c>
      <c r="F288" s="42" t="s">
        <v>689</v>
      </c>
      <c r="G288" s="2" t="s">
        <v>956</v>
      </c>
      <c r="H288" s="2" t="s">
        <v>1256</v>
      </c>
      <c r="I288" s="37" t="s">
        <v>1379</v>
      </c>
      <c r="J288" s="379">
        <v>1139</v>
      </c>
      <c r="K288" s="379"/>
      <c r="L288" s="2"/>
    </row>
    <row r="289" spans="1:12" x14ac:dyDescent="0.25">
      <c r="A289" s="2">
        <f>COUNTA($B$3:B289)</f>
        <v>287</v>
      </c>
      <c r="B289" s="2" t="s">
        <v>436</v>
      </c>
      <c r="C289" s="42" t="s">
        <v>1632</v>
      </c>
      <c r="D289" s="37" t="s">
        <v>1442</v>
      </c>
      <c r="E289" s="37" t="s">
        <v>1444</v>
      </c>
      <c r="F289" s="42" t="s">
        <v>690</v>
      </c>
      <c r="G289" s="2" t="s">
        <v>957</v>
      </c>
      <c r="H289" s="2" t="s">
        <v>1257</v>
      </c>
      <c r="I289" s="37" t="s">
        <v>1379</v>
      </c>
      <c r="J289" s="379">
        <v>2828</v>
      </c>
      <c r="K289" s="379"/>
      <c r="L289" s="2"/>
    </row>
    <row r="290" spans="1:12" x14ac:dyDescent="0.25">
      <c r="A290" s="2">
        <f>COUNTA($B$3:B290)</f>
        <v>288</v>
      </c>
      <c r="B290" s="2" t="s">
        <v>436</v>
      </c>
      <c r="C290" s="42" t="s">
        <v>1632</v>
      </c>
      <c r="D290" s="37" t="s">
        <v>1442</v>
      </c>
      <c r="E290" s="37" t="s">
        <v>1444</v>
      </c>
      <c r="F290" s="42" t="s">
        <v>691</v>
      </c>
      <c r="G290" s="2" t="s">
        <v>958</v>
      </c>
      <c r="H290" s="2" t="s">
        <v>1258</v>
      </c>
      <c r="I290" s="37" t="s">
        <v>1379</v>
      </c>
      <c r="J290" s="379">
        <v>24205</v>
      </c>
      <c r="K290" s="379"/>
      <c r="L290" s="2"/>
    </row>
    <row r="291" spans="1:12" x14ac:dyDescent="0.25">
      <c r="A291" s="2">
        <f>COUNTA($B$3:B291)</f>
        <v>289</v>
      </c>
      <c r="B291" s="2" t="s">
        <v>436</v>
      </c>
      <c r="C291" s="42" t="s">
        <v>1632</v>
      </c>
      <c r="D291" s="37" t="s">
        <v>1442</v>
      </c>
      <c r="E291" s="37" t="s">
        <v>1444</v>
      </c>
      <c r="F291" s="42" t="s">
        <v>692</v>
      </c>
      <c r="G291" s="2" t="s">
        <v>959</v>
      </c>
      <c r="H291" s="2" t="s">
        <v>1259</v>
      </c>
      <c r="I291" s="37" t="s">
        <v>1341</v>
      </c>
      <c r="J291" s="379">
        <v>1243</v>
      </c>
      <c r="K291" s="379"/>
      <c r="L291" s="2"/>
    </row>
    <row r="292" spans="1:12" x14ac:dyDescent="0.25">
      <c r="A292" s="2">
        <f>COUNTA($B$3:B292)</f>
        <v>290</v>
      </c>
      <c r="B292" s="2" t="s">
        <v>436</v>
      </c>
      <c r="C292" s="42" t="s">
        <v>1632</v>
      </c>
      <c r="D292" s="37" t="s">
        <v>1442</v>
      </c>
      <c r="E292" s="37" t="s">
        <v>1444</v>
      </c>
      <c r="F292" s="42" t="s">
        <v>693</v>
      </c>
      <c r="G292" s="2" t="s">
        <v>960</v>
      </c>
      <c r="H292" s="2" t="s">
        <v>1260</v>
      </c>
      <c r="I292" s="37" t="s">
        <v>1341</v>
      </c>
      <c r="J292" s="379">
        <v>53534</v>
      </c>
      <c r="K292" s="379"/>
      <c r="L292" s="2"/>
    </row>
    <row r="293" spans="1:12" x14ac:dyDescent="0.25">
      <c r="A293" s="2">
        <f>COUNTA($B$3:B293)</f>
        <v>291</v>
      </c>
      <c r="B293" s="2" t="s">
        <v>436</v>
      </c>
      <c r="C293" s="42" t="s">
        <v>1632</v>
      </c>
      <c r="D293" s="37" t="s">
        <v>1442</v>
      </c>
      <c r="E293" s="37" t="s">
        <v>1444</v>
      </c>
      <c r="F293" s="42" t="s">
        <v>694</v>
      </c>
      <c r="G293" s="2" t="s">
        <v>961</v>
      </c>
      <c r="H293" s="2" t="s">
        <v>1261</v>
      </c>
      <c r="I293" s="37" t="s">
        <v>1342</v>
      </c>
      <c r="J293" s="379">
        <v>23992</v>
      </c>
      <c r="K293" s="379"/>
      <c r="L293" s="2"/>
    </row>
    <row r="294" spans="1:12" x14ac:dyDescent="0.25">
      <c r="A294" s="2">
        <f>COUNTA($B$3:B294)</f>
        <v>292</v>
      </c>
      <c r="B294" s="2" t="s">
        <v>436</v>
      </c>
      <c r="C294" s="42" t="s">
        <v>1632</v>
      </c>
      <c r="D294" s="37" t="s">
        <v>1442</v>
      </c>
      <c r="E294" s="37" t="s">
        <v>1444</v>
      </c>
      <c r="F294" s="42" t="s">
        <v>695</v>
      </c>
      <c r="G294" s="2" t="s">
        <v>962</v>
      </c>
      <c r="H294" s="2" t="s">
        <v>1262</v>
      </c>
      <c r="I294" s="37" t="s">
        <v>1342</v>
      </c>
      <c r="J294" s="379">
        <v>4641</v>
      </c>
      <c r="K294" s="379"/>
      <c r="L294" s="2"/>
    </row>
    <row r="295" spans="1:12" x14ac:dyDescent="0.25">
      <c r="A295" s="2">
        <f>COUNTA($B$3:B295)</f>
        <v>293</v>
      </c>
      <c r="B295" s="2" t="s">
        <v>436</v>
      </c>
      <c r="C295" s="42" t="s">
        <v>1632</v>
      </c>
      <c r="D295" s="37" t="s">
        <v>1442</v>
      </c>
      <c r="E295" s="37" t="s">
        <v>1444</v>
      </c>
      <c r="F295" s="42" t="s">
        <v>696</v>
      </c>
      <c r="G295" s="2" t="s">
        <v>963</v>
      </c>
      <c r="H295" s="2" t="s">
        <v>1263</v>
      </c>
      <c r="I295" s="37" t="s">
        <v>1424</v>
      </c>
      <c r="J295" s="379">
        <v>10113</v>
      </c>
      <c r="K295" s="379"/>
      <c r="L295" s="2"/>
    </row>
    <row r="296" spans="1:12" x14ac:dyDescent="0.25">
      <c r="A296" s="2">
        <f>COUNTA($B$3:B296)</f>
        <v>294</v>
      </c>
      <c r="B296" s="2" t="s">
        <v>436</v>
      </c>
      <c r="C296" s="42" t="s">
        <v>1632</v>
      </c>
      <c r="D296" s="37" t="s">
        <v>1442</v>
      </c>
      <c r="E296" s="37" t="s">
        <v>1444</v>
      </c>
      <c r="F296" s="42" t="s">
        <v>697</v>
      </c>
      <c r="G296" s="2" t="s">
        <v>964</v>
      </c>
      <c r="H296" s="2" t="s">
        <v>1264</v>
      </c>
      <c r="I296" s="37" t="s">
        <v>1344</v>
      </c>
      <c r="J296" s="379">
        <v>0</v>
      </c>
      <c r="K296" s="379"/>
      <c r="L296" s="2"/>
    </row>
    <row r="297" spans="1:12" x14ac:dyDescent="0.25">
      <c r="A297" s="2">
        <f>COUNTA($B$3:B297)</f>
        <v>295</v>
      </c>
      <c r="B297" s="2" t="s">
        <v>436</v>
      </c>
      <c r="C297" s="42" t="s">
        <v>1632</v>
      </c>
      <c r="D297" s="37" t="s">
        <v>1442</v>
      </c>
      <c r="E297" s="37" t="s">
        <v>1444</v>
      </c>
      <c r="F297" s="42" t="s">
        <v>698</v>
      </c>
      <c r="G297" s="2" t="s">
        <v>965</v>
      </c>
      <c r="H297" s="2" t="s">
        <v>1265</v>
      </c>
      <c r="I297" s="37" t="s">
        <v>1382</v>
      </c>
      <c r="J297" s="379">
        <v>0</v>
      </c>
      <c r="K297" s="379"/>
      <c r="L297" s="2"/>
    </row>
    <row r="298" spans="1:12" x14ac:dyDescent="0.25">
      <c r="A298" s="2">
        <f>COUNTA($B$3:B298)</f>
        <v>296</v>
      </c>
      <c r="B298" s="2" t="s">
        <v>436</v>
      </c>
      <c r="C298" s="42" t="s">
        <v>1632</v>
      </c>
      <c r="D298" s="37" t="s">
        <v>1442</v>
      </c>
      <c r="E298" s="37" t="s">
        <v>1444</v>
      </c>
      <c r="F298" s="42" t="s">
        <v>699</v>
      </c>
      <c r="G298" s="2" t="s">
        <v>963</v>
      </c>
      <c r="H298" s="2" t="s">
        <v>1266</v>
      </c>
      <c r="I298" s="37" t="s">
        <v>1344</v>
      </c>
      <c r="J298" s="379">
        <v>0</v>
      </c>
      <c r="K298" s="379"/>
      <c r="L298" s="2"/>
    </row>
    <row r="299" spans="1:12" x14ac:dyDescent="0.25">
      <c r="A299" s="2">
        <f>COUNTA($B$3:B299)</f>
        <v>297</v>
      </c>
      <c r="B299" s="2" t="s">
        <v>436</v>
      </c>
      <c r="C299" s="42" t="s">
        <v>1632</v>
      </c>
      <c r="D299" s="37" t="s">
        <v>1442</v>
      </c>
      <c r="E299" s="37" t="s">
        <v>1444</v>
      </c>
      <c r="F299" s="42" t="s">
        <v>700</v>
      </c>
      <c r="G299" s="2" t="s">
        <v>966</v>
      </c>
      <c r="H299" s="2" t="s">
        <v>1267</v>
      </c>
      <c r="I299" s="37" t="s">
        <v>1346</v>
      </c>
      <c r="J299" s="379">
        <v>3544</v>
      </c>
      <c r="K299" s="379"/>
      <c r="L299" s="2"/>
    </row>
    <row r="300" spans="1:12" x14ac:dyDescent="0.25">
      <c r="A300" s="2">
        <f>COUNTA($B$3:B300)</f>
        <v>298</v>
      </c>
      <c r="B300" s="2" t="s">
        <v>436</v>
      </c>
      <c r="C300" s="42" t="s">
        <v>1632</v>
      </c>
      <c r="D300" s="37" t="s">
        <v>1442</v>
      </c>
      <c r="E300" s="37" t="s">
        <v>1444</v>
      </c>
      <c r="F300" s="42" t="s">
        <v>701</v>
      </c>
      <c r="G300" s="2" t="s">
        <v>967</v>
      </c>
      <c r="H300" s="2" t="s">
        <v>1268</v>
      </c>
      <c r="I300" s="37" t="s">
        <v>1346</v>
      </c>
      <c r="J300" s="379">
        <v>28961</v>
      </c>
      <c r="K300" s="379"/>
      <c r="L300" s="2"/>
    </row>
    <row r="301" spans="1:12" x14ac:dyDescent="0.25">
      <c r="A301" s="2">
        <f>COUNTA($B$3:B301)</f>
        <v>299</v>
      </c>
      <c r="B301" s="2" t="s">
        <v>436</v>
      </c>
      <c r="C301" s="42" t="s">
        <v>1637</v>
      </c>
      <c r="D301" s="37" t="s">
        <v>1442</v>
      </c>
      <c r="E301" s="37" t="s">
        <v>1444</v>
      </c>
      <c r="F301" s="42" t="s">
        <v>702</v>
      </c>
      <c r="G301" s="2" t="s">
        <v>968</v>
      </c>
      <c r="H301" s="2" t="s">
        <v>1269</v>
      </c>
      <c r="I301" s="37" t="s">
        <v>1347</v>
      </c>
      <c r="J301" s="379">
        <v>4000</v>
      </c>
      <c r="K301" s="379"/>
      <c r="L301" s="2"/>
    </row>
    <row r="302" spans="1:12" x14ac:dyDescent="0.25">
      <c r="A302" s="2">
        <f>COUNTA($B$3:B302)</f>
        <v>300</v>
      </c>
      <c r="B302" s="2" t="s">
        <v>436</v>
      </c>
      <c r="C302" s="42" t="s">
        <v>1633</v>
      </c>
      <c r="D302" s="37" t="s">
        <v>1442</v>
      </c>
      <c r="E302" s="37" t="s">
        <v>1444</v>
      </c>
      <c r="F302" s="42" t="s">
        <v>708</v>
      </c>
      <c r="G302" s="2" t="s">
        <v>974</v>
      </c>
      <c r="H302" s="2" t="s">
        <v>1275</v>
      </c>
      <c r="I302" s="37" t="s">
        <v>1365</v>
      </c>
      <c r="J302" s="379">
        <v>650</v>
      </c>
      <c r="K302" s="379"/>
      <c r="L302" s="2"/>
    </row>
    <row r="303" spans="1:12" x14ac:dyDescent="0.25">
      <c r="A303" s="2">
        <f>COUNTA($B$3:B303)</f>
        <v>301</v>
      </c>
      <c r="B303" s="2" t="s">
        <v>436</v>
      </c>
      <c r="C303" s="42" t="s">
        <v>1633</v>
      </c>
      <c r="D303" s="37" t="s">
        <v>1442</v>
      </c>
      <c r="E303" s="37" t="s">
        <v>1444</v>
      </c>
      <c r="F303" s="42" t="s">
        <v>709</v>
      </c>
      <c r="G303" s="2" t="s">
        <v>975</v>
      </c>
      <c r="H303" s="2" t="s">
        <v>1276</v>
      </c>
      <c r="I303" s="37" t="s">
        <v>1364</v>
      </c>
      <c r="J303" s="379">
        <v>4039</v>
      </c>
      <c r="K303" s="379"/>
      <c r="L303" s="2"/>
    </row>
    <row r="304" spans="1:12" x14ac:dyDescent="0.25">
      <c r="A304" s="2">
        <f>COUNTA($B$3:B304)</f>
        <v>302</v>
      </c>
      <c r="B304" s="2" t="s">
        <v>436</v>
      </c>
      <c r="C304" s="42" t="s">
        <v>1633</v>
      </c>
      <c r="D304" s="37" t="s">
        <v>1442</v>
      </c>
      <c r="E304" s="37" t="s">
        <v>1444</v>
      </c>
      <c r="F304" s="42" t="s">
        <v>710</v>
      </c>
      <c r="G304" s="2" t="s">
        <v>962</v>
      </c>
      <c r="H304" s="2" t="s">
        <v>1277</v>
      </c>
      <c r="I304" s="37" t="s">
        <v>1365</v>
      </c>
      <c r="J304" s="379">
        <v>4197</v>
      </c>
      <c r="K304" s="379"/>
      <c r="L304" s="2"/>
    </row>
    <row r="305" spans="1:12" x14ac:dyDescent="0.25">
      <c r="A305" s="2">
        <f>COUNTA($B$3:B305)</f>
        <v>303</v>
      </c>
      <c r="B305" s="2" t="s">
        <v>436</v>
      </c>
      <c r="C305" s="42" t="s">
        <v>1633</v>
      </c>
      <c r="D305" s="37" t="s">
        <v>1442</v>
      </c>
      <c r="E305" s="37" t="s">
        <v>1444</v>
      </c>
      <c r="F305" s="42" t="s">
        <v>711</v>
      </c>
      <c r="G305" s="2" t="s">
        <v>976</v>
      </c>
      <c r="H305" s="2" t="s">
        <v>1278</v>
      </c>
      <c r="I305" s="37" t="s">
        <v>1364</v>
      </c>
      <c r="J305" s="379">
        <v>3379</v>
      </c>
      <c r="K305" s="379"/>
      <c r="L305" s="2"/>
    </row>
    <row r="306" spans="1:12" x14ac:dyDescent="0.25">
      <c r="A306" s="2">
        <f>COUNTA($B$3:B306)</f>
        <v>304</v>
      </c>
      <c r="B306" s="2" t="s">
        <v>436</v>
      </c>
      <c r="C306" s="42" t="s">
        <v>1633</v>
      </c>
      <c r="D306" s="37" t="s">
        <v>1442</v>
      </c>
      <c r="E306" s="37" t="s">
        <v>1444</v>
      </c>
      <c r="F306" s="42" t="s">
        <v>712</v>
      </c>
      <c r="G306" s="2" t="s">
        <v>977</v>
      </c>
      <c r="H306" s="2" t="s">
        <v>1279</v>
      </c>
      <c r="I306" s="37" t="s">
        <v>1366</v>
      </c>
      <c r="J306" s="379">
        <v>6185</v>
      </c>
      <c r="K306" s="379"/>
      <c r="L306" s="2"/>
    </row>
    <row r="307" spans="1:12" x14ac:dyDescent="0.25">
      <c r="A307" s="2">
        <f>COUNTA($B$3:B307)</f>
        <v>305</v>
      </c>
      <c r="B307" s="2" t="s">
        <v>436</v>
      </c>
      <c r="C307" s="42" t="s">
        <v>1633</v>
      </c>
      <c r="D307" s="37" t="s">
        <v>1442</v>
      </c>
      <c r="E307" s="37" t="s">
        <v>1444</v>
      </c>
      <c r="F307" s="42" t="s">
        <v>713</v>
      </c>
      <c r="G307" s="2" t="s">
        <v>974</v>
      </c>
      <c r="H307" s="2" t="s">
        <v>1280</v>
      </c>
      <c r="I307" s="37" t="s">
        <v>1362</v>
      </c>
      <c r="J307" s="379">
        <v>3177</v>
      </c>
      <c r="K307" s="379"/>
      <c r="L307" s="2"/>
    </row>
    <row r="308" spans="1:12" x14ac:dyDescent="0.25">
      <c r="A308" s="2">
        <f>COUNTA($B$3:B308)</f>
        <v>306</v>
      </c>
      <c r="B308" s="2" t="s">
        <v>436</v>
      </c>
      <c r="C308" s="42" t="s">
        <v>1633</v>
      </c>
      <c r="D308" s="37" t="s">
        <v>1442</v>
      </c>
      <c r="E308" s="37" t="s">
        <v>1444</v>
      </c>
      <c r="F308" s="42" t="s">
        <v>714</v>
      </c>
      <c r="G308" s="2" t="s">
        <v>978</v>
      </c>
      <c r="H308" s="2" t="s">
        <v>1281</v>
      </c>
      <c r="I308" s="37" t="s">
        <v>1362</v>
      </c>
      <c r="J308" s="379">
        <v>4368</v>
      </c>
      <c r="K308" s="379"/>
      <c r="L308" s="2"/>
    </row>
    <row r="309" spans="1:12" x14ac:dyDescent="0.25">
      <c r="A309" s="2">
        <f>COUNTA($B$3:B309)</f>
        <v>307</v>
      </c>
      <c r="B309" s="373" t="s">
        <v>436</v>
      </c>
      <c r="C309" s="42" t="s">
        <v>1633</v>
      </c>
      <c r="D309" s="37" t="s">
        <v>1442</v>
      </c>
      <c r="E309" s="37" t="s">
        <v>1444</v>
      </c>
      <c r="F309" s="42" t="s">
        <v>715</v>
      </c>
      <c r="G309" s="373" t="s">
        <v>979</v>
      </c>
      <c r="H309" s="2" t="s">
        <v>1282</v>
      </c>
      <c r="I309" s="37" t="s">
        <v>1361</v>
      </c>
      <c r="J309" s="379">
        <v>4803</v>
      </c>
      <c r="K309" s="379"/>
      <c r="L309" s="2"/>
    </row>
    <row r="310" spans="1:12" x14ac:dyDescent="0.25">
      <c r="A310" s="2">
        <f>COUNTA($B$3:B310)</f>
        <v>308</v>
      </c>
      <c r="B310" s="2" t="s">
        <v>436</v>
      </c>
      <c r="C310" s="42" t="s">
        <v>1633</v>
      </c>
      <c r="D310" s="37" t="s">
        <v>1442</v>
      </c>
      <c r="E310" s="37" t="s">
        <v>1444</v>
      </c>
      <c r="F310" s="42" t="s">
        <v>716</v>
      </c>
      <c r="G310" s="2" t="s">
        <v>980</v>
      </c>
      <c r="H310" s="2" t="s">
        <v>1283</v>
      </c>
      <c r="I310" s="37" t="s">
        <v>1361</v>
      </c>
      <c r="J310" s="379">
        <v>7606</v>
      </c>
      <c r="K310" s="379"/>
      <c r="L310" s="2"/>
    </row>
    <row r="311" spans="1:12" x14ac:dyDescent="0.25">
      <c r="A311" s="2">
        <f>COUNTA($B$3:B311)</f>
        <v>309</v>
      </c>
      <c r="B311" s="2" t="s">
        <v>436</v>
      </c>
      <c r="C311" s="42" t="s">
        <v>1633</v>
      </c>
      <c r="D311" s="37" t="s">
        <v>1442</v>
      </c>
      <c r="E311" s="37" t="s">
        <v>1444</v>
      </c>
      <c r="F311" s="42" t="s">
        <v>717</v>
      </c>
      <c r="G311" s="2" t="s">
        <v>971</v>
      </c>
      <c r="H311" s="2" t="s">
        <v>1284</v>
      </c>
      <c r="I311" s="37" t="s">
        <v>1361</v>
      </c>
      <c r="J311" s="379">
        <v>9776</v>
      </c>
      <c r="K311" s="379"/>
      <c r="L311" s="2"/>
    </row>
    <row r="312" spans="1:12" x14ac:dyDescent="0.25">
      <c r="A312" s="2">
        <f>COUNTA($B$3:B312)</f>
        <v>310</v>
      </c>
      <c r="B312" s="373" t="s">
        <v>436</v>
      </c>
      <c r="C312" s="42" t="s">
        <v>1633</v>
      </c>
      <c r="D312" s="37" t="s">
        <v>1442</v>
      </c>
      <c r="E312" s="37" t="s">
        <v>1444</v>
      </c>
      <c r="F312" s="42" t="s">
        <v>718</v>
      </c>
      <c r="G312" s="373" t="s">
        <v>981</v>
      </c>
      <c r="H312" s="2" t="s">
        <v>1285</v>
      </c>
      <c r="I312" s="37" t="s">
        <v>1364</v>
      </c>
      <c r="J312" s="379">
        <v>8933</v>
      </c>
      <c r="K312" s="379"/>
      <c r="L312" s="2"/>
    </row>
    <row r="313" spans="1:12" x14ac:dyDescent="0.25">
      <c r="A313" s="2">
        <f>COUNTA($B$3:B313)</f>
        <v>311</v>
      </c>
      <c r="B313" s="2" t="s">
        <v>436</v>
      </c>
      <c r="C313" s="42" t="s">
        <v>1633</v>
      </c>
      <c r="D313" s="37" t="s">
        <v>1442</v>
      </c>
      <c r="E313" s="37" t="s">
        <v>1444</v>
      </c>
      <c r="F313" s="42" t="s">
        <v>719</v>
      </c>
      <c r="G313" s="2" t="s">
        <v>982</v>
      </c>
      <c r="H313" s="2" t="s">
        <v>1286</v>
      </c>
      <c r="I313" s="37" t="s">
        <v>1364</v>
      </c>
      <c r="J313" s="379">
        <v>12058</v>
      </c>
      <c r="K313" s="379"/>
      <c r="L313" s="2"/>
    </row>
    <row r="314" spans="1:12" x14ac:dyDescent="0.25">
      <c r="A314" s="2">
        <f>COUNTA($B$3:B314)</f>
        <v>312</v>
      </c>
      <c r="B314" s="2" t="s">
        <v>436</v>
      </c>
      <c r="C314" s="42" t="s">
        <v>1633</v>
      </c>
      <c r="D314" s="37" t="s">
        <v>1442</v>
      </c>
      <c r="E314" s="37" t="s">
        <v>1444</v>
      </c>
      <c r="F314" s="42" t="s">
        <v>720</v>
      </c>
      <c r="G314" s="2" t="s">
        <v>983</v>
      </c>
      <c r="H314" s="2" t="s">
        <v>1287</v>
      </c>
      <c r="I314" s="37" t="s">
        <v>1364</v>
      </c>
      <c r="J314" s="379">
        <v>7700</v>
      </c>
      <c r="K314" s="379"/>
      <c r="L314" s="2"/>
    </row>
    <row r="315" spans="1:12" x14ac:dyDescent="0.25">
      <c r="A315" s="2">
        <f>COUNTA($B$3:B315)</f>
        <v>313</v>
      </c>
      <c r="B315" s="2" t="s">
        <v>436</v>
      </c>
      <c r="C315" s="42" t="s">
        <v>1633</v>
      </c>
      <c r="D315" s="37" t="s">
        <v>1442</v>
      </c>
      <c r="E315" s="37" t="s">
        <v>1444</v>
      </c>
      <c r="F315" s="42" t="s">
        <v>721</v>
      </c>
      <c r="G315" s="2" t="s">
        <v>984</v>
      </c>
      <c r="H315" s="2" t="s">
        <v>1288</v>
      </c>
      <c r="I315" s="37" t="s">
        <v>1362</v>
      </c>
      <c r="J315" s="379">
        <v>4552</v>
      </c>
      <c r="K315" s="379"/>
      <c r="L315" s="2"/>
    </row>
    <row r="316" spans="1:12" x14ac:dyDescent="0.25">
      <c r="A316" s="2">
        <f>COUNTA($B$3:B316)</f>
        <v>314</v>
      </c>
      <c r="B316" s="2" t="s">
        <v>436</v>
      </c>
      <c r="C316" s="42" t="s">
        <v>1633</v>
      </c>
      <c r="D316" s="37" t="s">
        <v>1442</v>
      </c>
      <c r="E316" s="37" t="s">
        <v>1444</v>
      </c>
      <c r="F316" s="42" t="s">
        <v>722</v>
      </c>
      <c r="G316" s="2" t="s">
        <v>985</v>
      </c>
      <c r="H316" s="2" t="s">
        <v>1289</v>
      </c>
      <c r="I316" s="37" t="s">
        <v>1362</v>
      </c>
      <c r="J316" s="379">
        <v>0</v>
      </c>
      <c r="K316" s="379"/>
      <c r="L316" s="2"/>
    </row>
    <row r="317" spans="1:12" x14ac:dyDescent="0.25">
      <c r="A317" s="2">
        <f>COUNTA($B$3:B317)</f>
        <v>315</v>
      </c>
      <c r="B317" s="2" t="s">
        <v>436</v>
      </c>
      <c r="C317" s="42" t="s">
        <v>1634</v>
      </c>
      <c r="D317" s="37" t="s">
        <v>1442</v>
      </c>
      <c r="E317" s="37" t="s">
        <v>1444</v>
      </c>
      <c r="F317" s="42" t="s">
        <v>704</v>
      </c>
      <c r="G317" s="2" t="s">
        <v>970</v>
      </c>
      <c r="H317" s="2" t="s">
        <v>1271</v>
      </c>
      <c r="I317" s="37" t="s">
        <v>1359</v>
      </c>
      <c r="J317" s="379">
        <v>5207</v>
      </c>
      <c r="K317" s="379"/>
      <c r="L317" s="2"/>
    </row>
    <row r="318" spans="1:12" x14ac:dyDescent="0.25">
      <c r="A318" s="2">
        <f>COUNTA($B$3:B318)</f>
        <v>316</v>
      </c>
      <c r="B318" s="2" t="s">
        <v>436</v>
      </c>
      <c r="C318" s="42" t="s">
        <v>1634</v>
      </c>
      <c r="D318" s="37" t="s">
        <v>1442</v>
      </c>
      <c r="E318" s="37" t="s">
        <v>1444</v>
      </c>
      <c r="F318" s="42" t="s">
        <v>705</v>
      </c>
      <c r="G318" s="2" t="s">
        <v>971</v>
      </c>
      <c r="H318" s="2" t="s">
        <v>1272</v>
      </c>
      <c r="I318" s="37" t="s">
        <v>1361</v>
      </c>
      <c r="J318" s="379">
        <v>8121</v>
      </c>
      <c r="K318" s="379"/>
      <c r="L318" s="2"/>
    </row>
    <row r="319" spans="1:12" x14ac:dyDescent="0.25">
      <c r="A319" s="2">
        <f>COUNTA($B$3:B319)</f>
        <v>317</v>
      </c>
      <c r="B319" s="2" t="s">
        <v>436</v>
      </c>
      <c r="C319" s="42" t="s">
        <v>1634</v>
      </c>
      <c r="D319" s="37" t="s">
        <v>1442</v>
      </c>
      <c r="E319" s="37" t="s">
        <v>1444</v>
      </c>
      <c r="F319" s="42" t="s">
        <v>706</v>
      </c>
      <c r="G319" s="2" t="s">
        <v>972</v>
      </c>
      <c r="H319" s="2" t="s">
        <v>1273</v>
      </c>
      <c r="I319" s="37" t="s">
        <v>1360</v>
      </c>
      <c r="J319" s="379">
        <v>3216</v>
      </c>
      <c r="K319" s="379"/>
      <c r="L319" s="2"/>
    </row>
    <row r="320" spans="1:12" x14ac:dyDescent="0.25">
      <c r="A320" s="2">
        <f>COUNTA($B$3:B320)</f>
        <v>318</v>
      </c>
      <c r="B320" s="2" t="s">
        <v>436</v>
      </c>
      <c r="C320" s="42" t="s">
        <v>1634</v>
      </c>
      <c r="D320" s="37" t="s">
        <v>1442</v>
      </c>
      <c r="E320" s="37" t="s">
        <v>1444</v>
      </c>
      <c r="F320" s="42" t="s">
        <v>707</v>
      </c>
      <c r="G320" s="2" t="s">
        <v>973</v>
      </c>
      <c r="H320" s="2" t="s">
        <v>1274</v>
      </c>
      <c r="I320" s="37" t="s">
        <v>1361</v>
      </c>
      <c r="J320" s="379">
        <v>1716</v>
      </c>
      <c r="K320" s="379"/>
      <c r="L320" s="2"/>
    </row>
    <row r="321" spans="1:12" x14ac:dyDescent="0.25">
      <c r="A321" s="2">
        <f>COUNTA($B$3:B321)</f>
        <v>319</v>
      </c>
      <c r="B321" s="2" t="s">
        <v>436</v>
      </c>
      <c r="C321" s="42" t="s">
        <v>1629</v>
      </c>
      <c r="D321" s="37" t="s">
        <v>1442</v>
      </c>
      <c r="E321" s="37" t="s">
        <v>1444</v>
      </c>
      <c r="F321" s="42" t="s">
        <v>703</v>
      </c>
      <c r="G321" s="2" t="s">
        <v>969</v>
      </c>
      <c r="H321" s="2" t="s">
        <v>1270</v>
      </c>
      <c r="I321" s="37" t="s">
        <v>1352</v>
      </c>
      <c r="J321" s="379">
        <v>148306.79999999999</v>
      </c>
      <c r="K321" s="379"/>
      <c r="L321" s="2"/>
    </row>
    <row r="322" spans="1:12" x14ac:dyDescent="0.25">
      <c r="A322" s="2">
        <f>COUNTA($B$3:B322)</f>
        <v>320</v>
      </c>
      <c r="B322" s="2" t="s">
        <v>436</v>
      </c>
      <c r="C322" s="42" t="s">
        <v>1692</v>
      </c>
      <c r="D322" s="37" t="s">
        <v>1443</v>
      </c>
      <c r="E322" s="37" t="s">
        <v>1444</v>
      </c>
      <c r="F322" s="373" t="s">
        <v>1708</v>
      </c>
      <c r="G322" s="2" t="s">
        <v>986</v>
      </c>
      <c r="H322" s="2" t="s">
        <v>1290</v>
      </c>
      <c r="I322" s="37" t="s">
        <v>1425</v>
      </c>
      <c r="J322" s="379">
        <v>157000</v>
      </c>
      <c r="K322" s="379"/>
      <c r="L322" s="2"/>
    </row>
    <row r="323" spans="1:12" x14ac:dyDescent="0.25">
      <c r="A323" s="2">
        <f>COUNTA($B$3:B323)</f>
        <v>321</v>
      </c>
      <c r="B323" s="2" t="s">
        <v>436</v>
      </c>
      <c r="C323" s="42" t="s">
        <v>1698</v>
      </c>
      <c r="D323" s="37" t="s">
        <v>1443</v>
      </c>
      <c r="E323" s="37" t="s">
        <v>1444</v>
      </c>
      <c r="F323" s="373" t="s">
        <v>1709</v>
      </c>
      <c r="G323" s="2" t="s">
        <v>965</v>
      </c>
      <c r="H323" s="2" t="s">
        <v>1291</v>
      </c>
      <c r="I323" s="37" t="s">
        <v>1425</v>
      </c>
      <c r="J323" s="379">
        <v>42150</v>
      </c>
      <c r="K323" s="379"/>
      <c r="L323" s="2"/>
    </row>
    <row r="324" spans="1:12" x14ac:dyDescent="0.25">
      <c r="A324" s="2">
        <f>COUNTA($B$3:B324)</f>
        <v>322</v>
      </c>
      <c r="B324" s="2" t="s">
        <v>436</v>
      </c>
      <c r="C324" s="42" t="s">
        <v>1649</v>
      </c>
      <c r="D324" s="37" t="s">
        <v>1442</v>
      </c>
      <c r="E324" s="37" t="s">
        <v>1445</v>
      </c>
      <c r="F324" s="42" t="s">
        <v>723</v>
      </c>
      <c r="G324" s="2" t="s">
        <v>987</v>
      </c>
      <c r="H324" s="2" t="s">
        <v>1292</v>
      </c>
      <c r="I324" s="37" t="s">
        <v>1426</v>
      </c>
      <c r="J324" s="379">
        <v>0</v>
      </c>
      <c r="K324" s="379"/>
      <c r="L324" s="2"/>
    </row>
    <row r="325" spans="1:12" x14ac:dyDescent="0.25">
      <c r="A325" s="2">
        <f>COUNTA($B$3:B325)</f>
        <v>323</v>
      </c>
      <c r="B325" s="2" t="s">
        <v>437</v>
      </c>
      <c r="C325" s="42" t="s">
        <v>1632</v>
      </c>
      <c r="D325" s="37" t="s">
        <v>1442</v>
      </c>
      <c r="E325" s="37" t="s">
        <v>1444</v>
      </c>
      <c r="F325" s="42" t="s">
        <v>724</v>
      </c>
      <c r="G325" s="2" t="s">
        <v>988</v>
      </c>
      <c r="H325" s="2" t="s">
        <v>1293</v>
      </c>
      <c r="I325" s="37" t="s">
        <v>1341</v>
      </c>
      <c r="J325" s="379">
        <f>33347+32939</f>
        <v>66286</v>
      </c>
      <c r="K325" s="379"/>
      <c r="L325" s="2"/>
    </row>
    <row r="326" spans="1:12" x14ac:dyDescent="0.25">
      <c r="A326" s="2">
        <f>COUNTA($B$3:B326)</f>
        <v>324</v>
      </c>
      <c r="B326" s="2" t="s">
        <v>437</v>
      </c>
      <c r="C326" s="42" t="s">
        <v>1632</v>
      </c>
      <c r="D326" s="37" t="s">
        <v>1442</v>
      </c>
      <c r="E326" s="37" t="s">
        <v>1444</v>
      </c>
      <c r="F326" s="42" t="s">
        <v>725</v>
      </c>
      <c r="G326" s="2" t="s">
        <v>989</v>
      </c>
      <c r="H326" s="2" t="s">
        <v>1294</v>
      </c>
      <c r="I326" s="37" t="s">
        <v>1345</v>
      </c>
      <c r="J326" s="379">
        <v>0</v>
      </c>
      <c r="K326" s="379"/>
      <c r="L326" s="2"/>
    </row>
    <row r="327" spans="1:12" x14ac:dyDescent="0.25">
      <c r="A327" s="2">
        <f>COUNTA($B$3:B327)</f>
        <v>325</v>
      </c>
      <c r="B327" s="2" t="s">
        <v>437</v>
      </c>
      <c r="C327" s="42" t="s">
        <v>1632</v>
      </c>
      <c r="D327" s="37" t="s">
        <v>1442</v>
      </c>
      <c r="E327" s="37" t="s">
        <v>1444</v>
      </c>
      <c r="F327" s="42" t="s">
        <v>726</v>
      </c>
      <c r="G327" s="2" t="s">
        <v>990</v>
      </c>
      <c r="H327" s="2" t="s">
        <v>1295</v>
      </c>
      <c r="I327" s="37" t="s">
        <v>1344</v>
      </c>
      <c r="J327" s="379">
        <v>0</v>
      </c>
      <c r="K327" s="379"/>
      <c r="L327" s="2"/>
    </row>
    <row r="328" spans="1:12" x14ac:dyDescent="0.25">
      <c r="A328" s="2">
        <f>COUNTA($B$3:B328)</f>
        <v>326</v>
      </c>
      <c r="B328" s="2" t="s">
        <v>437</v>
      </c>
      <c r="C328" s="42" t="s">
        <v>1632</v>
      </c>
      <c r="D328" s="37" t="s">
        <v>1442</v>
      </c>
      <c r="E328" s="37" t="s">
        <v>1444</v>
      </c>
      <c r="F328" s="42" t="s">
        <v>727</v>
      </c>
      <c r="G328" s="2" t="s">
        <v>991</v>
      </c>
      <c r="H328" s="2" t="s">
        <v>1296</v>
      </c>
      <c r="I328" s="37" t="s">
        <v>1346</v>
      </c>
      <c r="J328" s="379">
        <v>30273</v>
      </c>
      <c r="K328" s="379"/>
      <c r="L328" s="2"/>
    </row>
    <row r="329" spans="1:12" x14ac:dyDescent="0.25">
      <c r="A329" s="2">
        <f>COUNTA($B$3:B329)</f>
        <v>327</v>
      </c>
      <c r="B329" s="2" t="s">
        <v>437</v>
      </c>
      <c r="C329" s="42" t="s">
        <v>1632</v>
      </c>
      <c r="D329" s="37" t="s">
        <v>1442</v>
      </c>
      <c r="E329" s="37" t="s">
        <v>1444</v>
      </c>
      <c r="F329" s="42" t="s">
        <v>728</v>
      </c>
      <c r="G329" s="2" t="s">
        <v>992</v>
      </c>
      <c r="H329" s="2" t="s">
        <v>1297</v>
      </c>
      <c r="I329" s="37" t="s">
        <v>1348</v>
      </c>
      <c r="J329" s="379">
        <v>26568</v>
      </c>
      <c r="K329" s="379"/>
      <c r="L329" s="2"/>
    </row>
    <row r="330" spans="1:12" x14ac:dyDescent="0.25">
      <c r="A330" s="2">
        <f>COUNTA($B$3:B330)</f>
        <v>328</v>
      </c>
      <c r="B330" s="2" t="s">
        <v>437</v>
      </c>
      <c r="C330" s="42" t="s">
        <v>1633</v>
      </c>
      <c r="D330" s="37" t="s">
        <v>1442</v>
      </c>
      <c r="E330" s="37" t="s">
        <v>1444</v>
      </c>
      <c r="F330" s="42" t="s">
        <v>731</v>
      </c>
      <c r="G330" s="2" t="s">
        <v>995</v>
      </c>
      <c r="H330" s="2" t="s">
        <v>1300</v>
      </c>
      <c r="I330" s="37" t="s">
        <v>1361</v>
      </c>
      <c r="J330" s="379">
        <v>14822</v>
      </c>
      <c r="K330" s="379"/>
      <c r="L330" s="2"/>
    </row>
    <row r="331" spans="1:12" x14ac:dyDescent="0.25">
      <c r="A331" s="2">
        <f>COUNTA($B$3:B331)</f>
        <v>329</v>
      </c>
      <c r="B331" s="2" t="s">
        <v>437</v>
      </c>
      <c r="C331" s="42" t="s">
        <v>1633</v>
      </c>
      <c r="D331" s="37" t="s">
        <v>1442</v>
      </c>
      <c r="E331" s="37" t="s">
        <v>1444</v>
      </c>
      <c r="F331" s="42" t="s">
        <v>732</v>
      </c>
      <c r="G331" s="2" t="s">
        <v>996</v>
      </c>
      <c r="H331" s="2" t="s">
        <v>1301</v>
      </c>
      <c r="I331" s="37" t="s">
        <v>1359</v>
      </c>
      <c r="J331" s="379">
        <v>7301</v>
      </c>
      <c r="K331" s="379"/>
      <c r="L331" s="2"/>
    </row>
    <row r="332" spans="1:12" x14ac:dyDescent="0.25">
      <c r="A332" s="2">
        <f>COUNTA($B$3:B332)</f>
        <v>330</v>
      </c>
      <c r="B332" s="2" t="s">
        <v>437</v>
      </c>
      <c r="C332" s="42" t="s">
        <v>1633</v>
      </c>
      <c r="D332" s="37" t="s">
        <v>1442</v>
      </c>
      <c r="E332" s="37" t="s">
        <v>1444</v>
      </c>
      <c r="F332" s="42" t="s">
        <v>733</v>
      </c>
      <c r="G332" s="2" t="s">
        <v>997</v>
      </c>
      <c r="H332" s="2" t="s">
        <v>1302</v>
      </c>
      <c r="I332" s="37" t="s">
        <v>1359</v>
      </c>
      <c r="J332" s="379">
        <v>6835</v>
      </c>
      <c r="K332" s="379"/>
      <c r="L332" s="2"/>
    </row>
    <row r="333" spans="1:12" x14ac:dyDescent="0.25">
      <c r="A333" s="2">
        <f>COUNTA($B$3:B333)</f>
        <v>331</v>
      </c>
      <c r="B333" s="2" t="s">
        <v>437</v>
      </c>
      <c r="C333" s="42" t="s">
        <v>1633</v>
      </c>
      <c r="D333" s="37" t="s">
        <v>1442</v>
      </c>
      <c r="E333" s="37" t="s">
        <v>1444</v>
      </c>
      <c r="F333" s="42" t="s">
        <v>734</v>
      </c>
      <c r="G333" s="2" t="s">
        <v>998</v>
      </c>
      <c r="H333" s="2" t="s">
        <v>1303</v>
      </c>
      <c r="I333" s="37" t="s">
        <v>1359</v>
      </c>
      <c r="J333" s="379">
        <v>7422</v>
      </c>
      <c r="K333" s="379"/>
      <c r="L333" s="2"/>
    </row>
    <row r="334" spans="1:12" x14ac:dyDescent="0.25">
      <c r="A334" s="2">
        <f>COUNTA($B$3:B334)</f>
        <v>332</v>
      </c>
      <c r="B334" s="2" t="s">
        <v>437</v>
      </c>
      <c r="C334" s="42" t="s">
        <v>1633</v>
      </c>
      <c r="D334" s="37" t="s">
        <v>1442</v>
      </c>
      <c r="E334" s="37" t="s">
        <v>1444</v>
      </c>
      <c r="F334" s="42" t="s">
        <v>735</v>
      </c>
      <c r="G334" s="2" t="s">
        <v>999</v>
      </c>
      <c r="H334" s="2" t="s">
        <v>1304</v>
      </c>
      <c r="I334" s="37" t="s">
        <v>1358</v>
      </c>
      <c r="J334" s="379">
        <v>18508</v>
      </c>
      <c r="K334" s="379"/>
      <c r="L334" s="2"/>
    </row>
    <row r="335" spans="1:12" x14ac:dyDescent="0.25">
      <c r="A335" s="2">
        <f>COUNTA($B$3:B335)</f>
        <v>333</v>
      </c>
      <c r="B335" s="2" t="s">
        <v>437</v>
      </c>
      <c r="C335" s="42" t="s">
        <v>1633</v>
      </c>
      <c r="D335" s="37" t="s">
        <v>1442</v>
      </c>
      <c r="E335" s="37" t="s">
        <v>1444</v>
      </c>
      <c r="F335" s="42" t="s">
        <v>736</v>
      </c>
      <c r="G335" s="2" t="s">
        <v>988</v>
      </c>
      <c r="H335" s="2" t="s">
        <v>1305</v>
      </c>
      <c r="I335" s="37" t="s">
        <v>1361</v>
      </c>
      <c r="J335" s="379">
        <v>11046</v>
      </c>
      <c r="K335" s="379"/>
      <c r="L335" s="2"/>
    </row>
    <row r="336" spans="1:12" x14ac:dyDescent="0.25">
      <c r="A336" s="2">
        <f>COUNTA($B$3:B336)</f>
        <v>334</v>
      </c>
      <c r="B336" s="2" t="s">
        <v>437</v>
      </c>
      <c r="C336" s="42" t="s">
        <v>1633</v>
      </c>
      <c r="D336" s="37" t="s">
        <v>1442</v>
      </c>
      <c r="E336" s="37" t="s">
        <v>1444</v>
      </c>
      <c r="F336" s="42" t="s">
        <v>737</v>
      </c>
      <c r="G336" s="2" t="s">
        <v>1000</v>
      </c>
      <c r="H336" s="2" t="s">
        <v>1306</v>
      </c>
      <c r="I336" s="37" t="s">
        <v>1358</v>
      </c>
      <c r="J336" s="379">
        <v>9155</v>
      </c>
      <c r="K336" s="379"/>
      <c r="L336" s="2"/>
    </row>
    <row r="337" spans="1:12" x14ac:dyDescent="0.25">
      <c r="A337" s="2">
        <f>COUNTA($B$3:B337)</f>
        <v>335</v>
      </c>
      <c r="B337" s="2" t="s">
        <v>437</v>
      </c>
      <c r="C337" s="42" t="s">
        <v>1633</v>
      </c>
      <c r="D337" s="37" t="s">
        <v>1442</v>
      </c>
      <c r="E337" s="37" t="s">
        <v>1444</v>
      </c>
      <c r="F337" s="42" t="s">
        <v>738</v>
      </c>
      <c r="G337" s="2" t="s">
        <v>1001</v>
      </c>
      <c r="H337" s="2" t="s">
        <v>1307</v>
      </c>
      <c r="I337" s="37" t="s">
        <v>1361</v>
      </c>
      <c r="J337" s="379">
        <v>13425</v>
      </c>
      <c r="K337" s="379"/>
      <c r="L337" s="2"/>
    </row>
    <row r="338" spans="1:12" x14ac:dyDescent="0.25">
      <c r="A338" s="2">
        <f>COUNTA($B$3:B338)</f>
        <v>336</v>
      </c>
      <c r="B338" s="2" t="s">
        <v>437</v>
      </c>
      <c r="C338" s="42" t="s">
        <v>1633</v>
      </c>
      <c r="D338" s="37" t="s">
        <v>1442</v>
      </c>
      <c r="E338" s="37" t="s">
        <v>1444</v>
      </c>
      <c r="F338" s="42" t="s">
        <v>739</v>
      </c>
      <c r="G338" s="2" t="s">
        <v>1002</v>
      </c>
      <c r="H338" s="2" t="s">
        <v>1308</v>
      </c>
      <c r="I338" s="37" t="s">
        <v>1361</v>
      </c>
      <c r="J338" s="379">
        <v>6007</v>
      </c>
      <c r="K338" s="379"/>
      <c r="L338" s="2"/>
    </row>
    <row r="339" spans="1:12" x14ac:dyDescent="0.25">
      <c r="A339" s="2">
        <f>COUNTA($B$3:B339)</f>
        <v>337</v>
      </c>
      <c r="B339" s="2" t="s">
        <v>437</v>
      </c>
      <c r="C339" s="42" t="s">
        <v>1633</v>
      </c>
      <c r="D339" s="37" t="s">
        <v>1442</v>
      </c>
      <c r="E339" s="37" t="s">
        <v>1444</v>
      </c>
      <c r="F339" s="42" t="s">
        <v>740</v>
      </c>
      <c r="G339" s="2" t="s">
        <v>1003</v>
      </c>
      <c r="H339" s="2" t="s">
        <v>1309</v>
      </c>
      <c r="I339" s="37" t="s">
        <v>1364</v>
      </c>
      <c r="J339" s="379">
        <v>13870</v>
      </c>
      <c r="K339" s="379"/>
      <c r="L339" s="2"/>
    </row>
    <row r="340" spans="1:12" x14ac:dyDescent="0.25">
      <c r="A340" s="2">
        <f>COUNTA($B$3:B340)</f>
        <v>338</v>
      </c>
      <c r="B340" s="2" t="s">
        <v>437</v>
      </c>
      <c r="C340" s="42" t="s">
        <v>1629</v>
      </c>
      <c r="D340" s="37" t="s">
        <v>1442</v>
      </c>
      <c r="E340" s="37" t="s">
        <v>1444</v>
      </c>
      <c r="F340" s="42" t="s">
        <v>729</v>
      </c>
      <c r="G340" s="2" t="s">
        <v>993</v>
      </c>
      <c r="H340" s="2" t="s">
        <v>1298</v>
      </c>
      <c r="I340" s="37" t="s">
        <v>1399</v>
      </c>
      <c r="J340" s="379">
        <v>74153.399999999994</v>
      </c>
      <c r="K340" s="379"/>
      <c r="L340" s="2"/>
    </row>
    <row r="341" spans="1:12" x14ac:dyDescent="0.25">
      <c r="A341" s="2">
        <f>COUNTA($B$3:B341)</f>
        <v>339</v>
      </c>
      <c r="B341" s="2" t="s">
        <v>437</v>
      </c>
      <c r="C341" s="42" t="s">
        <v>1629</v>
      </c>
      <c r="D341" s="37" t="s">
        <v>1442</v>
      </c>
      <c r="E341" s="37" t="s">
        <v>1444</v>
      </c>
      <c r="F341" s="42" t="s">
        <v>730</v>
      </c>
      <c r="G341" s="2" t="s">
        <v>994</v>
      </c>
      <c r="H341" s="2" t="s">
        <v>1299</v>
      </c>
      <c r="I341" s="37" t="s">
        <v>1427</v>
      </c>
      <c r="J341" s="379">
        <v>102262.14</v>
      </c>
      <c r="K341" s="379"/>
      <c r="L341" s="2"/>
    </row>
    <row r="342" spans="1:12" x14ac:dyDescent="0.25">
      <c r="A342" s="2">
        <f>COUNTA($B$3:B342)</f>
        <v>340</v>
      </c>
      <c r="B342" s="2" t="s">
        <v>438</v>
      </c>
      <c r="C342" s="42" t="s">
        <v>1633</v>
      </c>
      <c r="D342" s="37" t="s">
        <v>1442</v>
      </c>
      <c r="E342" s="37" t="s">
        <v>1444</v>
      </c>
      <c r="F342" s="42" t="s">
        <v>741</v>
      </c>
      <c r="G342" s="2" t="s">
        <v>1004</v>
      </c>
      <c r="H342" s="2" t="s">
        <v>1310</v>
      </c>
      <c r="I342" s="37" t="s">
        <v>1358</v>
      </c>
      <c r="J342" s="379">
        <v>6306</v>
      </c>
      <c r="K342" s="379"/>
      <c r="L342" s="2"/>
    </row>
    <row r="343" spans="1:12" x14ac:dyDescent="0.25">
      <c r="A343" s="2">
        <f>COUNTA($B$3:B343)</f>
        <v>341</v>
      </c>
      <c r="B343" s="2" t="s">
        <v>438</v>
      </c>
      <c r="C343" s="42" t="s">
        <v>1633</v>
      </c>
      <c r="D343" s="37" t="s">
        <v>1442</v>
      </c>
      <c r="E343" s="37" t="s">
        <v>1444</v>
      </c>
      <c r="F343" s="42" t="s">
        <v>742</v>
      </c>
      <c r="G343" s="2" t="s">
        <v>1005</v>
      </c>
      <c r="H343" s="2" t="s">
        <v>1311</v>
      </c>
      <c r="I343" s="37" t="s">
        <v>1359</v>
      </c>
      <c r="J343" s="379">
        <v>4103</v>
      </c>
      <c r="K343" s="379"/>
      <c r="L343" s="2"/>
    </row>
    <row r="344" spans="1:12" x14ac:dyDescent="0.25">
      <c r="A344" s="2">
        <f>COUNTA($B$3:B344)</f>
        <v>342</v>
      </c>
      <c r="B344" s="2" t="s">
        <v>438</v>
      </c>
      <c r="C344" s="42" t="s">
        <v>1633</v>
      </c>
      <c r="D344" s="37" t="s">
        <v>1442</v>
      </c>
      <c r="E344" s="37" t="s">
        <v>1444</v>
      </c>
      <c r="F344" s="42" t="s">
        <v>743</v>
      </c>
      <c r="G344" s="2" t="s">
        <v>1006</v>
      </c>
      <c r="H344" s="2" t="s">
        <v>1312</v>
      </c>
      <c r="I344" s="37" t="s">
        <v>1358</v>
      </c>
      <c r="J344" s="379">
        <v>6135</v>
      </c>
      <c r="K344" s="379"/>
      <c r="L344" s="2"/>
    </row>
    <row r="345" spans="1:12" x14ac:dyDescent="0.25">
      <c r="A345" s="2">
        <f>COUNTA($B$3:B345)</f>
        <v>343</v>
      </c>
      <c r="B345" s="2" t="s">
        <v>438</v>
      </c>
      <c r="C345" s="42" t="s">
        <v>1633</v>
      </c>
      <c r="D345" s="37" t="s">
        <v>1442</v>
      </c>
      <c r="E345" s="37" t="s">
        <v>1444</v>
      </c>
      <c r="F345" s="42" t="s">
        <v>744</v>
      </c>
      <c r="G345" s="2" t="s">
        <v>1006</v>
      </c>
      <c r="H345" s="2" t="s">
        <v>1313</v>
      </c>
      <c r="I345" s="37" t="s">
        <v>1366</v>
      </c>
      <c r="J345" s="379">
        <v>1201</v>
      </c>
      <c r="K345" s="379"/>
      <c r="L345" s="2"/>
    </row>
    <row r="346" spans="1:12" x14ac:dyDescent="0.25">
      <c r="K346" s="371"/>
    </row>
    <row r="347" spans="1:12" x14ac:dyDescent="0.25">
      <c r="J347" s="381">
        <f>SUM(J3:J346)</f>
        <v>20200483.940000005</v>
      </c>
      <c r="K347" s="381">
        <f>SUM(K3:K346)</f>
        <v>447025.52</v>
      </c>
    </row>
    <row r="348" spans="1:12" x14ac:dyDescent="0.25">
      <c r="K348" s="371">
        <f>SUM(J347:K347)</f>
        <v>20647509.460000005</v>
      </c>
    </row>
  </sheetData>
  <autoFilter ref="A2:L348" xr:uid="{00000000-0001-0000-1700-000000000000}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M65"/>
  <sheetViews>
    <sheetView zoomScale="70" zoomScaleNormal="70" zoomScaleSheetLayoutView="100" workbookViewId="0">
      <pane ySplit="2" topLeftCell="A41" activePane="bottomLeft" state="frozen"/>
      <selection pane="bottomLeft" activeCell="I68" sqref="I68"/>
    </sheetView>
  </sheetViews>
  <sheetFormatPr defaultRowHeight="15.75" x14ac:dyDescent="0.25"/>
  <cols>
    <col min="1" max="1" width="4.375" customWidth="1"/>
    <col min="2" max="2" width="10.375" bestFit="1" customWidth="1"/>
    <col min="3" max="3" width="44.25" customWidth="1"/>
    <col min="4" max="5" width="5.375" customWidth="1"/>
    <col min="6" max="6" width="45.375" style="4" customWidth="1"/>
    <col min="7" max="7" width="34" customWidth="1"/>
    <col min="8" max="8" width="50" customWidth="1"/>
    <col min="9" max="9" width="28.5" customWidth="1"/>
    <col min="10" max="10" width="17.375" customWidth="1"/>
    <col min="11" max="12" width="14.75" customWidth="1"/>
  </cols>
  <sheetData>
    <row r="1" spans="1:13" ht="21" thickBot="1" x14ac:dyDescent="0.35">
      <c r="A1" s="504" t="s">
        <v>352</v>
      </c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28"/>
    </row>
    <row r="2" spans="1:13" s="90" customFormat="1" ht="115.5" thickBot="1" x14ac:dyDescent="0.25">
      <c r="A2" s="87" t="s">
        <v>341</v>
      </c>
      <c r="B2" s="88" t="s">
        <v>153</v>
      </c>
      <c r="C2" s="88" t="s">
        <v>342</v>
      </c>
      <c r="D2" s="88" t="s">
        <v>343</v>
      </c>
      <c r="E2" s="88" t="s">
        <v>344</v>
      </c>
      <c r="F2" s="88" t="s">
        <v>345</v>
      </c>
      <c r="G2" s="88" t="s">
        <v>346</v>
      </c>
      <c r="H2" s="88" t="s">
        <v>347</v>
      </c>
      <c r="I2" s="88" t="s">
        <v>348</v>
      </c>
      <c r="J2" s="88" t="s">
        <v>349</v>
      </c>
      <c r="K2" s="88" t="s">
        <v>350</v>
      </c>
      <c r="L2" s="89" t="s">
        <v>351</v>
      </c>
    </row>
    <row r="3" spans="1:13" x14ac:dyDescent="0.25">
      <c r="A3" s="43">
        <f>COUNTA($B$3:B3)</f>
        <v>1</v>
      </c>
      <c r="B3" s="17" t="s">
        <v>166</v>
      </c>
      <c r="C3" s="372" t="s">
        <v>1656</v>
      </c>
      <c r="D3" s="17" t="s">
        <v>1442</v>
      </c>
      <c r="E3" s="17" t="s">
        <v>1445</v>
      </c>
      <c r="F3" s="372" t="s">
        <v>1482</v>
      </c>
      <c r="G3" s="17" t="s">
        <v>1516</v>
      </c>
      <c r="H3" s="17" t="s">
        <v>1557</v>
      </c>
      <c r="I3" s="374" t="s">
        <v>1596</v>
      </c>
      <c r="J3" s="375">
        <v>36931.15</v>
      </c>
      <c r="K3" s="375"/>
      <c r="L3" s="17"/>
      <c r="M3" s="12"/>
    </row>
    <row r="4" spans="1:13" x14ac:dyDescent="0.25">
      <c r="A4" s="2">
        <f>COUNTA($B$3:B4)</f>
        <v>2</v>
      </c>
      <c r="B4" s="11" t="s">
        <v>166</v>
      </c>
      <c r="C4" s="373" t="s">
        <v>1656</v>
      </c>
      <c r="D4" s="11" t="s">
        <v>1442</v>
      </c>
      <c r="E4" s="11" t="s">
        <v>1445</v>
      </c>
      <c r="F4" s="373" t="s">
        <v>1483</v>
      </c>
      <c r="G4" s="11" t="s">
        <v>1516</v>
      </c>
      <c r="H4" s="11" t="s">
        <v>1558</v>
      </c>
      <c r="I4" s="370" t="s">
        <v>1597</v>
      </c>
      <c r="J4" s="376">
        <v>135817.29999999999</v>
      </c>
      <c r="K4" s="376"/>
      <c r="L4" s="11"/>
      <c r="M4" s="12"/>
    </row>
    <row r="5" spans="1:13" x14ac:dyDescent="0.25">
      <c r="A5" s="2">
        <f>COUNTA($B$3:B5)</f>
        <v>3</v>
      </c>
      <c r="B5" s="11" t="s">
        <v>166</v>
      </c>
      <c r="C5" s="373" t="s">
        <v>1656</v>
      </c>
      <c r="D5" s="11" t="s">
        <v>1442</v>
      </c>
      <c r="E5" s="11" t="s">
        <v>1445</v>
      </c>
      <c r="F5" s="373" t="s">
        <v>1484</v>
      </c>
      <c r="G5" s="11" t="s">
        <v>1516</v>
      </c>
      <c r="H5" s="11" t="s">
        <v>1557</v>
      </c>
      <c r="I5" s="370" t="s">
        <v>1598</v>
      </c>
      <c r="J5" s="376">
        <v>12390</v>
      </c>
      <c r="K5" s="376"/>
      <c r="L5" s="11"/>
      <c r="M5" s="12"/>
    </row>
    <row r="6" spans="1:13" x14ac:dyDescent="0.25">
      <c r="A6" s="43">
        <f>COUNTA($B$3:B6)</f>
        <v>4</v>
      </c>
      <c r="B6" s="11" t="s">
        <v>166</v>
      </c>
      <c r="C6" s="373" t="s">
        <v>1656</v>
      </c>
      <c r="D6" s="11" t="s">
        <v>1442</v>
      </c>
      <c r="E6" s="11" t="s">
        <v>1445</v>
      </c>
      <c r="F6" s="373" t="s">
        <v>1485</v>
      </c>
      <c r="G6" s="11" t="s">
        <v>1516</v>
      </c>
      <c r="H6" s="11" t="s">
        <v>1558</v>
      </c>
      <c r="I6" s="370" t="s">
        <v>1597</v>
      </c>
      <c r="J6" s="376">
        <v>0</v>
      </c>
      <c r="K6" s="376"/>
      <c r="L6" s="11"/>
      <c r="M6" s="12"/>
    </row>
    <row r="7" spans="1:13" x14ac:dyDescent="0.25">
      <c r="A7" s="43">
        <f>COUNTA($B$3:B7)</f>
        <v>5</v>
      </c>
      <c r="B7" s="11" t="s">
        <v>166</v>
      </c>
      <c r="C7" s="373" t="s">
        <v>1656</v>
      </c>
      <c r="D7" s="11" t="s">
        <v>1442</v>
      </c>
      <c r="E7" s="11" t="s">
        <v>1445</v>
      </c>
      <c r="F7" s="373" t="s">
        <v>1486</v>
      </c>
      <c r="G7" s="11" t="s">
        <v>1516</v>
      </c>
      <c r="H7" s="11" t="s">
        <v>1557</v>
      </c>
      <c r="I7" s="370" t="s">
        <v>1599</v>
      </c>
      <c r="J7" s="376">
        <v>0</v>
      </c>
      <c r="K7" s="376"/>
      <c r="L7" s="11"/>
      <c r="M7" s="12"/>
    </row>
    <row r="8" spans="1:13" x14ac:dyDescent="0.25">
      <c r="A8" s="43">
        <f>COUNTA($B$3:B8)</f>
        <v>6</v>
      </c>
      <c r="B8" s="11" t="s">
        <v>166</v>
      </c>
      <c r="C8" s="373" t="s">
        <v>1656</v>
      </c>
      <c r="D8" s="11" t="s">
        <v>1442</v>
      </c>
      <c r="E8" s="11" t="s">
        <v>1445</v>
      </c>
      <c r="F8" s="373" t="s">
        <v>1487</v>
      </c>
      <c r="G8" s="11" t="s">
        <v>1516</v>
      </c>
      <c r="H8" s="11" t="s">
        <v>1558</v>
      </c>
      <c r="I8" s="370" t="s">
        <v>1600</v>
      </c>
      <c r="J8" s="376">
        <v>883368</v>
      </c>
      <c r="K8" s="376"/>
      <c r="L8" s="11"/>
      <c r="M8" s="12"/>
    </row>
    <row r="9" spans="1:13" x14ac:dyDescent="0.25">
      <c r="A9" s="43">
        <f>COUNTA($B$3:B9)</f>
        <v>7</v>
      </c>
      <c r="B9" s="11" t="s">
        <v>166</v>
      </c>
      <c r="C9" s="373" t="s">
        <v>1656</v>
      </c>
      <c r="D9" s="11" t="s">
        <v>1442</v>
      </c>
      <c r="E9" s="11" t="s">
        <v>1445</v>
      </c>
      <c r="F9" s="373" t="s">
        <v>1488</v>
      </c>
      <c r="G9" s="11" t="s">
        <v>1516</v>
      </c>
      <c r="H9" s="11" t="s">
        <v>1557</v>
      </c>
      <c r="I9" s="370" t="s">
        <v>1601</v>
      </c>
      <c r="J9" s="380">
        <v>398630</v>
      </c>
      <c r="K9" s="376"/>
      <c r="L9" s="11"/>
      <c r="M9" s="12"/>
    </row>
    <row r="10" spans="1:13" x14ac:dyDescent="0.25">
      <c r="A10" s="43">
        <f>COUNTA($B$3:B10)</f>
        <v>8</v>
      </c>
      <c r="B10" s="11" t="s">
        <v>166</v>
      </c>
      <c r="C10" s="373" t="s">
        <v>1629</v>
      </c>
      <c r="D10" s="11" t="s">
        <v>1442</v>
      </c>
      <c r="E10" s="11" t="s">
        <v>1444</v>
      </c>
      <c r="F10" s="373" t="s">
        <v>1473</v>
      </c>
      <c r="G10" s="11" t="s">
        <v>1511</v>
      </c>
      <c r="H10" s="11" t="s">
        <v>1548</v>
      </c>
      <c r="I10" s="370" t="s">
        <v>1590</v>
      </c>
      <c r="J10" s="380">
        <f>5800+60200</f>
        <v>66000</v>
      </c>
      <c r="K10" s="376"/>
      <c r="L10" s="11"/>
      <c r="M10" s="12"/>
    </row>
    <row r="11" spans="1:13" x14ac:dyDescent="0.25">
      <c r="A11" s="43">
        <f>COUNTA($B$3:B11)</f>
        <v>9</v>
      </c>
      <c r="B11" s="11" t="s">
        <v>166</v>
      </c>
      <c r="C11" s="373" t="s">
        <v>1629</v>
      </c>
      <c r="D11" s="11" t="s">
        <v>1442</v>
      </c>
      <c r="E11" s="11" t="s">
        <v>1444</v>
      </c>
      <c r="F11" s="373" t="s">
        <v>1474</v>
      </c>
      <c r="G11" s="11" t="s">
        <v>1511</v>
      </c>
      <c r="H11" s="11" t="s">
        <v>1549</v>
      </c>
      <c r="I11" s="370" t="s">
        <v>1590</v>
      </c>
      <c r="J11" s="380">
        <v>0</v>
      </c>
      <c r="K11" s="376"/>
      <c r="L11" s="11"/>
      <c r="M11" s="12"/>
    </row>
    <row r="12" spans="1:13" x14ac:dyDescent="0.25">
      <c r="A12" s="43">
        <f>COUNTA($B$3:B12)</f>
        <v>10</v>
      </c>
      <c r="B12" s="11" t="s">
        <v>166</v>
      </c>
      <c r="C12" s="373" t="s">
        <v>1629</v>
      </c>
      <c r="D12" s="11" t="s">
        <v>1442</v>
      </c>
      <c r="E12" s="11" t="s">
        <v>1444</v>
      </c>
      <c r="F12" s="373" t="s">
        <v>1475</v>
      </c>
      <c r="G12" s="11" t="s">
        <v>1511</v>
      </c>
      <c r="H12" s="11" t="s">
        <v>1550</v>
      </c>
      <c r="I12" s="370" t="s">
        <v>1590</v>
      </c>
      <c r="J12" s="380">
        <v>0</v>
      </c>
      <c r="K12" s="376"/>
      <c r="L12" s="11"/>
      <c r="M12" s="12"/>
    </row>
    <row r="13" spans="1:13" x14ac:dyDescent="0.25">
      <c r="A13" s="43">
        <f>COUNTA($B$3:B13)</f>
        <v>11</v>
      </c>
      <c r="B13" s="11" t="s">
        <v>166</v>
      </c>
      <c r="C13" s="373" t="s">
        <v>1657</v>
      </c>
      <c r="D13" s="11" t="s">
        <v>1442</v>
      </c>
      <c r="E13" s="11" t="s">
        <v>1444</v>
      </c>
      <c r="F13" s="373" t="s">
        <v>1476</v>
      </c>
      <c r="G13" s="11" t="s">
        <v>1512</v>
      </c>
      <c r="H13" s="11" t="s">
        <v>1551</v>
      </c>
      <c r="I13" s="370" t="s">
        <v>1591</v>
      </c>
      <c r="J13" s="380">
        <v>0</v>
      </c>
      <c r="K13" s="376"/>
      <c r="L13" s="11"/>
      <c r="M13" s="12"/>
    </row>
    <row r="14" spans="1:13" x14ac:dyDescent="0.25">
      <c r="A14" s="43">
        <f>COUNTA($B$3:B14)</f>
        <v>12</v>
      </c>
      <c r="B14" s="11" t="s">
        <v>166</v>
      </c>
      <c r="C14" s="373" t="s">
        <v>1628</v>
      </c>
      <c r="D14" s="11" t="s">
        <v>1442</v>
      </c>
      <c r="E14" s="11" t="s">
        <v>1444</v>
      </c>
      <c r="F14" s="373" t="s">
        <v>1480</v>
      </c>
      <c r="G14" s="11" t="s">
        <v>1513</v>
      </c>
      <c r="H14" s="11" t="s">
        <v>1555</v>
      </c>
      <c r="I14" s="370" t="s">
        <v>1594</v>
      </c>
      <c r="J14" s="380">
        <v>341889.43</v>
      </c>
      <c r="K14" s="376">
        <v>40110.57</v>
      </c>
      <c r="L14" s="11"/>
    </row>
    <row r="15" spans="1:13" x14ac:dyDescent="0.25">
      <c r="A15" s="43">
        <f>COUNTA($B$3:B15)</f>
        <v>13</v>
      </c>
      <c r="B15" s="11" t="s">
        <v>166</v>
      </c>
      <c r="C15" s="373" t="s">
        <v>1628</v>
      </c>
      <c r="D15" s="11" t="s">
        <v>1442</v>
      </c>
      <c r="E15" s="11" t="s">
        <v>1444</v>
      </c>
      <c r="F15" s="373" t="s">
        <v>1481</v>
      </c>
      <c r="G15" s="11" t="s">
        <v>1515</v>
      </c>
      <c r="H15" s="11" t="s">
        <v>1556</v>
      </c>
      <c r="I15" s="370" t="s">
        <v>1595</v>
      </c>
      <c r="J15" s="380">
        <v>0</v>
      </c>
      <c r="K15" s="376"/>
      <c r="L15" s="11"/>
    </row>
    <row r="16" spans="1:13" x14ac:dyDescent="0.25">
      <c r="A16" s="43">
        <f>COUNTA($B$3:B16)</f>
        <v>14</v>
      </c>
      <c r="B16" s="11" t="s">
        <v>166</v>
      </c>
      <c r="C16" s="373" t="s">
        <v>1628</v>
      </c>
      <c r="D16" s="11" t="s">
        <v>1442</v>
      </c>
      <c r="E16" s="11" t="s">
        <v>1444</v>
      </c>
      <c r="F16" s="373" t="s">
        <v>1720</v>
      </c>
      <c r="G16" s="11" t="s">
        <v>1514</v>
      </c>
      <c r="H16" s="392" t="s">
        <v>1721</v>
      </c>
      <c r="I16" s="370" t="s">
        <v>1717</v>
      </c>
      <c r="J16" s="376">
        <v>4000</v>
      </c>
      <c r="K16" s="376"/>
      <c r="L16" s="11"/>
    </row>
    <row r="17" spans="1:12" x14ac:dyDescent="0.25">
      <c r="A17" s="43">
        <f>COUNTA($B$3:B17)</f>
        <v>15</v>
      </c>
      <c r="B17" s="11" t="s">
        <v>166</v>
      </c>
      <c r="C17" s="373" t="s">
        <v>1628</v>
      </c>
      <c r="D17" s="11" t="s">
        <v>1442</v>
      </c>
      <c r="E17" s="11" t="s">
        <v>1444</v>
      </c>
      <c r="F17" s="373" t="s">
        <v>1711</v>
      </c>
      <c r="G17" s="11" t="s">
        <v>1514</v>
      </c>
      <c r="H17" s="392" t="s">
        <v>1714</v>
      </c>
      <c r="I17" s="370" t="s">
        <v>1717</v>
      </c>
      <c r="J17" s="376">
        <v>363000</v>
      </c>
      <c r="K17" s="376"/>
      <c r="L17" s="11"/>
    </row>
    <row r="18" spans="1:12" x14ac:dyDescent="0.25">
      <c r="A18" s="43">
        <f>COUNTA($B$3:B18)</f>
        <v>16</v>
      </c>
      <c r="B18" s="11" t="s">
        <v>166</v>
      </c>
      <c r="C18" s="373" t="s">
        <v>1628</v>
      </c>
      <c r="D18" s="11" t="s">
        <v>1442</v>
      </c>
      <c r="E18" s="11" t="s">
        <v>1444</v>
      </c>
      <c r="F18" s="373" t="s">
        <v>1712</v>
      </c>
      <c r="G18" s="11" t="s">
        <v>1514</v>
      </c>
      <c r="H18" s="392" t="s">
        <v>1715</v>
      </c>
      <c r="I18" s="370" t="s">
        <v>1718</v>
      </c>
      <c r="J18" s="376">
        <v>379500</v>
      </c>
      <c r="K18" s="376"/>
      <c r="L18" s="11"/>
    </row>
    <row r="19" spans="1:12" x14ac:dyDescent="0.25">
      <c r="A19" s="43">
        <f>COUNTA($B$3:B19)</f>
        <v>17</v>
      </c>
      <c r="B19" s="11" t="s">
        <v>166</v>
      </c>
      <c r="C19" s="373" t="s">
        <v>1628</v>
      </c>
      <c r="D19" s="11" t="s">
        <v>1442</v>
      </c>
      <c r="E19" s="11" t="s">
        <v>1444</v>
      </c>
      <c r="F19" s="373" t="s">
        <v>1713</v>
      </c>
      <c r="G19" s="11" t="s">
        <v>1514</v>
      </c>
      <c r="H19" s="392" t="s">
        <v>1716</v>
      </c>
      <c r="I19" s="370" t="s">
        <v>1719</v>
      </c>
      <c r="J19" s="376">
        <v>9000</v>
      </c>
      <c r="K19" s="376"/>
      <c r="L19" s="11"/>
    </row>
    <row r="20" spans="1:12" x14ac:dyDescent="0.25">
      <c r="A20" s="43">
        <f>COUNTA($B$3:B20)</f>
        <v>18</v>
      </c>
      <c r="B20" s="11" t="s">
        <v>166</v>
      </c>
      <c r="C20" s="373" t="s">
        <v>1628</v>
      </c>
      <c r="D20" s="11" t="s">
        <v>1442</v>
      </c>
      <c r="E20" s="11" t="s">
        <v>1444</v>
      </c>
      <c r="F20" s="373" t="s">
        <v>1479</v>
      </c>
      <c r="G20" s="11" t="s">
        <v>1514</v>
      </c>
      <c r="H20" s="392" t="s">
        <v>1554</v>
      </c>
      <c r="I20" s="370" t="s">
        <v>1593</v>
      </c>
      <c r="J20" s="380">
        <v>638000</v>
      </c>
      <c r="K20" s="376"/>
      <c r="L20" s="11"/>
    </row>
    <row r="21" spans="1:12" x14ac:dyDescent="0.25">
      <c r="A21" s="43">
        <f>COUNTA($B$3:B21)</f>
        <v>19</v>
      </c>
      <c r="B21" s="11" t="s">
        <v>166</v>
      </c>
      <c r="C21" s="373" t="s">
        <v>1658</v>
      </c>
      <c r="D21" s="11" t="s">
        <v>1442</v>
      </c>
      <c r="E21" s="11" t="s">
        <v>1444</v>
      </c>
      <c r="F21" s="373" t="s">
        <v>1477</v>
      </c>
      <c r="G21" s="11" t="s">
        <v>1513</v>
      </c>
      <c r="H21" s="11" t="s">
        <v>1552</v>
      </c>
      <c r="I21" s="370" t="s">
        <v>1386</v>
      </c>
      <c r="J21" s="376">
        <v>0</v>
      </c>
      <c r="K21" s="376"/>
      <c r="L21" s="11"/>
    </row>
    <row r="22" spans="1:12" x14ac:dyDescent="0.25">
      <c r="A22" s="43">
        <f>COUNTA($B$3:B22)</f>
        <v>20</v>
      </c>
      <c r="B22" s="11" t="s">
        <v>166</v>
      </c>
      <c r="C22" s="373" t="s">
        <v>1658</v>
      </c>
      <c r="D22" s="11" t="s">
        <v>1442</v>
      </c>
      <c r="E22" s="11" t="s">
        <v>1444</v>
      </c>
      <c r="F22" s="373" t="s">
        <v>1478</v>
      </c>
      <c r="G22" s="11" t="s">
        <v>1513</v>
      </c>
      <c r="H22" s="11" t="s">
        <v>1553</v>
      </c>
      <c r="I22" s="370" t="s">
        <v>1592</v>
      </c>
      <c r="J22" s="376">
        <v>0</v>
      </c>
      <c r="K22" s="376"/>
      <c r="L22" s="11"/>
    </row>
    <row r="23" spans="1:12" x14ac:dyDescent="0.25">
      <c r="A23" s="43">
        <f>COUNTA($B$3:B23)</f>
        <v>21</v>
      </c>
      <c r="B23" s="11" t="s">
        <v>440</v>
      </c>
      <c r="C23" s="373" t="s">
        <v>1656</v>
      </c>
      <c r="D23" s="11" t="s">
        <v>1442</v>
      </c>
      <c r="E23" s="11" t="s">
        <v>1445</v>
      </c>
      <c r="F23" s="373" t="s">
        <v>1489</v>
      </c>
      <c r="G23" s="11" t="s">
        <v>1517</v>
      </c>
      <c r="H23" s="11" t="s">
        <v>1559</v>
      </c>
      <c r="I23" s="370" t="s">
        <v>1602</v>
      </c>
      <c r="J23" s="376">
        <v>11000</v>
      </c>
      <c r="K23" s="376"/>
      <c r="L23" s="11"/>
    </row>
    <row r="24" spans="1:12" x14ac:dyDescent="0.25">
      <c r="A24" s="43">
        <f>COUNTA($B$3:B24)</f>
        <v>22</v>
      </c>
      <c r="B24" s="11" t="s">
        <v>440</v>
      </c>
      <c r="C24" s="373" t="s">
        <v>1649</v>
      </c>
      <c r="D24" s="11" t="s">
        <v>1442</v>
      </c>
      <c r="E24" s="11" t="s">
        <v>1445</v>
      </c>
      <c r="F24" s="373" t="s">
        <v>1490</v>
      </c>
      <c r="G24" s="11" t="s">
        <v>1518</v>
      </c>
      <c r="H24" s="11" t="s">
        <v>1560</v>
      </c>
      <c r="I24" s="370" t="s">
        <v>1603</v>
      </c>
      <c r="J24" s="376">
        <v>14796</v>
      </c>
      <c r="K24" s="376"/>
      <c r="L24" s="11"/>
    </row>
    <row r="25" spans="1:12" ht="31.5" x14ac:dyDescent="0.25">
      <c r="A25" s="43">
        <f>COUNTA($B$3:B25)</f>
        <v>23</v>
      </c>
      <c r="B25" s="11" t="s">
        <v>442</v>
      </c>
      <c r="C25" s="373" t="s">
        <v>1659</v>
      </c>
      <c r="D25" s="11" t="s">
        <v>1442</v>
      </c>
      <c r="E25" s="11" t="s">
        <v>1444</v>
      </c>
      <c r="F25" s="373" t="s">
        <v>1493</v>
      </c>
      <c r="G25" s="11" t="s">
        <v>1018</v>
      </c>
      <c r="H25" s="11" t="s">
        <v>1563</v>
      </c>
      <c r="I25" s="370" t="s">
        <v>1605</v>
      </c>
      <c r="J25" s="376">
        <v>130551.23</v>
      </c>
      <c r="K25" s="376"/>
      <c r="L25" s="11"/>
    </row>
    <row r="26" spans="1:12" x14ac:dyDescent="0.25">
      <c r="A26" s="43">
        <f>COUNTA($B$3:B26)</f>
        <v>24</v>
      </c>
      <c r="B26" s="11" t="s">
        <v>441</v>
      </c>
      <c r="C26" s="373" t="s">
        <v>1630</v>
      </c>
      <c r="D26" s="11" t="s">
        <v>1442</v>
      </c>
      <c r="E26" s="11" t="s">
        <v>1444</v>
      </c>
      <c r="F26" s="373" t="s">
        <v>1491</v>
      </c>
      <c r="G26" s="11" t="s">
        <v>867</v>
      </c>
      <c r="H26" s="11" t="s">
        <v>1561</v>
      </c>
      <c r="I26" s="370" t="s">
        <v>1570</v>
      </c>
      <c r="J26" s="376">
        <v>100060.58999999997</v>
      </c>
      <c r="K26" s="376">
        <v>565558.39</v>
      </c>
      <c r="L26" s="11"/>
    </row>
    <row r="27" spans="1:12" ht="31.5" x14ac:dyDescent="0.25">
      <c r="A27" s="43">
        <f>COUNTA($B$3:B27)</f>
        <v>25</v>
      </c>
      <c r="B27" s="11" t="s">
        <v>441</v>
      </c>
      <c r="C27" s="373" t="s">
        <v>1660</v>
      </c>
      <c r="D27" s="11" t="s">
        <v>1442</v>
      </c>
      <c r="E27" s="11" t="s">
        <v>1444</v>
      </c>
      <c r="F27" s="373" t="s">
        <v>1492</v>
      </c>
      <c r="G27" s="11" t="s">
        <v>867</v>
      </c>
      <c r="H27" s="11" t="s">
        <v>1562</v>
      </c>
      <c r="I27" s="370" t="s">
        <v>1604</v>
      </c>
      <c r="J27" s="376">
        <v>24028.57</v>
      </c>
      <c r="K27" s="376"/>
      <c r="L27" s="11"/>
    </row>
    <row r="28" spans="1:12" x14ac:dyDescent="0.25">
      <c r="A28" s="43">
        <f>COUNTA($B$3:B28)</f>
        <v>26</v>
      </c>
      <c r="B28" s="11" t="s">
        <v>1441</v>
      </c>
      <c r="C28" s="373" t="s">
        <v>1661</v>
      </c>
      <c r="D28" s="11" t="s">
        <v>1442</v>
      </c>
      <c r="E28" s="11" t="s">
        <v>1445</v>
      </c>
      <c r="F28" s="373" t="s">
        <v>1498</v>
      </c>
      <c r="G28" s="11" t="s">
        <v>1522</v>
      </c>
      <c r="H28" s="11" t="s">
        <v>1567</v>
      </c>
      <c r="I28" s="370" t="s">
        <v>1608</v>
      </c>
      <c r="J28" s="376">
        <v>22968.59</v>
      </c>
      <c r="K28" s="376"/>
      <c r="L28" s="11"/>
    </row>
    <row r="29" spans="1:12" x14ac:dyDescent="0.25">
      <c r="A29" s="43">
        <f>COUNTA($B$3:B29)</f>
        <v>27</v>
      </c>
      <c r="B29" s="11" t="s">
        <v>1441</v>
      </c>
      <c r="C29" s="373" t="s">
        <v>1628</v>
      </c>
      <c r="D29" s="11" t="s">
        <v>1442</v>
      </c>
      <c r="E29" s="11" t="s">
        <v>1444</v>
      </c>
      <c r="F29" s="373" t="s">
        <v>1494</v>
      </c>
      <c r="G29" s="11" t="s">
        <v>1519</v>
      </c>
      <c r="H29" s="11" t="s">
        <v>1564</v>
      </c>
      <c r="I29" s="370" t="s">
        <v>1433</v>
      </c>
      <c r="J29" s="376">
        <v>0</v>
      </c>
      <c r="K29" s="376"/>
      <c r="L29" s="11"/>
    </row>
    <row r="30" spans="1:12" x14ac:dyDescent="0.25">
      <c r="A30" s="43">
        <f>COUNTA($B$3:B30)</f>
        <v>28</v>
      </c>
      <c r="B30" s="11" t="s">
        <v>1441</v>
      </c>
      <c r="C30" s="373" t="s">
        <v>1628</v>
      </c>
      <c r="D30" s="11" t="s">
        <v>1442</v>
      </c>
      <c r="E30" s="11" t="s">
        <v>1444</v>
      </c>
      <c r="F30" s="373" t="s">
        <v>1495</v>
      </c>
      <c r="G30" s="11" t="s">
        <v>1519</v>
      </c>
      <c r="H30" s="11" t="s">
        <v>1564</v>
      </c>
      <c r="I30" s="370" t="s">
        <v>1606</v>
      </c>
      <c r="J30" s="376">
        <v>88836</v>
      </c>
      <c r="K30" s="376"/>
      <c r="L30" s="11"/>
    </row>
    <row r="31" spans="1:12" ht="31.5" x14ac:dyDescent="0.25">
      <c r="A31" s="43">
        <f>COUNTA($B$3:B31)</f>
        <v>29</v>
      </c>
      <c r="B31" s="11" t="s">
        <v>1441</v>
      </c>
      <c r="C31" s="373" t="s">
        <v>1659</v>
      </c>
      <c r="D31" s="11" t="s">
        <v>1442</v>
      </c>
      <c r="E31" s="11" t="s">
        <v>1444</v>
      </c>
      <c r="F31" s="373" t="s">
        <v>1496</v>
      </c>
      <c r="G31" s="11" t="s">
        <v>1520</v>
      </c>
      <c r="H31" s="11" t="s">
        <v>1565</v>
      </c>
      <c r="I31" s="370" t="s">
        <v>1415</v>
      </c>
      <c r="J31" s="376">
        <v>1565600</v>
      </c>
      <c r="K31" s="376"/>
      <c r="L31" s="11"/>
    </row>
    <row r="32" spans="1:12" x14ac:dyDescent="0.25">
      <c r="A32" s="43">
        <f>COUNTA($B$3:B32)</f>
        <v>30</v>
      </c>
      <c r="B32" s="11" t="s">
        <v>1441</v>
      </c>
      <c r="C32" s="373" t="s">
        <v>1662</v>
      </c>
      <c r="D32" s="11" t="s">
        <v>1442</v>
      </c>
      <c r="E32" s="11" t="s">
        <v>1444</v>
      </c>
      <c r="F32" s="373" t="s">
        <v>1497</v>
      </c>
      <c r="G32" s="11" t="s">
        <v>1521</v>
      </c>
      <c r="H32" s="11" t="s">
        <v>1566</v>
      </c>
      <c r="I32" s="370" t="s">
        <v>1607</v>
      </c>
      <c r="J32" s="376">
        <v>8307</v>
      </c>
      <c r="K32" s="376"/>
      <c r="L32" s="11"/>
    </row>
    <row r="33" spans="1:12" x14ac:dyDescent="0.25">
      <c r="A33" s="43">
        <f>COUNTA($B$3:B33)</f>
        <v>31</v>
      </c>
      <c r="B33" s="11" t="s">
        <v>435</v>
      </c>
      <c r="C33" s="373" t="s">
        <v>1643</v>
      </c>
      <c r="D33" s="11" t="s">
        <v>1442</v>
      </c>
      <c r="E33" s="11" t="s">
        <v>1445</v>
      </c>
      <c r="F33" s="373" t="s">
        <v>1451</v>
      </c>
      <c r="G33" s="11" t="s">
        <v>834</v>
      </c>
      <c r="H33" s="11" t="s">
        <v>1528</v>
      </c>
      <c r="I33" s="370" t="s">
        <v>1572</v>
      </c>
      <c r="J33" s="376">
        <v>2000</v>
      </c>
      <c r="K33" s="376"/>
      <c r="L33" s="11"/>
    </row>
    <row r="34" spans="1:12" x14ac:dyDescent="0.25">
      <c r="A34" s="43">
        <f>COUNTA($B$3:B34)</f>
        <v>32</v>
      </c>
      <c r="B34" s="11" t="s">
        <v>435</v>
      </c>
      <c r="C34" s="373" t="s">
        <v>1631</v>
      </c>
      <c r="D34" s="11" t="s">
        <v>1442</v>
      </c>
      <c r="E34" s="11" t="s">
        <v>1445</v>
      </c>
      <c r="F34" s="373" t="s">
        <v>1450</v>
      </c>
      <c r="G34" s="11" t="s">
        <v>796</v>
      </c>
      <c r="H34" s="11" t="s">
        <v>1527</v>
      </c>
      <c r="I34" s="370" t="s">
        <v>1571</v>
      </c>
      <c r="J34" s="376">
        <v>0</v>
      </c>
      <c r="K34" s="376"/>
      <c r="L34" s="11"/>
    </row>
    <row r="35" spans="1:12" x14ac:dyDescent="0.25">
      <c r="A35" s="43">
        <f>COUNTA($B$3:B35)</f>
        <v>33</v>
      </c>
      <c r="B35" s="11" t="s">
        <v>435</v>
      </c>
      <c r="C35" s="373" t="s">
        <v>1635</v>
      </c>
      <c r="D35" s="11" t="s">
        <v>1442</v>
      </c>
      <c r="E35" s="11" t="s">
        <v>1445</v>
      </c>
      <c r="F35" s="373" t="s">
        <v>1452</v>
      </c>
      <c r="G35" s="11" t="s">
        <v>846</v>
      </c>
      <c r="H35" s="11" t="s">
        <v>1529</v>
      </c>
      <c r="I35" s="370" t="s">
        <v>1573</v>
      </c>
      <c r="J35" s="376">
        <v>0</v>
      </c>
      <c r="K35" s="376"/>
      <c r="L35" s="11"/>
    </row>
    <row r="36" spans="1:12" x14ac:dyDescent="0.25">
      <c r="A36" s="43">
        <f>COUNTA($B$3:B36)</f>
        <v>34</v>
      </c>
      <c r="B36" s="11" t="s">
        <v>435</v>
      </c>
      <c r="C36" s="373" t="s">
        <v>1635</v>
      </c>
      <c r="D36" s="11" t="s">
        <v>1442</v>
      </c>
      <c r="E36" s="11" t="s">
        <v>1445</v>
      </c>
      <c r="F36" s="373" t="s">
        <v>1453</v>
      </c>
      <c r="G36" s="11" t="s">
        <v>812</v>
      </c>
      <c r="H36" s="11" t="s">
        <v>1530</v>
      </c>
      <c r="I36" s="370" t="s">
        <v>1574</v>
      </c>
      <c r="J36" s="376">
        <v>0</v>
      </c>
      <c r="K36" s="376"/>
      <c r="L36" s="11"/>
    </row>
    <row r="37" spans="1:12" x14ac:dyDescent="0.25">
      <c r="A37" s="43">
        <f>COUNTA($B$3:B37)</f>
        <v>35</v>
      </c>
      <c r="B37" s="11" t="s">
        <v>435</v>
      </c>
      <c r="C37" s="373" t="s">
        <v>1635</v>
      </c>
      <c r="D37" s="11" t="s">
        <v>1442</v>
      </c>
      <c r="E37" s="11" t="s">
        <v>1445</v>
      </c>
      <c r="F37" s="373" t="s">
        <v>1454</v>
      </c>
      <c r="G37" s="11" t="s">
        <v>1502</v>
      </c>
      <c r="H37" s="11" t="s">
        <v>1531</v>
      </c>
      <c r="I37" s="370" t="s">
        <v>1575</v>
      </c>
      <c r="J37" s="376">
        <v>1500</v>
      </c>
      <c r="K37" s="376"/>
      <c r="L37" s="11"/>
    </row>
    <row r="38" spans="1:12" x14ac:dyDescent="0.25">
      <c r="A38" s="43">
        <f>COUNTA($B$3:B38)</f>
        <v>36</v>
      </c>
      <c r="B38" s="11" t="s">
        <v>435</v>
      </c>
      <c r="C38" s="373" t="s">
        <v>1663</v>
      </c>
      <c r="D38" s="11" t="s">
        <v>1442</v>
      </c>
      <c r="E38" s="11" t="s">
        <v>1445</v>
      </c>
      <c r="F38" s="373" t="s">
        <v>1455</v>
      </c>
      <c r="G38" s="11" t="s">
        <v>1503</v>
      </c>
      <c r="H38" s="11" t="s">
        <v>1532</v>
      </c>
      <c r="I38" s="370" t="s">
        <v>1576</v>
      </c>
      <c r="J38" s="376">
        <v>26178.22</v>
      </c>
      <c r="K38" s="376"/>
      <c r="L38" s="11"/>
    </row>
    <row r="39" spans="1:12" x14ac:dyDescent="0.25">
      <c r="A39" s="43">
        <f>COUNTA($B$3:B39)</f>
        <v>37</v>
      </c>
      <c r="B39" s="11" t="s">
        <v>435</v>
      </c>
      <c r="C39" s="373" t="s">
        <v>1630</v>
      </c>
      <c r="D39" s="11" t="s">
        <v>1442</v>
      </c>
      <c r="E39" s="11" t="s">
        <v>1444</v>
      </c>
      <c r="F39" s="373" t="s">
        <v>1446</v>
      </c>
      <c r="G39" s="11" t="s">
        <v>796</v>
      </c>
      <c r="H39" s="11" t="s">
        <v>1523</v>
      </c>
      <c r="I39" s="370" t="s">
        <v>1424</v>
      </c>
      <c r="J39" s="376">
        <v>0</v>
      </c>
      <c r="K39" s="376"/>
      <c r="L39" s="11"/>
    </row>
    <row r="40" spans="1:12" ht="31.5" x14ac:dyDescent="0.25">
      <c r="A40" s="43">
        <f>COUNTA($B$3:B40)</f>
        <v>38</v>
      </c>
      <c r="B40" s="11" t="s">
        <v>435</v>
      </c>
      <c r="C40" s="373" t="s">
        <v>1659</v>
      </c>
      <c r="D40" s="11" t="s">
        <v>1442</v>
      </c>
      <c r="E40" s="11" t="s">
        <v>1444</v>
      </c>
      <c r="F40" s="373" t="s">
        <v>1447</v>
      </c>
      <c r="G40" s="11" t="s">
        <v>1499</v>
      </c>
      <c r="H40" s="11" t="s">
        <v>1524</v>
      </c>
      <c r="I40" s="370" t="s">
        <v>1568</v>
      </c>
      <c r="J40" s="376">
        <v>1140879.97</v>
      </c>
      <c r="K40" s="376"/>
      <c r="L40" s="11"/>
    </row>
    <row r="41" spans="1:12" x14ac:dyDescent="0.25">
      <c r="A41" s="43">
        <f>COUNTA($B$3:B41)</f>
        <v>39</v>
      </c>
      <c r="B41" s="11" t="s">
        <v>435</v>
      </c>
      <c r="C41" s="373" t="s">
        <v>1664</v>
      </c>
      <c r="D41" s="11" t="s">
        <v>1442</v>
      </c>
      <c r="E41" s="11" t="s">
        <v>1444</v>
      </c>
      <c r="F41" s="373" t="s">
        <v>1448</v>
      </c>
      <c r="G41" s="11" t="s">
        <v>1500</v>
      </c>
      <c r="H41" s="11" t="s">
        <v>1525</v>
      </c>
      <c r="I41" s="370" t="s">
        <v>1569</v>
      </c>
      <c r="J41" s="376">
        <v>2798000</v>
      </c>
      <c r="K41" s="376"/>
      <c r="L41" s="11"/>
    </row>
    <row r="42" spans="1:12" x14ac:dyDescent="0.25">
      <c r="A42" s="43">
        <f>COUNTA($B$3:B42)</f>
        <v>40</v>
      </c>
      <c r="B42" s="11" t="s">
        <v>435</v>
      </c>
      <c r="C42" s="373" t="s">
        <v>1683</v>
      </c>
      <c r="D42" s="11" t="s">
        <v>1442</v>
      </c>
      <c r="E42" s="11" t="s">
        <v>1444</v>
      </c>
      <c r="F42" s="373" t="s">
        <v>1449</v>
      </c>
      <c r="G42" s="11" t="s">
        <v>1501</v>
      </c>
      <c r="H42" s="11" t="s">
        <v>1526</v>
      </c>
      <c r="I42" s="370" t="s">
        <v>1570</v>
      </c>
      <c r="J42" s="376">
        <v>4543</v>
      </c>
      <c r="K42" s="376"/>
      <c r="L42" s="11"/>
    </row>
    <row r="43" spans="1:12" x14ac:dyDescent="0.25">
      <c r="A43" s="43">
        <f>COUNTA($B$3:B43)</f>
        <v>41</v>
      </c>
      <c r="B43" s="11" t="s">
        <v>424</v>
      </c>
      <c r="C43" s="373" t="s">
        <v>1642</v>
      </c>
      <c r="D43" s="11" t="s">
        <v>1442</v>
      </c>
      <c r="E43" s="11" t="s">
        <v>1445</v>
      </c>
      <c r="F43" s="373" t="s">
        <v>1459</v>
      </c>
      <c r="G43" s="11" t="s">
        <v>865</v>
      </c>
      <c r="H43" s="11" t="s">
        <v>1534</v>
      </c>
      <c r="I43" s="370" t="s">
        <v>1579</v>
      </c>
      <c r="J43" s="376">
        <v>0</v>
      </c>
      <c r="K43" s="376"/>
      <c r="L43" s="11"/>
    </row>
    <row r="44" spans="1:12" x14ac:dyDescent="0.25">
      <c r="A44" s="43">
        <f>COUNTA($B$3:B44)</f>
        <v>42</v>
      </c>
      <c r="B44" s="11" t="s">
        <v>424</v>
      </c>
      <c r="C44" s="373" t="s">
        <v>1656</v>
      </c>
      <c r="D44" s="11" t="s">
        <v>1442</v>
      </c>
      <c r="E44" s="11" t="s">
        <v>1445</v>
      </c>
      <c r="F44" s="392" t="s">
        <v>1704</v>
      </c>
      <c r="G44" s="11" t="s">
        <v>1505</v>
      </c>
      <c r="H44" s="392" t="s">
        <v>1705</v>
      </c>
      <c r="I44" s="370" t="s">
        <v>1706</v>
      </c>
      <c r="J44" s="376">
        <v>8064</v>
      </c>
      <c r="K44" s="376"/>
      <c r="L44" s="11"/>
    </row>
    <row r="45" spans="1:12" x14ac:dyDescent="0.25">
      <c r="A45" s="43">
        <f>COUNTA($B$3:B45)</f>
        <v>43</v>
      </c>
      <c r="B45" s="11" t="s">
        <v>424</v>
      </c>
      <c r="C45" s="373" t="s">
        <v>1656</v>
      </c>
      <c r="D45" s="11" t="s">
        <v>1442</v>
      </c>
      <c r="E45" s="11" t="s">
        <v>1445</v>
      </c>
      <c r="F45" s="373" t="s">
        <v>1460</v>
      </c>
      <c r="G45" s="11" t="s">
        <v>1506</v>
      </c>
      <c r="H45" s="11" t="s">
        <v>1535</v>
      </c>
      <c r="I45" s="370" t="s">
        <v>1416</v>
      </c>
      <c r="J45" s="376">
        <v>25859.200000000001</v>
      </c>
      <c r="K45" s="376"/>
      <c r="L45" s="11"/>
    </row>
    <row r="46" spans="1:12" ht="31.5" x14ac:dyDescent="0.25">
      <c r="A46" s="43">
        <f>COUNTA($B$3:B46)</f>
        <v>44</v>
      </c>
      <c r="B46" s="11" t="s">
        <v>424</v>
      </c>
      <c r="C46" s="373" t="s">
        <v>1665</v>
      </c>
      <c r="D46" s="11" t="s">
        <v>1442</v>
      </c>
      <c r="E46" s="11" t="s">
        <v>1445</v>
      </c>
      <c r="F46" s="373" t="s">
        <v>1461</v>
      </c>
      <c r="G46" s="11" t="s">
        <v>1507</v>
      </c>
      <c r="H46" s="11" t="s">
        <v>1536</v>
      </c>
      <c r="I46" s="370" t="s">
        <v>1361</v>
      </c>
      <c r="J46" s="376">
        <v>215021.03</v>
      </c>
      <c r="K46" s="376">
        <v>3342.3</v>
      </c>
      <c r="L46" s="11"/>
    </row>
    <row r="47" spans="1:12" x14ac:dyDescent="0.25">
      <c r="A47" s="43">
        <f>COUNTA($B$3:B47)</f>
        <v>45</v>
      </c>
      <c r="B47" s="11" t="s">
        <v>424</v>
      </c>
      <c r="C47" s="373" t="s">
        <v>1710</v>
      </c>
      <c r="D47" s="11" t="s">
        <v>1442</v>
      </c>
      <c r="E47" s="11" t="s">
        <v>1445</v>
      </c>
      <c r="F47" s="373" t="s">
        <v>1462</v>
      </c>
      <c r="G47" s="11" t="s">
        <v>870</v>
      </c>
      <c r="H47" s="11" t="s">
        <v>1537</v>
      </c>
      <c r="I47" s="370" t="s">
        <v>1580</v>
      </c>
      <c r="J47" s="376">
        <v>23185</v>
      </c>
      <c r="K47" s="376"/>
      <c r="L47" s="11"/>
    </row>
    <row r="48" spans="1:12" x14ac:dyDescent="0.25">
      <c r="A48" s="43">
        <f>COUNTA($B$3:B48)</f>
        <v>46</v>
      </c>
      <c r="B48" s="11" t="s">
        <v>424</v>
      </c>
      <c r="C48" s="373" t="s">
        <v>1666</v>
      </c>
      <c r="D48" s="11" t="s">
        <v>1442</v>
      </c>
      <c r="E48" s="11" t="s">
        <v>1444</v>
      </c>
      <c r="F48" s="373" t="s">
        <v>1456</v>
      </c>
      <c r="G48" s="11" t="s">
        <v>1504</v>
      </c>
      <c r="H48" s="11" t="s">
        <v>1533</v>
      </c>
      <c r="I48" s="370" t="s">
        <v>1387</v>
      </c>
      <c r="J48" s="376">
        <v>5000</v>
      </c>
      <c r="K48" s="376"/>
      <c r="L48" s="11"/>
    </row>
    <row r="49" spans="1:12" x14ac:dyDescent="0.25">
      <c r="A49" s="43">
        <f>COUNTA($B$3:B49)</f>
        <v>47</v>
      </c>
      <c r="B49" s="11" t="s">
        <v>424</v>
      </c>
      <c r="C49" s="373" t="s">
        <v>1667</v>
      </c>
      <c r="D49" s="11" t="s">
        <v>1442</v>
      </c>
      <c r="E49" s="11" t="s">
        <v>1444</v>
      </c>
      <c r="F49" s="373" t="s">
        <v>1457</v>
      </c>
      <c r="G49" s="11" t="s">
        <v>1505</v>
      </c>
      <c r="H49" s="11" t="s">
        <v>1457</v>
      </c>
      <c r="I49" s="370" t="s">
        <v>1577</v>
      </c>
      <c r="J49" s="376">
        <v>30000</v>
      </c>
      <c r="K49" s="376"/>
      <c r="L49" s="11"/>
    </row>
    <row r="50" spans="1:12" x14ac:dyDescent="0.25">
      <c r="A50" s="43">
        <f>COUNTA($B$3:B50)</f>
        <v>48</v>
      </c>
      <c r="B50" s="11" t="s">
        <v>424</v>
      </c>
      <c r="C50" s="373" t="s">
        <v>1682</v>
      </c>
      <c r="D50" s="11" t="s">
        <v>1443</v>
      </c>
      <c r="E50" s="11" t="s">
        <v>1444</v>
      </c>
      <c r="F50" s="373" t="s">
        <v>1458</v>
      </c>
      <c r="G50" s="11" t="s">
        <v>849</v>
      </c>
      <c r="H50" s="11" t="s">
        <v>1458</v>
      </c>
      <c r="I50" s="370" t="s">
        <v>1578</v>
      </c>
      <c r="J50" s="376">
        <v>34000</v>
      </c>
      <c r="K50" s="376"/>
      <c r="L50" s="11"/>
    </row>
    <row r="51" spans="1:12" x14ac:dyDescent="0.25">
      <c r="A51" s="43">
        <f>COUNTA($B$3:B51)</f>
        <v>49</v>
      </c>
      <c r="B51" s="11" t="s">
        <v>436</v>
      </c>
      <c r="C51" s="373" t="s">
        <v>1681</v>
      </c>
      <c r="D51" s="11" t="s">
        <v>1443</v>
      </c>
      <c r="E51" s="11" t="s">
        <v>1445</v>
      </c>
      <c r="F51" s="373" t="s">
        <v>1466</v>
      </c>
      <c r="G51" s="11" t="s">
        <v>968</v>
      </c>
      <c r="H51" s="11" t="s">
        <v>1542</v>
      </c>
      <c r="I51" s="370" t="s">
        <v>1584</v>
      </c>
      <c r="J51" s="376">
        <v>1000</v>
      </c>
      <c r="K51" s="376"/>
      <c r="L51" s="11"/>
    </row>
    <row r="52" spans="1:12" x14ac:dyDescent="0.25">
      <c r="A52" s="43">
        <f>COUNTA($B$3:B52)</f>
        <v>50</v>
      </c>
      <c r="B52" s="11" t="s">
        <v>436</v>
      </c>
      <c r="C52" s="373" t="s">
        <v>1668</v>
      </c>
      <c r="D52" s="11" t="s">
        <v>1442</v>
      </c>
      <c r="E52" s="11" t="s">
        <v>1445</v>
      </c>
      <c r="F52" s="373" t="s">
        <v>1467</v>
      </c>
      <c r="G52" s="11" t="s">
        <v>962</v>
      </c>
      <c r="H52" s="11" t="s">
        <v>1543</v>
      </c>
      <c r="I52" s="370" t="s">
        <v>1585</v>
      </c>
      <c r="J52" s="376">
        <v>0</v>
      </c>
      <c r="K52" s="376"/>
      <c r="L52" s="11"/>
    </row>
    <row r="53" spans="1:12" ht="31.5" x14ac:dyDescent="0.25">
      <c r="A53" s="43">
        <f>COUNTA($B$3:B53)</f>
        <v>51</v>
      </c>
      <c r="B53" s="11" t="s">
        <v>436</v>
      </c>
      <c r="C53" s="373" t="s">
        <v>1669</v>
      </c>
      <c r="D53" s="11" t="s">
        <v>1442</v>
      </c>
      <c r="E53" s="11" t="s">
        <v>1445</v>
      </c>
      <c r="F53" s="373" t="s">
        <v>1468</v>
      </c>
      <c r="G53" s="11" t="s">
        <v>1508</v>
      </c>
      <c r="H53" s="11" t="s">
        <v>1544</v>
      </c>
      <c r="I53" s="370" t="s">
        <v>1586</v>
      </c>
      <c r="J53" s="376">
        <v>852.85</v>
      </c>
      <c r="K53" s="376"/>
      <c r="L53" s="11"/>
    </row>
    <row r="54" spans="1:12" ht="31.5" x14ac:dyDescent="0.25">
      <c r="A54" s="43">
        <f>COUNTA($B$3:B54)</f>
        <v>52</v>
      </c>
      <c r="B54" s="11" t="s">
        <v>436</v>
      </c>
      <c r="C54" s="373" t="s">
        <v>1670</v>
      </c>
      <c r="D54" s="11" t="s">
        <v>1442</v>
      </c>
      <c r="E54" s="11" t="s">
        <v>1445</v>
      </c>
      <c r="F54" s="373" t="s">
        <v>1469</v>
      </c>
      <c r="G54" s="11" t="s">
        <v>968</v>
      </c>
      <c r="H54" s="11" t="s">
        <v>1545</v>
      </c>
      <c r="I54" s="370" t="s">
        <v>1587</v>
      </c>
      <c r="J54" s="376">
        <v>0</v>
      </c>
      <c r="K54" s="376"/>
      <c r="L54" s="11"/>
    </row>
    <row r="55" spans="1:12" ht="31.5" x14ac:dyDescent="0.25">
      <c r="A55" s="43">
        <f>COUNTA($B$3:B55)</f>
        <v>53</v>
      </c>
      <c r="B55" s="11" t="s">
        <v>436</v>
      </c>
      <c r="C55" s="373" t="s">
        <v>1670</v>
      </c>
      <c r="D55" s="11" t="s">
        <v>1442</v>
      </c>
      <c r="E55" s="11" t="s">
        <v>1445</v>
      </c>
      <c r="F55" s="373" t="s">
        <v>1470</v>
      </c>
      <c r="G55" s="11" t="s">
        <v>968</v>
      </c>
      <c r="H55" s="11" t="s">
        <v>1545</v>
      </c>
      <c r="I55" s="370" t="s">
        <v>1402</v>
      </c>
      <c r="J55" s="376">
        <v>12000</v>
      </c>
      <c r="K55" s="376"/>
      <c r="L55" s="11"/>
    </row>
    <row r="56" spans="1:12" x14ac:dyDescent="0.25">
      <c r="A56" s="43">
        <f>COUNTA($B$3:B56)</f>
        <v>54</v>
      </c>
      <c r="B56" s="11" t="s">
        <v>436</v>
      </c>
      <c r="C56" s="373" t="s">
        <v>1658</v>
      </c>
      <c r="D56" s="11" t="s">
        <v>1442</v>
      </c>
      <c r="E56" s="11" t="s">
        <v>1444</v>
      </c>
      <c r="F56" s="373" t="s">
        <v>1463</v>
      </c>
      <c r="G56" s="11" t="s">
        <v>970</v>
      </c>
      <c r="H56" s="11" t="s">
        <v>1538</v>
      </c>
      <c r="I56" s="370" t="s">
        <v>1581</v>
      </c>
      <c r="J56" s="376">
        <v>0</v>
      </c>
      <c r="K56" s="376"/>
      <c r="L56" s="11"/>
    </row>
    <row r="57" spans="1:12" x14ac:dyDescent="0.25">
      <c r="A57" s="43">
        <f>COUNTA($B$3:B57)</f>
        <v>55</v>
      </c>
      <c r="B57" s="11" t="s">
        <v>436</v>
      </c>
      <c r="C57" s="373" t="s">
        <v>1677</v>
      </c>
      <c r="D57" s="11" t="s">
        <v>1442</v>
      </c>
      <c r="E57" s="11" t="s">
        <v>1444</v>
      </c>
      <c r="F57" s="373" t="s">
        <v>1464</v>
      </c>
      <c r="G57" s="11" t="s">
        <v>987</v>
      </c>
      <c r="H57" s="11" t="s">
        <v>1539</v>
      </c>
      <c r="I57" s="370" t="s">
        <v>1582</v>
      </c>
      <c r="J57" s="376">
        <v>0</v>
      </c>
      <c r="K57" s="376"/>
      <c r="L57" s="11"/>
    </row>
    <row r="58" spans="1:12" ht="31.5" x14ac:dyDescent="0.25">
      <c r="A58" s="43">
        <f>COUNTA($B$3:B58)</f>
        <v>56</v>
      </c>
      <c r="B58" s="11" t="s">
        <v>436</v>
      </c>
      <c r="C58" s="373" t="s">
        <v>1680</v>
      </c>
      <c r="D58" s="11" t="s">
        <v>1443</v>
      </c>
      <c r="E58" s="11" t="s">
        <v>1444</v>
      </c>
      <c r="F58" s="373" t="s">
        <v>1465</v>
      </c>
      <c r="G58" s="11" t="s">
        <v>962</v>
      </c>
      <c r="H58" s="11" t="s">
        <v>1540</v>
      </c>
      <c r="I58" s="370" t="s">
        <v>1583</v>
      </c>
      <c r="J58" s="376">
        <v>5799.5499999999993</v>
      </c>
      <c r="K58" s="376"/>
      <c r="L58" s="11"/>
    </row>
    <row r="59" spans="1:12" ht="31.5" x14ac:dyDescent="0.25">
      <c r="A59" s="43">
        <f>COUNTA($B$3:B59)</f>
        <v>57</v>
      </c>
      <c r="B59" s="11" t="s">
        <v>436</v>
      </c>
      <c r="C59" s="373" t="s">
        <v>1679</v>
      </c>
      <c r="D59" s="11" t="s">
        <v>1443</v>
      </c>
      <c r="E59" s="11" t="s">
        <v>1444</v>
      </c>
      <c r="F59" s="373" t="s">
        <v>1676</v>
      </c>
      <c r="G59" s="11" t="s">
        <v>962</v>
      </c>
      <c r="H59" s="11" t="s">
        <v>1541</v>
      </c>
      <c r="I59" s="370" t="s">
        <v>1583</v>
      </c>
      <c r="J59" s="376">
        <v>7000</v>
      </c>
      <c r="K59" s="376"/>
      <c r="L59" s="11"/>
    </row>
    <row r="60" spans="1:12" ht="31.5" x14ac:dyDescent="0.25">
      <c r="A60" s="43">
        <f>COUNTA($B$3:B60)</f>
        <v>58</v>
      </c>
      <c r="B60" s="11" t="s">
        <v>437</v>
      </c>
      <c r="C60" s="373" t="s">
        <v>1678</v>
      </c>
      <c r="D60" s="11" t="s">
        <v>1443</v>
      </c>
      <c r="E60" s="11" t="s">
        <v>1444</v>
      </c>
      <c r="F60" s="373" t="s">
        <v>1471</v>
      </c>
      <c r="G60" s="11" t="s">
        <v>1509</v>
      </c>
      <c r="H60" s="11" t="s">
        <v>1546</v>
      </c>
      <c r="I60" s="370" t="s">
        <v>1588</v>
      </c>
      <c r="J60" s="376">
        <v>1200</v>
      </c>
      <c r="K60" s="376"/>
      <c r="L60" s="11"/>
    </row>
    <row r="61" spans="1:12" ht="31.5" x14ac:dyDescent="0.25">
      <c r="A61" s="43">
        <f>COUNTA($B$3:B61)</f>
        <v>59</v>
      </c>
      <c r="B61" s="11" t="s">
        <v>438</v>
      </c>
      <c r="C61" s="373" t="s">
        <v>1656</v>
      </c>
      <c r="D61" s="11" t="s">
        <v>1442</v>
      </c>
      <c r="E61" s="11" t="s">
        <v>1445</v>
      </c>
      <c r="F61" s="373" t="s">
        <v>1472</v>
      </c>
      <c r="G61" s="11" t="s">
        <v>1510</v>
      </c>
      <c r="H61" s="11" t="s">
        <v>1547</v>
      </c>
      <c r="I61" s="370" t="s">
        <v>1589</v>
      </c>
      <c r="J61" s="376">
        <v>62362</v>
      </c>
      <c r="K61" s="376"/>
      <c r="L61" s="11"/>
    </row>
    <row r="63" spans="1:12" x14ac:dyDescent="0.25">
      <c r="J63" s="371">
        <f>SUM(J3:J61)</f>
        <v>9639118.6799999978</v>
      </c>
      <c r="K63" s="371">
        <f>SUM(K3:K61)</f>
        <v>609011.26</v>
      </c>
    </row>
    <row r="65" spans="11:11" x14ac:dyDescent="0.25">
      <c r="K65" s="371">
        <f>SUM(J63:K63)</f>
        <v>10248129.939999998</v>
      </c>
    </row>
  </sheetData>
  <autoFilter ref="A2:L61" xr:uid="{00000000-0001-0000-1800-000000000000}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3"/>
  <sheetViews>
    <sheetView view="pageBreakPreview" zoomScale="70" zoomScaleNormal="100" zoomScaleSheetLayoutView="70" workbookViewId="0">
      <selection activeCell="H37" sqref="H37"/>
    </sheetView>
  </sheetViews>
  <sheetFormatPr defaultRowHeight="42" customHeight="1" x14ac:dyDescent="0.25"/>
  <cols>
    <col min="1" max="1" width="18.25" customWidth="1"/>
    <col min="2" max="2" width="45.375" customWidth="1"/>
    <col min="3" max="3" width="74.875" customWidth="1"/>
    <col min="4" max="4" width="28.125" customWidth="1"/>
    <col min="5" max="5" width="15.875" style="339" customWidth="1"/>
  </cols>
  <sheetData>
    <row r="1" spans="1:5" ht="42" customHeight="1" thickBot="1" x14ac:dyDescent="0.35">
      <c r="A1" s="421" t="s">
        <v>353</v>
      </c>
      <c r="B1" s="421"/>
      <c r="C1" s="421"/>
      <c r="D1" s="421"/>
      <c r="E1" s="421"/>
    </row>
    <row r="2" spans="1:5" s="1" customFormat="1" ht="42" customHeight="1" thickBot="1" x14ac:dyDescent="0.3">
      <c r="A2" s="74" t="s">
        <v>354</v>
      </c>
      <c r="B2" s="76" t="s">
        <v>355</v>
      </c>
      <c r="C2" s="76" t="s">
        <v>356</v>
      </c>
      <c r="D2" s="76" t="s">
        <v>357</v>
      </c>
      <c r="E2" s="336" t="s">
        <v>358</v>
      </c>
    </row>
    <row r="3" spans="1:5" s="1" customFormat="1" ht="42" customHeight="1" x14ac:dyDescent="0.25">
      <c r="A3" s="17" t="s">
        <v>314</v>
      </c>
      <c r="B3" s="334" t="s">
        <v>359</v>
      </c>
      <c r="C3" s="334" t="s">
        <v>360</v>
      </c>
      <c r="D3" s="334" t="s">
        <v>361</v>
      </c>
      <c r="E3" s="337">
        <v>45936</v>
      </c>
    </row>
    <row r="4" spans="1:5" s="1" customFormat="1" ht="42" customHeight="1" x14ac:dyDescent="0.25">
      <c r="A4" s="17" t="s">
        <v>314</v>
      </c>
      <c r="B4" s="334" t="s">
        <v>362</v>
      </c>
      <c r="C4" s="334" t="s">
        <v>363</v>
      </c>
      <c r="D4" s="334" t="s">
        <v>364</v>
      </c>
      <c r="E4" s="337">
        <v>45908</v>
      </c>
    </row>
    <row r="5" spans="1:5" s="1" customFormat="1" ht="42" customHeight="1" x14ac:dyDescent="0.25">
      <c r="A5" s="17" t="s">
        <v>314</v>
      </c>
      <c r="B5" s="334" t="s">
        <v>365</v>
      </c>
      <c r="C5" s="334" t="s">
        <v>366</v>
      </c>
      <c r="D5" s="334" t="s">
        <v>367</v>
      </c>
      <c r="E5" s="337">
        <v>45813</v>
      </c>
    </row>
    <row r="6" spans="1:5" s="1" customFormat="1" ht="42" customHeight="1" x14ac:dyDescent="0.25">
      <c r="A6" s="17" t="s">
        <v>314</v>
      </c>
      <c r="B6" s="334" t="s">
        <v>365</v>
      </c>
      <c r="C6" s="334" t="s">
        <v>368</v>
      </c>
      <c r="D6" s="334" t="s">
        <v>369</v>
      </c>
      <c r="E6" s="337">
        <v>45775</v>
      </c>
    </row>
    <row r="7" spans="1:5" s="1" customFormat="1" ht="42" customHeight="1" x14ac:dyDescent="0.25">
      <c r="A7" s="17" t="s">
        <v>314</v>
      </c>
      <c r="B7" s="334" t="s">
        <v>365</v>
      </c>
      <c r="C7" s="334" t="s">
        <v>370</v>
      </c>
      <c r="D7" s="334" t="s">
        <v>361</v>
      </c>
      <c r="E7" s="337">
        <v>45553</v>
      </c>
    </row>
    <row r="8" spans="1:5" s="1" customFormat="1" ht="42" customHeight="1" x14ac:dyDescent="0.25">
      <c r="A8" s="17" t="s">
        <v>314</v>
      </c>
      <c r="B8" s="334" t="s">
        <v>365</v>
      </c>
      <c r="C8" s="334" t="s">
        <v>371</v>
      </c>
      <c r="D8" s="334" t="s">
        <v>361</v>
      </c>
      <c r="E8" s="337">
        <v>45719</v>
      </c>
    </row>
    <row r="9" spans="1:5" ht="42" customHeight="1" x14ac:dyDescent="0.25">
      <c r="A9" s="43" t="s">
        <v>314</v>
      </c>
      <c r="B9" s="335" t="s">
        <v>365</v>
      </c>
      <c r="C9" s="335" t="s">
        <v>372</v>
      </c>
      <c r="D9" s="335" t="s">
        <v>367</v>
      </c>
      <c r="E9" s="338">
        <v>45829</v>
      </c>
    </row>
    <row r="10" spans="1:5" ht="42" customHeight="1" x14ac:dyDescent="0.25">
      <c r="A10" s="43" t="s">
        <v>314</v>
      </c>
      <c r="B10" s="335" t="s">
        <v>359</v>
      </c>
      <c r="C10" s="335" t="s">
        <v>373</v>
      </c>
      <c r="D10" s="335" t="s">
        <v>361</v>
      </c>
      <c r="E10" s="338">
        <v>45929</v>
      </c>
    </row>
    <row r="11" spans="1:5" ht="42" customHeight="1" x14ac:dyDescent="0.25">
      <c r="A11" s="43" t="s">
        <v>314</v>
      </c>
      <c r="B11" s="335" t="s">
        <v>365</v>
      </c>
      <c r="C11" s="335" t="s">
        <v>374</v>
      </c>
      <c r="D11" s="335" t="s">
        <v>361</v>
      </c>
      <c r="E11" s="338">
        <v>45546</v>
      </c>
    </row>
    <row r="12" spans="1:5" ht="42" customHeight="1" x14ac:dyDescent="0.25">
      <c r="A12" s="43" t="s">
        <v>314</v>
      </c>
      <c r="B12" s="335" t="s">
        <v>365</v>
      </c>
      <c r="C12" s="335" t="s">
        <v>375</v>
      </c>
      <c r="D12" s="335" t="s">
        <v>376</v>
      </c>
      <c r="E12" s="338">
        <v>45724</v>
      </c>
    </row>
    <row r="13" spans="1:5" ht="42" customHeight="1" x14ac:dyDescent="0.25">
      <c r="A13" s="43" t="s">
        <v>317</v>
      </c>
      <c r="B13" s="335" t="s">
        <v>377</v>
      </c>
      <c r="C13" s="335" t="s">
        <v>378</v>
      </c>
      <c r="D13" s="335" t="s">
        <v>361</v>
      </c>
      <c r="E13" s="338">
        <v>45734</v>
      </c>
    </row>
    <row r="14" spans="1:5" ht="42" customHeight="1" x14ac:dyDescent="0.25">
      <c r="A14" s="43" t="s">
        <v>317</v>
      </c>
      <c r="B14" s="335" t="s">
        <v>377</v>
      </c>
      <c r="C14" s="335" t="s">
        <v>379</v>
      </c>
      <c r="D14" s="335" t="s">
        <v>361</v>
      </c>
      <c r="E14" s="338">
        <v>45755</v>
      </c>
    </row>
    <row r="15" spans="1:5" ht="42" customHeight="1" x14ac:dyDescent="0.25">
      <c r="A15" s="43" t="s">
        <v>317</v>
      </c>
      <c r="B15" s="335" t="s">
        <v>380</v>
      </c>
      <c r="C15" s="335" t="s">
        <v>381</v>
      </c>
      <c r="D15" s="335" t="s">
        <v>376</v>
      </c>
      <c r="E15" s="338">
        <v>45934</v>
      </c>
    </row>
    <row r="16" spans="1:5" ht="42" customHeight="1" x14ac:dyDescent="0.25">
      <c r="A16" s="43" t="s">
        <v>317</v>
      </c>
      <c r="B16" s="335" t="s">
        <v>382</v>
      </c>
      <c r="C16" s="335" t="s">
        <v>383</v>
      </c>
      <c r="D16" s="335" t="s">
        <v>376</v>
      </c>
      <c r="E16" s="338">
        <v>45941</v>
      </c>
    </row>
    <row r="17" spans="1:5" ht="42" customHeight="1" x14ac:dyDescent="0.25">
      <c r="A17" s="43" t="s">
        <v>317</v>
      </c>
      <c r="B17" s="335" t="s">
        <v>380</v>
      </c>
      <c r="C17" s="335" t="s">
        <v>384</v>
      </c>
      <c r="D17" s="335" t="s">
        <v>376</v>
      </c>
      <c r="E17" s="338">
        <v>45948</v>
      </c>
    </row>
    <row r="18" spans="1:5" ht="42" customHeight="1" x14ac:dyDescent="0.25">
      <c r="A18" s="43" t="s">
        <v>317</v>
      </c>
      <c r="B18" s="335" t="s">
        <v>380</v>
      </c>
      <c r="C18" s="335" t="s">
        <v>385</v>
      </c>
      <c r="D18" s="335" t="s">
        <v>376</v>
      </c>
      <c r="E18" s="338">
        <v>45955</v>
      </c>
    </row>
    <row r="19" spans="1:5" ht="42" customHeight="1" x14ac:dyDescent="0.25">
      <c r="A19" s="43" t="s">
        <v>317</v>
      </c>
      <c r="B19" s="335" t="s">
        <v>386</v>
      </c>
      <c r="C19" s="335" t="s">
        <v>387</v>
      </c>
      <c r="D19" s="335" t="s">
        <v>361</v>
      </c>
      <c r="E19" s="338">
        <v>45678</v>
      </c>
    </row>
    <row r="20" spans="1:5" ht="42" customHeight="1" x14ac:dyDescent="0.25">
      <c r="A20" s="43" t="s">
        <v>317</v>
      </c>
      <c r="B20" s="335" t="s">
        <v>377</v>
      </c>
      <c r="C20" s="335" t="s">
        <v>388</v>
      </c>
      <c r="D20" s="335" t="s">
        <v>361</v>
      </c>
      <c r="E20" s="338">
        <v>45727</v>
      </c>
    </row>
    <row r="21" spans="1:5" ht="42" customHeight="1" x14ac:dyDescent="0.25">
      <c r="A21" s="43" t="s">
        <v>317</v>
      </c>
      <c r="B21" s="335" t="s">
        <v>377</v>
      </c>
      <c r="C21" s="335" t="s">
        <v>389</v>
      </c>
      <c r="D21" s="335" t="s">
        <v>361</v>
      </c>
      <c r="E21" s="338">
        <v>45692</v>
      </c>
    </row>
    <row r="22" spans="1:5" ht="42" customHeight="1" x14ac:dyDescent="0.25">
      <c r="A22" s="43" t="s">
        <v>317</v>
      </c>
      <c r="B22" s="335" t="s">
        <v>377</v>
      </c>
      <c r="C22" s="335" t="s">
        <v>390</v>
      </c>
      <c r="D22" s="335" t="s">
        <v>361</v>
      </c>
      <c r="E22" s="338">
        <v>45713</v>
      </c>
    </row>
    <row r="23" spans="1:5" ht="42" customHeight="1" x14ac:dyDescent="0.25">
      <c r="A23" s="43" t="s">
        <v>317</v>
      </c>
      <c r="B23" s="335" t="s">
        <v>391</v>
      </c>
      <c r="C23" s="335" t="s">
        <v>392</v>
      </c>
      <c r="D23" s="335" t="s">
        <v>361</v>
      </c>
      <c r="E23" s="338">
        <v>45727</v>
      </c>
    </row>
    <row r="24" spans="1:5" ht="42" customHeight="1" x14ac:dyDescent="0.25">
      <c r="A24" s="43" t="s">
        <v>317</v>
      </c>
      <c r="B24" s="335" t="s">
        <v>393</v>
      </c>
      <c r="C24" s="335" t="s">
        <v>394</v>
      </c>
      <c r="D24" s="335" t="s">
        <v>361</v>
      </c>
      <c r="E24" s="338">
        <v>45741</v>
      </c>
    </row>
    <row r="25" spans="1:5" ht="42" customHeight="1" x14ac:dyDescent="0.25">
      <c r="A25" s="43" t="s">
        <v>317</v>
      </c>
      <c r="B25" s="335" t="s">
        <v>377</v>
      </c>
      <c r="C25" s="335" t="s">
        <v>395</v>
      </c>
      <c r="D25" s="335" t="s">
        <v>361</v>
      </c>
      <c r="E25" s="338">
        <v>45755</v>
      </c>
    </row>
    <row r="26" spans="1:5" ht="42" customHeight="1" x14ac:dyDescent="0.25">
      <c r="A26" s="43" t="s">
        <v>317</v>
      </c>
      <c r="B26" s="335" t="s">
        <v>377</v>
      </c>
      <c r="C26" s="335" t="s">
        <v>396</v>
      </c>
      <c r="D26" s="335" t="s">
        <v>361</v>
      </c>
      <c r="E26" s="338">
        <v>45734</v>
      </c>
    </row>
    <row r="27" spans="1:5" ht="42" customHeight="1" x14ac:dyDescent="0.25">
      <c r="A27" s="43" t="s">
        <v>318</v>
      </c>
      <c r="B27" s="335" t="s">
        <v>397</v>
      </c>
      <c r="C27" s="335" t="s">
        <v>398</v>
      </c>
      <c r="D27" s="335" t="s">
        <v>361</v>
      </c>
      <c r="E27" s="338">
        <v>45669</v>
      </c>
    </row>
    <row r="28" spans="1:5" ht="42" customHeight="1" x14ac:dyDescent="0.25">
      <c r="A28" s="43" t="s">
        <v>318</v>
      </c>
      <c r="B28" s="335" t="s">
        <v>399</v>
      </c>
      <c r="C28" s="335" t="s">
        <v>400</v>
      </c>
      <c r="D28" s="335" t="s">
        <v>361</v>
      </c>
      <c r="E28" s="338">
        <v>45668</v>
      </c>
    </row>
    <row r="29" spans="1:5" ht="42" customHeight="1" x14ac:dyDescent="0.25">
      <c r="A29" s="43" t="s">
        <v>318</v>
      </c>
      <c r="B29" s="335" t="s">
        <v>401</v>
      </c>
      <c r="C29" s="335" t="s">
        <v>402</v>
      </c>
      <c r="D29" s="335" t="s">
        <v>403</v>
      </c>
      <c r="E29" s="338">
        <v>45906</v>
      </c>
    </row>
    <row r="30" spans="1:5" ht="42" customHeight="1" x14ac:dyDescent="0.25">
      <c r="A30" s="43" t="s">
        <v>318</v>
      </c>
      <c r="B30" s="335" t="s">
        <v>404</v>
      </c>
      <c r="C30" s="335" t="s">
        <v>405</v>
      </c>
      <c r="D30" s="335" t="s">
        <v>376</v>
      </c>
      <c r="E30" s="338">
        <v>45675</v>
      </c>
    </row>
    <row r="31" spans="1:5" ht="42" customHeight="1" x14ac:dyDescent="0.25">
      <c r="A31" s="43" t="s">
        <v>318</v>
      </c>
      <c r="B31" s="335" t="s">
        <v>406</v>
      </c>
      <c r="C31" s="335" t="s">
        <v>407</v>
      </c>
      <c r="D31" s="335" t="s">
        <v>376</v>
      </c>
      <c r="E31" s="338">
        <v>45859</v>
      </c>
    </row>
    <row r="32" spans="1:5" ht="42" customHeight="1" x14ac:dyDescent="0.25">
      <c r="A32" s="43" t="s">
        <v>318</v>
      </c>
      <c r="B32" s="335" t="s">
        <v>408</v>
      </c>
      <c r="C32" s="335" t="s">
        <v>409</v>
      </c>
      <c r="D32" s="335" t="s">
        <v>361</v>
      </c>
      <c r="E32" s="338">
        <v>45669</v>
      </c>
    </row>
    <row r="33" spans="1:5" ht="42" customHeight="1" x14ac:dyDescent="0.25">
      <c r="A33" s="43" t="s">
        <v>319</v>
      </c>
      <c r="B33" s="335" t="s">
        <v>410</v>
      </c>
      <c r="C33" s="69" t="s">
        <v>411</v>
      </c>
      <c r="D33" s="335" t="s">
        <v>412</v>
      </c>
      <c r="E33" s="338">
        <v>45688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R8"/>
  <sheetViews>
    <sheetView view="pageBreakPreview" zoomScale="85" zoomScaleNormal="80" zoomScaleSheetLayoutView="85" workbookViewId="0">
      <selection activeCell="O19" sqref="O19"/>
    </sheetView>
  </sheetViews>
  <sheetFormatPr defaultRowHeight="15.75" x14ac:dyDescent="0.25"/>
  <cols>
    <col min="1" max="1" width="10.625" customWidth="1"/>
    <col min="2" max="2" width="11.125" customWidth="1"/>
    <col min="3" max="3" width="11.5" customWidth="1"/>
    <col min="4" max="4" width="12.375" customWidth="1"/>
    <col min="5" max="5" width="11.75" customWidth="1"/>
    <col min="6" max="6" width="12.375" customWidth="1"/>
    <col min="7" max="7" width="11.625" customWidth="1"/>
    <col min="8" max="8" width="12" customWidth="1"/>
    <col min="9" max="9" width="12.25" customWidth="1"/>
    <col min="10" max="10" width="12.5" customWidth="1"/>
    <col min="11" max="11" width="12.875" customWidth="1"/>
    <col min="12" max="12" width="14" customWidth="1"/>
    <col min="13" max="13" width="2.75" customWidth="1"/>
    <col min="14" max="14" width="12.75" customWidth="1"/>
    <col min="15" max="15" width="13.375" customWidth="1"/>
    <col min="16" max="16" width="2.75" customWidth="1"/>
    <col min="17" max="17" width="12.625" customWidth="1"/>
    <col min="18" max="18" width="12.125" customWidth="1"/>
  </cols>
  <sheetData>
    <row r="1" spans="1:18" ht="45" customHeight="1" x14ac:dyDescent="0.3">
      <c r="A1" s="509" t="s">
        <v>413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1"/>
    </row>
    <row r="2" spans="1:18" ht="104.25" customHeight="1" thickBot="1" x14ac:dyDescent="0.3">
      <c r="A2" s="512" t="s">
        <v>414</v>
      </c>
      <c r="B2" s="512"/>
      <c r="C2" s="512"/>
      <c r="D2" s="512" t="s">
        <v>415</v>
      </c>
      <c r="E2" s="512"/>
      <c r="F2" s="512" t="s">
        <v>416</v>
      </c>
      <c r="G2" s="512"/>
      <c r="H2" s="512" t="s">
        <v>417</v>
      </c>
      <c r="I2" s="512"/>
      <c r="J2" s="512"/>
      <c r="K2" s="507" t="s">
        <v>418</v>
      </c>
      <c r="L2" s="508"/>
      <c r="M2" s="508"/>
      <c r="N2" s="508"/>
      <c r="O2" s="508"/>
      <c r="P2" s="508"/>
      <c r="Q2" s="508"/>
      <c r="R2" s="508"/>
    </row>
    <row r="3" spans="1:18" ht="78.75" x14ac:dyDescent="0.25">
      <c r="A3" s="41" t="s">
        <v>321</v>
      </c>
      <c r="B3" s="221" t="s">
        <v>79</v>
      </c>
      <c r="C3" s="41" t="s">
        <v>419</v>
      </c>
      <c r="D3" s="41" t="s">
        <v>420</v>
      </c>
      <c r="E3" s="41" t="s">
        <v>419</v>
      </c>
      <c r="F3" s="41" t="s">
        <v>173</v>
      </c>
      <c r="G3" s="41" t="s">
        <v>419</v>
      </c>
      <c r="H3" s="41" t="s">
        <v>173</v>
      </c>
      <c r="I3" s="41" t="s">
        <v>206</v>
      </c>
      <c r="J3" s="41" t="s">
        <v>419</v>
      </c>
      <c r="K3" s="13" t="s">
        <v>173</v>
      </c>
      <c r="L3" s="223" t="s">
        <v>421</v>
      </c>
      <c r="M3" s="476"/>
      <c r="N3" s="224" t="s">
        <v>422</v>
      </c>
      <c r="O3" s="223" t="s">
        <v>421</v>
      </c>
      <c r="P3" s="476"/>
      <c r="Q3" s="225" t="s">
        <v>423</v>
      </c>
      <c r="R3" s="13" t="s">
        <v>421</v>
      </c>
    </row>
    <row r="4" spans="1:18" x14ac:dyDescent="0.25">
      <c r="A4" s="13">
        <v>0</v>
      </c>
      <c r="B4" s="13">
        <v>0</v>
      </c>
      <c r="C4" s="13">
        <v>0</v>
      </c>
      <c r="D4" s="13">
        <v>0</v>
      </c>
      <c r="E4" s="13">
        <v>0</v>
      </c>
      <c r="F4" s="13"/>
      <c r="G4" s="13">
        <v>0</v>
      </c>
      <c r="H4" s="220"/>
      <c r="I4" s="220"/>
      <c r="J4" s="220">
        <v>0</v>
      </c>
      <c r="K4" s="220">
        <v>0</v>
      </c>
      <c r="L4" s="222">
        <v>0</v>
      </c>
      <c r="M4" s="505"/>
      <c r="N4" s="3">
        <v>0</v>
      </c>
      <c r="O4" s="19">
        <v>0</v>
      </c>
      <c r="P4" s="505"/>
      <c r="Q4" s="3" t="s">
        <v>102</v>
      </c>
      <c r="R4" s="2">
        <v>1</v>
      </c>
    </row>
    <row r="5" spans="1:18" x14ac:dyDescent="0.25">
      <c r="A5" s="13"/>
      <c r="B5" s="13"/>
      <c r="C5" s="13"/>
      <c r="D5" s="13"/>
      <c r="E5" s="13"/>
      <c r="F5" s="13"/>
      <c r="G5" s="13"/>
      <c r="H5" s="220"/>
      <c r="I5" s="220"/>
      <c r="J5" s="220"/>
      <c r="K5" s="220"/>
      <c r="L5" s="222"/>
      <c r="M5" s="505"/>
      <c r="N5" s="3"/>
      <c r="O5" s="19"/>
      <c r="P5" s="505"/>
      <c r="Q5" s="3"/>
      <c r="R5" s="2"/>
    </row>
    <row r="6" spans="1:18" x14ac:dyDescent="0.25">
      <c r="A6" s="13"/>
      <c r="B6" s="13"/>
      <c r="C6" s="13"/>
      <c r="D6" s="13"/>
      <c r="E6" s="13"/>
      <c r="F6" s="13"/>
      <c r="G6" s="13"/>
      <c r="H6" s="220"/>
      <c r="I6" s="220"/>
      <c r="J6" s="220"/>
      <c r="K6" s="220"/>
      <c r="L6" s="222"/>
      <c r="M6" s="505"/>
      <c r="N6" s="3"/>
      <c r="O6" s="19"/>
      <c r="P6" s="505"/>
      <c r="Q6" s="3"/>
      <c r="R6" s="2"/>
    </row>
    <row r="7" spans="1:18" x14ac:dyDescent="0.25">
      <c r="A7" s="13"/>
      <c r="B7" s="13"/>
      <c r="C7" s="13"/>
      <c r="D7" s="13"/>
      <c r="E7" s="13"/>
      <c r="F7" s="13"/>
      <c r="G7" s="13"/>
      <c r="H7" s="220"/>
      <c r="I7" s="220"/>
      <c r="J7" s="220"/>
      <c r="K7" s="220"/>
      <c r="L7" s="222"/>
      <c r="M7" s="505"/>
      <c r="N7" s="3"/>
      <c r="O7" s="19"/>
      <c r="P7" s="505"/>
      <c r="Q7" s="3"/>
      <c r="R7" s="2"/>
    </row>
    <row r="8" spans="1:18" ht="16.5" thickBot="1" x14ac:dyDescent="0.3">
      <c r="A8" s="2"/>
      <c r="B8" s="2"/>
      <c r="C8" s="2"/>
      <c r="D8" s="2"/>
      <c r="E8" s="11"/>
      <c r="F8" s="11"/>
      <c r="G8" s="11"/>
      <c r="H8" s="220"/>
      <c r="I8" s="220"/>
      <c r="J8" s="220"/>
      <c r="K8" s="220"/>
      <c r="L8" s="222"/>
      <c r="M8" s="506"/>
      <c r="N8" s="3"/>
      <c r="O8" s="19"/>
      <c r="P8" s="506"/>
      <c r="Q8" s="3"/>
      <c r="R8" s="2"/>
    </row>
  </sheetData>
  <mergeCells count="8">
    <mergeCell ref="M3:M8"/>
    <mergeCell ref="K2:R2"/>
    <mergeCell ref="P3:P8"/>
    <mergeCell ref="A1:R1"/>
    <mergeCell ref="F2:G2"/>
    <mergeCell ref="H2:J2"/>
    <mergeCell ref="D2:E2"/>
    <mergeCell ref="A2:C2"/>
  </mergeCells>
  <pageMargins left="0.7" right="0.7" top="0.75" bottom="0.75" header="0.3" footer="0.3"/>
  <pageSetup paperSize="9" scale="6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1:C11"/>
  <sheetViews>
    <sheetView view="pageBreakPreview" zoomScale="60" zoomScaleNormal="100" workbookViewId="0">
      <selection activeCell="A3" sqref="A3"/>
    </sheetView>
  </sheetViews>
  <sheetFormatPr defaultRowHeight="15.75" x14ac:dyDescent="0.25"/>
  <sheetData>
    <row r="11" spans="1:3" x14ac:dyDescent="0.25">
      <c r="A11" s="211"/>
      <c r="B11" s="211"/>
      <c r="C11" s="21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DE53FDDBD7F542805C64E693AD18E5" ma:contentTypeVersion="11" ma:contentTypeDescription="Create a new document." ma:contentTypeScope="" ma:versionID="37dac79fca85f54d72cb69903c1c5596">
  <xsd:schema xmlns:xsd="http://www.w3.org/2001/XMLSchema" xmlns:xs="http://www.w3.org/2001/XMLSchema" xmlns:p="http://schemas.microsoft.com/office/2006/metadata/properties" xmlns:ns2="62dc8d3a-4265-423e-88e4-c330826fd5a8" xmlns:ns3="46f6adf5-eaad-4dbb-91ac-274e33425322" targetNamespace="http://schemas.microsoft.com/office/2006/metadata/properties" ma:root="true" ma:fieldsID="ba35c8e110e10cef6d1bffdb8b49544a" ns2:_="" ns3:_="">
    <xsd:import namespace="62dc8d3a-4265-423e-88e4-c330826fd5a8"/>
    <xsd:import namespace="46f6adf5-eaad-4dbb-91ac-274e334253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c8d3a-4265-423e-88e4-c330826fd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6adf5-eaad-4dbb-91ac-274e334253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E5DD19-53CA-4759-8263-5958EF8713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817324-BD96-4D22-ADD4-1448108A8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c8d3a-4265-423e-88e4-c330826fd5a8"/>
    <ds:schemaRef ds:uri="46f6adf5-eaad-4dbb-91ac-274e334253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0E4545-BAD6-469B-9218-C04FA07708F4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62dc8d3a-4265-423e-88e4-c330826fd5a8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46f6adf5-eaad-4dbb-91ac-274e3342532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27</vt:i4>
      </vt:variant>
      <vt:variant>
        <vt:lpstr>Pomenované rozsahy</vt:lpstr>
      </vt:variant>
      <vt:variant>
        <vt:i4>8</vt:i4>
      </vt:variant>
    </vt:vector>
  </HeadingPairs>
  <TitlesOfParts>
    <vt:vector size="35" baseType="lpstr">
      <vt:lpstr>titulná strana</vt:lpstr>
      <vt:lpstr>zoznam tabuliek</vt:lpstr>
      <vt:lpstr>T1 počet študentov</vt:lpstr>
      <vt:lpstr>T1a vývoj počtu študentov</vt:lpstr>
      <vt:lpstr>T2 počet absolventov</vt:lpstr>
      <vt:lpstr>T3A - I. stupeň prijatia</vt:lpstr>
      <vt:lpstr>T3B - II. stupeň prijatia</vt:lpstr>
      <vt:lpstr>T3C - III. stupeň prijatia</vt:lpstr>
      <vt:lpstr>T4 štruktúra platiacich</vt:lpstr>
      <vt:lpstr>T5 - úspešnosť štúdia</vt:lpstr>
      <vt:lpstr>T6 mobility študenti</vt:lpstr>
      <vt:lpstr>T7 profesori</vt:lpstr>
      <vt:lpstr>T8 docenti</vt:lpstr>
      <vt:lpstr>T9 výberové konania</vt:lpstr>
      <vt:lpstr>T10 kvalif. štruktúra učiteľov</vt:lpstr>
      <vt:lpstr>T11 mobility zam</vt:lpstr>
      <vt:lpstr>T12 záverečné práce</vt:lpstr>
      <vt:lpstr>T13 publ činnosť</vt:lpstr>
      <vt:lpstr>T14 umel.cinnosť</vt:lpstr>
      <vt:lpstr>T15 zrušené ŠP</vt:lpstr>
      <vt:lpstr>16 HI konania</vt:lpstr>
      <vt:lpstr>17 HI odňatie </vt:lpstr>
      <vt:lpstr>T18 Výskumné projekty</vt:lpstr>
      <vt:lpstr>T19 Ostatné (nevýsk.) projekty</vt:lpstr>
      <vt:lpstr>T20 umelecká činnosť</vt:lpstr>
      <vt:lpstr>T21 odoberanie titulov</vt:lpstr>
      <vt:lpstr>skratky</vt:lpstr>
      <vt:lpstr>'16 HI konania'!Oblasť_tlače</vt:lpstr>
      <vt:lpstr>'17 HI odňatie '!Oblasť_tlače</vt:lpstr>
      <vt:lpstr>'T12 záverečné práce'!Oblasť_tlače</vt:lpstr>
      <vt:lpstr>'T19 Ostatné (nevýsk.) projekty'!Oblasť_tlače</vt:lpstr>
      <vt:lpstr>'T21 odoberanie titulov'!Oblasť_tlače</vt:lpstr>
      <vt:lpstr>'T3A - I. stupeň prijatia'!Oblasť_tlače</vt:lpstr>
      <vt:lpstr>'T3C - III. stupeň prijatia'!Oblasť_tlače</vt:lpstr>
      <vt:lpstr>'T9 výberové konania'!Oblasť_tlače</vt:lpstr>
    </vt:vector>
  </TitlesOfParts>
  <Manager/>
  <Company>MŠSR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Jozef Jurkovič</dc:creator>
  <cp:keywords/>
  <dc:description/>
  <cp:lastModifiedBy>Mgr. Lucia Huličová</cp:lastModifiedBy>
  <cp:revision/>
  <dcterms:created xsi:type="dcterms:W3CDTF">2010-01-11T10:19:31Z</dcterms:created>
  <dcterms:modified xsi:type="dcterms:W3CDTF">2026-04-14T12:10:45Z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0x010100DBDE53FDDBD7F542805C64E693AD18E5</vt:lpwstr>
  </property>
</Properties>
</file>