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T1 - zahr_výskumné_granty" sheetId="1" r:id="rId1"/>
    <sheet name="T2 - ostatné_zahr_granty" sheetId="2" r:id="rId2"/>
    <sheet name="Kurzy" sheetId="3" r:id="rId3"/>
  </sheets>
  <definedNames/>
  <calcPr fullCalcOnLoad="1"/>
</workbook>
</file>

<file path=xl/sharedStrings.xml><?xml version="1.0" encoding="utf-8"?>
<sst xmlns="http://schemas.openxmlformats.org/spreadsheetml/2006/main" count="579" uniqueCount="273">
  <si>
    <t>TVU Trnava</t>
  </si>
  <si>
    <t>TUAD Trenčín</t>
  </si>
  <si>
    <t>Fakulta špeciálneho inžinierstva ŽU</t>
  </si>
  <si>
    <t>Strojnícka fakulta ŽU</t>
  </si>
  <si>
    <t>UJS Komárno</t>
  </si>
  <si>
    <t>Vysoká škola výtvarných umení v Bratislave</t>
  </si>
  <si>
    <t>TU Košice</t>
  </si>
  <si>
    <t>CAD</t>
  </si>
  <si>
    <t>HUF</t>
  </si>
  <si>
    <t>JPY</t>
  </si>
  <si>
    <t>NOK</t>
  </si>
  <si>
    <t>PLN</t>
  </si>
  <si>
    <t>Fakulta sociálnych vied a zdravotníctva UKF</t>
  </si>
  <si>
    <t>Filozofická fakulta UKF</t>
  </si>
  <si>
    <t>Pedagogická fakulta UKF</t>
  </si>
  <si>
    <t>Ekonomická fakulta TUKE</t>
  </si>
  <si>
    <t>Fakulta matematiky, fyziky a informatiky UK</t>
  </si>
  <si>
    <t>Filozofická fakulta UCM</t>
  </si>
  <si>
    <t>ŽU Žilina</t>
  </si>
  <si>
    <t>Fakulta managementu UK</t>
  </si>
  <si>
    <t>Ekonomická fakulta UMB</t>
  </si>
  <si>
    <t>Pedagogická fakulta UK</t>
  </si>
  <si>
    <t>Fakulta riadenia a informatiky ŽU</t>
  </si>
  <si>
    <t>Elektrotechnická fakulta ŽU</t>
  </si>
  <si>
    <t>Pedagogická fakulta UMB</t>
  </si>
  <si>
    <t>Filozofická fakulta UK</t>
  </si>
  <si>
    <t>Lekárska fakulta UK</t>
  </si>
  <si>
    <t>Fakulta agrobiológie a potravinových zdrojov SPU</t>
  </si>
  <si>
    <t>Fakulta politických vied a medzinárodných vzťahov UMB</t>
  </si>
  <si>
    <t>Filologická fakulta UMB</t>
  </si>
  <si>
    <t>Botanická záhrada UK</t>
  </si>
  <si>
    <t>Evanjelická bohoslovecká fakulta UK</t>
  </si>
  <si>
    <t>Fakulta sociálnych a ekonomických vied UK</t>
  </si>
  <si>
    <t>Fakulta telesnej výchovy a športu UK</t>
  </si>
  <si>
    <t>Jesseniova lekárska fakulta UK v Martine</t>
  </si>
  <si>
    <t>Právnická fakulta UK</t>
  </si>
  <si>
    <t>Rímskokatolícka cyrilometodská bohoslovecká fakulta UK</t>
  </si>
  <si>
    <t>Ústav jazykovej a odbornej prípravy zahraničných študentov UK</t>
  </si>
  <si>
    <t>Fakulta verejnej správy UPJŠ</t>
  </si>
  <si>
    <t>Filozofická fakulta UPJŠ</t>
  </si>
  <si>
    <t>Lekárska fakulta UPJŠ</t>
  </si>
  <si>
    <t>Právnická fakulta UPJŠ</t>
  </si>
  <si>
    <t>Fakulta humanitných a prírodných vied PU</t>
  </si>
  <si>
    <t>Fakulta manažmentu PU</t>
  </si>
  <si>
    <t>Fakulta športu PU</t>
  </si>
  <si>
    <t>Fakulta zdravotníctva PU</t>
  </si>
  <si>
    <t>Filozofická fakulta PU</t>
  </si>
  <si>
    <t>Gréckokatolícka bohoslovecká fakulta PU</t>
  </si>
  <si>
    <t>Pedagogická fakulta PU</t>
  </si>
  <si>
    <t>Pravoslávna bohoslovecká fakulta PU</t>
  </si>
  <si>
    <t>Fakulta masmediálnej komunikácie UCM</t>
  </si>
  <si>
    <t>Fakulta prírodných vied UCM</t>
  </si>
  <si>
    <t>Univerzita veterinárskeho lekárstva v Košiciach</t>
  </si>
  <si>
    <t>Fakulta stredoeurópskych štúdií UKF</t>
  </si>
  <si>
    <t>Fakulta humanitných vied UMB</t>
  </si>
  <si>
    <t>Ústav vedy a výskumu UMB</t>
  </si>
  <si>
    <t>Fakulta zdravotníctva a sociálnej práce TVU</t>
  </si>
  <si>
    <t>Filozofická fakulta TVU</t>
  </si>
  <si>
    <t>Pedagogická fakulta TVU</t>
  </si>
  <si>
    <t>Právnická fakulta TVU</t>
  </si>
  <si>
    <t>Teologická fakulta TVU v Bratislave</t>
  </si>
  <si>
    <t>Fakulta architektúry STU</t>
  </si>
  <si>
    <t>Fakulta elektrotechniky a informatiky STU</t>
  </si>
  <si>
    <t>Fakulta chemickej a potravinárskej technológie STU</t>
  </si>
  <si>
    <t>Stavebná fakulta STU</t>
  </si>
  <si>
    <t>Spôsob zverejnenia výzvy na podávanie súťažných návrhov</t>
  </si>
  <si>
    <t>Poradové číslo projektu</t>
  </si>
  <si>
    <t>Doplňujúce informácie o projekte</t>
  </si>
  <si>
    <t>Fakulta prírodných vied UKF</t>
  </si>
  <si>
    <t>Fakulta prírodných vied UMB</t>
  </si>
  <si>
    <t>Stavebná fakulta ŽU</t>
  </si>
  <si>
    <t>Fakulta prírodných vied ŽU</t>
  </si>
  <si>
    <t>AU Banská Bystrica</t>
  </si>
  <si>
    <t>PU Prešov</t>
  </si>
  <si>
    <t>EU Bratislava</t>
  </si>
  <si>
    <t>TU Zvolen</t>
  </si>
  <si>
    <t>UCM Trnava</t>
  </si>
  <si>
    <t>UK Bratislava</t>
  </si>
  <si>
    <t>UMB Banská Bystrica</t>
  </si>
  <si>
    <t>VŠMU Bratislava</t>
  </si>
  <si>
    <t>VŠVU Bratislava</t>
  </si>
  <si>
    <t>UKF Nitra</t>
  </si>
  <si>
    <t>A/N</t>
  </si>
  <si>
    <t>STU Bratislava</t>
  </si>
  <si>
    <t>EUR</t>
  </si>
  <si>
    <t>Farmaceutická fakulta UK</t>
  </si>
  <si>
    <t>GBP</t>
  </si>
  <si>
    <t>Dátum podpisu zmluvy o poskytnutí podpory</t>
  </si>
  <si>
    <t>Identifikačné číslo projektu podľa zmluvy</t>
  </si>
  <si>
    <t>Názov programu, v rámci ktorého získal projekt podporu</t>
  </si>
  <si>
    <t>Dátum začiatku riešenia projektu</t>
  </si>
  <si>
    <t>Prírodovedecká fakulta UK</t>
  </si>
  <si>
    <t>Fakulta výrobných technológií TUKE v Prešove</t>
  </si>
  <si>
    <t>Strojnícka fakulta TUKE</t>
  </si>
  <si>
    <t>Hutnícka fakulta TUKE</t>
  </si>
  <si>
    <t>Stavebná fakulta TUKE</t>
  </si>
  <si>
    <t>Fakulta baníctva, ekológie, riadenia a geotechnológií TUKE</t>
  </si>
  <si>
    <t>KU Ružomberok</t>
  </si>
  <si>
    <t>Filozofická fakulta KU</t>
  </si>
  <si>
    <t>Právnická fakulta UMB</t>
  </si>
  <si>
    <t>Fakulta informatiky a informačných technológií STU</t>
  </si>
  <si>
    <t>Materiálovotechnologická fakulta STU v Trnave</t>
  </si>
  <si>
    <t>Strojnícka fakulta STU</t>
  </si>
  <si>
    <t>Letecká fakulta TUKE</t>
  </si>
  <si>
    <t>Fakulta prevádzky a ekonomiky dopravy a spojov ŽU</t>
  </si>
  <si>
    <t>Ústav konkurencieschopnosti a inovácií ŽU</t>
  </si>
  <si>
    <t>Fakulta mechatroniky TnUAD</t>
  </si>
  <si>
    <t>Fakulta priemyselných technológií TnUAD v Púchove</t>
  </si>
  <si>
    <t>Fakulta sociálno-ekonomických vzťahov TnUAD</t>
  </si>
  <si>
    <t>Fakulta špeciálnej techniky TnUAD</t>
  </si>
  <si>
    <t>Ústav prírodných a humanitných vied TnUAD</t>
  </si>
  <si>
    <t>Fakulta hospodárskej informatiky EU</t>
  </si>
  <si>
    <t>Fakulta medzinárodných vzťahov EU</t>
  </si>
  <si>
    <t>Fakulta podnikového manažmentu EU</t>
  </si>
  <si>
    <t>Národohospodárska fakulta EU</t>
  </si>
  <si>
    <t>Obchodná fakulta EU</t>
  </si>
  <si>
    <t>Podnikovohospodárska fakulta EU v Košiciach</t>
  </si>
  <si>
    <t>Ústav jazykov EU</t>
  </si>
  <si>
    <t>Fakulta biotechnológie a potravinárstva SPU</t>
  </si>
  <si>
    <t>Fakulta záhradníctva a krajinného inžinierstva SPU</t>
  </si>
  <si>
    <t>Inštitút ochrany biodiverzity a biologickej bezpečnosti SPU</t>
  </si>
  <si>
    <t>Botanická záhrada SPU</t>
  </si>
  <si>
    <t>Drevárska fakulta TUZVO</t>
  </si>
  <si>
    <t>Fakulta ekológie a environmentalistiky TUZVO</t>
  </si>
  <si>
    <t>Fakulta environmentálnej a výrobnej techniky TUZVO</t>
  </si>
  <si>
    <t>Lesnícka fakulta TUZVO</t>
  </si>
  <si>
    <t>Ústav cudzích jazykov TUZVO</t>
  </si>
  <si>
    <t>Ústav telesnej výchovy a športu TUZVO</t>
  </si>
  <si>
    <t>Divadelná fakulta VŠMU</t>
  </si>
  <si>
    <t>Filmová a televízna fakulta VŠMU</t>
  </si>
  <si>
    <t>Hudobná a tanečná fakulta VŠMU</t>
  </si>
  <si>
    <t>Fakulta dramatických umení AU</t>
  </si>
  <si>
    <t>Fakulta múzických umení AU</t>
  </si>
  <si>
    <t>Fakulta výtvarných umení AU</t>
  </si>
  <si>
    <t>Fakulta zdravotníctva KU</t>
  </si>
  <si>
    <t>Pedagogická fakulta KU</t>
  </si>
  <si>
    <t>Teologická fakulta KU v Košiciach</t>
  </si>
  <si>
    <t>Ekonomická fakulta UJS</t>
  </si>
  <si>
    <t>UPJŠ Košice</t>
  </si>
  <si>
    <t>Prírodovedecká fakulta UPJŠ</t>
  </si>
  <si>
    <t>Fakulta umení TUKE</t>
  </si>
  <si>
    <t>Fakulta reformovanej teológie UJS</t>
  </si>
  <si>
    <t>Pedagogická fakulta UJS</t>
  </si>
  <si>
    <t>Štátny pedagogický ústav v Bratislave</t>
  </si>
  <si>
    <t>Univerzita Komenského v Bratislave</t>
  </si>
  <si>
    <t>Univerzita Pavla Jozefa Šafárika v Košiciach</t>
  </si>
  <si>
    <t>Prešovská univerzita v Prešove</t>
  </si>
  <si>
    <t>Univerzita sv. Cyrila a Metoda v Trnave</t>
  </si>
  <si>
    <t>Univerzita Mateja Bela v Banskej Bystrici</t>
  </si>
  <si>
    <t>Trnavská univerzita v Trnave</t>
  </si>
  <si>
    <t>Technická univerzita v Košiciach</t>
  </si>
  <si>
    <t>Žilinská univerzita v Žiline</t>
  </si>
  <si>
    <t>Trenčianska univerzita Alexandra Dubčeka v Trenčíne</t>
  </si>
  <si>
    <t>Ekonomická univerzita v Bratislave</t>
  </si>
  <si>
    <t>Slovenská poľnohospodárska univerzita v Nitre</t>
  </si>
  <si>
    <t>Technická univerzita vo Zvolene</t>
  </si>
  <si>
    <t>USD</t>
  </si>
  <si>
    <t>SKK</t>
  </si>
  <si>
    <t>Vysoká škola</t>
  </si>
  <si>
    <t>Názov projektu</t>
  </si>
  <si>
    <t xml:space="preserve">Priezvisko, meno a tituly zodpovedného riešiteľa projektu </t>
  </si>
  <si>
    <t>Názov fakulty, na ktorej sa projekt rieši</t>
  </si>
  <si>
    <t>Názov inštitúcie, ktorá podporu poskytla</t>
  </si>
  <si>
    <t>Doplňujúce informácie</t>
  </si>
  <si>
    <t>Fakulta ekonomiky a manažmentu SPU</t>
  </si>
  <si>
    <t>Fakulta európskych štúdií a regionálneho rozvoja SPU</t>
  </si>
  <si>
    <t>SPU Nitra</t>
  </si>
  <si>
    <t>Mechanizačná fakulta SPU</t>
  </si>
  <si>
    <t>Fakulta elektrotechniky a informatiky TUKE</t>
  </si>
  <si>
    <t>CZK</t>
  </si>
  <si>
    <t>Poradové číslo projektu v rámci vysokej školy</t>
  </si>
  <si>
    <t>Dátum skončenia riešenia projektu</t>
  </si>
  <si>
    <t>Objem finančných prostriedkov zo zahraničia pre vysokú školu na celé obdobie riešenia 
(uviesť v celých jednotkách príslušnej meny)</t>
  </si>
  <si>
    <t>Mena, v ktorej finančné prostriedky boli poskytované
(CZK, USD, GBP...)</t>
  </si>
  <si>
    <t>Mena, v ktorej sú finančné prostriedky poskytované           (CZK, USD, GBP...)</t>
  </si>
  <si>
    <t>UVLF Košice</t>
  </si>
  <si>
    <t>Univerzita veterinárskeho lekárstva a farmácie v Košiciach</t>
  </si>
  <si>
    <t>vyberte, prosím</t>
  </si>
  <si>
    <t>Objem dotácie/finančných prostriedkov prijatých vysokou školou na jej účet v období od 1.11.2009 do 31.12.2009 
(uviesť v celých jednotkách príslušnej meny)</t>
  </si>
  <si>
    <t>Objem dotácie/finančných prostriedkov prijatých vysokou školou na jej účet v období od 1.1.2010 do 31.10.2010 
(uviesť v celých jednotkách príslušnej meny)</t>
  </si>
  <si>
    <t>Európska komisia</t>
  </si>
  <si>
    <t>Nórsky finančný mechanizmus</t>
  </si>
  <si>
    <t>1.9.2009</t>
  </si>
  <si>
    <t>Monitoring the Healt Status of Migrant within Europe: Development of Indicators</t>
  </si>
  <si>
    <t>Migrant and Ethnic Health Observatory</t>
  </si>
  <si>
    <t>Rimárová Kvetoslava , MUDr. , CSc.</t>
  </si>
  <si>
    <t>grant poskytnutý na základe zmluvy "Grant agreement n. 29.460".</t>
  </si>
  <si>
    <t>Výskum účinku glukokortikoidov u niektorých pediatrických ochorení s cieľom zlepšenia zdravia detí</t>
  </si>
  <si>
    <t>ÚFM: SK0017</t>
  </si>
  <si>
    <t>Financial Mechanism Committee and the Financial Mechanism Office, 1000 Brussels</t>
  </si>
  <si>
    <t xml:space="preserve">Mirossay  Ladislav, prof., MUDr., DrSc. </t>
  </si>
  <si>
    <t>grant poskytnutý na základe Zmluvy o poskytnutí nenávratného finančného príspevku z Finančného mechanizmu EHP, Nórskeho finančného mechanizmu a zo štátneho rozpočtu Slovenskej republiky, Referenčné číslo ÚFM: SK0017</t>
  </si>
  <si>
    <t>Socioeconomic Inequalities In Mortality: Evidence And Policies In Cities of Europe - INEQ-CITIES</t>
  </si>
  <si>
    <t>EU0961358</t>
  </si>
  <si>
    <t>DG SANCO</t>
  </si>
  <si>
    <t>Executive agency for health and consumers</t>
  </si>
  <si>
    <t>13.12.2008</t>
  </si>
  <si>
    <t>Madarasová Gecková Andrea, doc. Mgr., PhD.</t>
  </si>
  <si>
    <t>grant poskytnutý na základe zmluvy č. EU0961358</t>
  </si>
  <si>
    <t>Health Behaviour of School-aged Children</t>
  </si>
  <si>
    <t>GR090928, 258/2009-LF</t>
  </si>
  <si>
    <t>University of Groningen</t>
  </si>
  <si>
    <t>31.12.2013</t>
  </si>
  <si>
    <t>grant poskytnutý na základe zmluvy: Contract for Cooperation on Project on "Health Behaviour of School-aged Children" dated 24.07.2009</t>
  </si>
  <si>
    <t>Cooperation and the Management and Co-ordination of all Projects in the framework of Research Programs on Youth &amp; Health and the Chronic Disease of the Graduate School KISH</t>
  </si>
  <si>
    <t>GR090707A</t>
  </si>
  <si>
    <t>grant poskytnutý na základe zmluvy: Contract for Cooperation on the Management and Co-ordination of all Projects in the framework of the Research Programs on Youth&amp;Health and on Chronic Disease of the Graduate School KISH" dated 07.07.2009</t>
  </si>
  <si>
    <t>Supervisors Youth &amp; Health Research Program of graduate School KISH</t>
  </si>
  <si>
    <t>GR090707C</t>
  </si>
  <si>
    <t>grant poskytnutý na základe zmluvy: Contract for Cooperation in the Project on "Supervisors Youth&amp;Health Research Program of Graduate School KISH" dated 07.07.2009</t>
  </si>
  <si>
    <t>Researchers Youth &amp; Health Research Program of Graduate School KISH</t>
  </si>
  <si>
    <t>GR090707D</t>
  </si>
  <si>
    <t>grant poskytnutý na základe zmluvy: Contract for Cooperation on Project on "Researchers Youth &amp; Health Research Program of Graduate School KISH" dated 07.07.2009</t>
  </si>
  <si>
    <t>Social class and its impact on patients ´functional status and recovery process - 2009´ in the framework of the Research Program of Graduate school KISH</t>
  </si>
  <si>
    <t>275/2009-LF</t>
  </si>
  <si>
    <t>30.4.2016</t>
  </si>
  <si>
    <t>Rajničová Iveta , Mgr., PhD.</t>
  </si>
  <si>
    <t>grant poskytnutý na základe zmluvy: Contract for Cooperation on Project on "Social class and its impact on patients´functional status and recovery process - 2009" in the framework of the Research Program of Graduate School KISH" dated 08.10.2009</t>
  </si>
  <si>
    <t xml:space="preserve"> Functional status and quality of life in Rheumatoid Arthritis patients´in the framework of the Research Program of Graduate School KISH</t>
  </si>
  <si>
    <t>GR090724D</t>
  </si>
  <si>
    <t>24.7.2009</t>
  </si>
  <si>
    <t>grant poskytnutý na základe zmluvy: Contract for Cooperation on Project on "Functional status and quality of life in Rheumatoid Arthritis patients" in the framework of the Research Program of Graduate School KISH" dated 24.07.2009</t>
  </si>
  <si>
    <t>Development in functional status and quality of life among Children with Renal Disease in the framework of the Research Program of Graduate School KISH</t>
  </si>
  <si>
    <t>GR090724B</t>
  </si>
  <si>
    <t>grant poskytnutý na základe zmluvy: Contract for Cooperation on Project on "Development in functional status and quality of life among Children with Renal Disease" in the framework of the Research Program of Graduate School KISH" dated 24.07.2009</t>
  </si>
  <si>
    <t>Perceived Health Status in Patients with Chronic Kidney Failure in the framework of the Research Program on Chronic Disease of the Graduate School KISH</t>
  </si>
  <si>
    <t>GR090708</t>
  </si>
  <si>
    <t>7.7.2009</t>
  </si>
  <si>
    <t>grant poskytnutý na základe zmluvy: Contract for Cooperation on Project on "Perceived Health Status in Patients with Chronic Kidney Failure" in the framework of the Research Program on Chronic Disease of the Graduate School KISH" dated 08.07.2009</t>
  </si>
  <si>
    <t>Biomedical, psychosocial factors related to functional status and well-being among patients with Parkinson´s Disease - 2nd wave in the framework of the Research Program of Graduate School KISH</t>
  </si>
  <si>
    <t>GR090724A</t>
  </si>
  <si>
    <t>16.7.2009</t>
  </si>
  <si>
    <t>grant poskytnutý na základe zmluvy: Contract for Cooperation on Project on "Biomedical, psychosocial factors related to functional status and well-being among patients with Parkinson´ Disease - 2nd wave in the framework of the Research Program of Graduate School KISH" dated 24.07.2009</t>
  </si>
  <si>
    <t>Biomedical, psychosocial factors related to functional status and well-being among patients with Multiple Sclerosis - 2nd wave in the framework of the Research Program of Graduate School KISH</t>
  </si>
  <si>
    <t>GR090724C</t>
  </si>
  <si>
    <t>grant poskytnutý na základe zmluvy: Contract for Cooperation on Project on "Biomedical, psychosocial factors related to functional status and well-being among patients with Multiple Sclerosis - 2nd wave" in the framework of the Research Program of Graduate School KISH" dated 24.07.2009</t>
  </si>
  <si>
    <t>Multi-Country event  in applied Research and policy analysis on social determinants of health and health ineguities (OMEK 2)</t>
  </si>
  <si>
    <t>EU/09/60945</t>
  </si>
  <si>
    <t>The World Health Organization</t>
  </si>
  <si>
    <t>21.05.2009</t>
  </si>
  <si>
    <t>15.06.2009</t>
  </si>
  <si>
    <t>16.10.2009</t>
  </si>
  <si>
    <t>grant poskytnutý na základe zmluvy č. EU/09/60945; suma v stĺpci K - Objem finančných prostriedkov zo zahraničia pre vysokú školu na celé obdobie riešenia - je uvedená v USD</t>
  </si>
  <si>
    <t>Health Behaviour in School-aged Children 2009/2010</t>
  </si>
  <si>
    <t>EU/09/123303</t>
  </si>
  <si>
    <t>The World Health Organization Country office in Slovakia</t>
  </si>
  <si>
    <t>23.06.2009</t>
  </si>
  <si>
    <t>20.11.2009</t>
  </si>
  <si>
    <t>grant poskytnutý na základe zmluvy č. EU/09/123303; suma v stĺpci K - Objem finančných prostriedkov zo zahraničia pre vysokú školu na celé obdobie riešenia - je uvedená v USD</t>
  </si>
  <si>
    <t>Health Behaviour  in School-aged Children 2006/2007</t>
  </si>
  <si>
    <t>EU/MF/08/2499</t>
  </si>
  <si>
    <t>15.10.2009</t>
  </si>
  <si>
    <t>grant poskytnutý na základe zmluvy č. EU/MF/08/2499; suma v stĺpci K - Objem finančných prostriedkov zo zahraničia pre vysokú školu na celé obdobie riešenia - je uvedená v USD</t>
  </si>
  <si>
    <t>Supervisors Chronic Disease Research Program of Graduate School KISH</t>
  </si>
  <si>
    <t>GR090707B</t>
  </si>
  <si>
    <t>15.1.2010</t>
  </si>
  <si>
    <t>14.1.2014</t>
  </si>
  <si>
    <t>grant poskytnutý na základe zmluvy: Contract for Cooperation in the Project on "Supervisors Chronic Disease Research Program of Graduate School KISH" dated 07.07.2009</t>
  </si>
  <si>
    <t>IMCA II - Indicators for Monitoring COPD and Asthma in the EU (2005121)</t>
  </si>
  <si>
    <t>EK, DG SANCO</t>
  </si>
  <si>
    <t>Fundacio IMIM</t>
  </si>
  <si>
    <t>25.1.2008</t>
  </si>
  <si>
    <t>15.12.2006</t>
  </si>
  <si>
    <t>grant poskytnutý na základe zmluvy: IMCA II - Indicators for Monitoring COPD and Asthma in the EU (2005121)"</t>
  </si>
  <si>
    <t>EURO-Urban Health Indicators-2 within Chronic Disease research programme</t>
  </si>
  <si>
    <t>186/2010-LF</t>
  </si>
  <si>
    <t>grant poskytnutý na základe zmluvy: Contract for cooperation in project on "Euro-urban Health Indicators-2" within "Chronic Disease" research programme dated 28.04.2010</t>
  </si>
  <si>
    <t>A</t>
  </si>
  <si>
    <t>mena</t>
  </si>
  <si>
    <t>kurz (k 31.12.2009)</t>
  </si>
  <si>
    <t>ZG 
prepočet 
na EUR
(od 1.11.2009 do 31.12.2009)</t>
  </si>
  <si>
    <t>ZG 
prepočet 
na EUR
(od 1.1.2010 do 31.10.2010)</t>
  </si>
  <si>
    <t>Komentár MŠVVaŠ SR</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</si>
</sst>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mmmm\ yy;@"/>
    <numFmt numFmtId="173" formatCode="0.000"/>
    <numFmt numFmtId="174" formatCode="&quot;Áno&quot;;&quot;Áno&quot;;&quot;Nie&quot;"/>
    <numFmt numFmtId="175" formatCode="&quot;Pravda&quot;;&quot;Pravda&quot;;&quot;Nepravda&quot;"/>
    <numFmt numFmtId="176" formatCode="&quot;Zapnuté&quot;;&quot;Zapnuté&quot;;&quot;Vypnuté&quot;"/>
    <numFmt numFmtId="177" formatCode="[$-41B]d\.\ mmmm\ yyyy"/>
    <numFmt numFmtId="178" formatCode="[$-41B]d\.\ mmmm\ yyyy;@"/>
    <numFmt numFmtId="179" formatCode="[$-F800]dddd\,\ mmmm\ dd\,\ yyyy"/>
    <numFmt numFmtId="180" formatCode="0.0000"/>
    <numFmt numFmtId="181" formatCode="dd/mm/yy"/>
    <numFmt numFmtId="182" formatCode="d/m/yyyy;@"/>
    <numFmt numFmtId="183" formatCode="#,##0.000"/>
    <numFmt numFmtId="184" formatCode="mmm/yyyy"/>
    <numFmt numFmtId="185" formatCode="dd/mm/yyyy"/>
    <numFmt numFmtId="186" formatCode="#,##0_ ;[Red]\-#,##0\ "/>
    <numFmt numFmtId="187" formatCode="#,##0.000_ ;\-#,##0.000\ "/>
    <numFmt numFmtId="188" formatCode="#,##0.000\ _S_k;\-#,##0.000\ _S_k"/>
    <numFmt numFmtId="189" formatCode="#,##0.000\ _S_k"/>
    <numFmt numFmtId="190" formatCode="0;[Red]0"/>
    <numFmt numFmtId="191" formatCode="0.0"/>
    <numFmt numFmtId="192" formatCode="#,##0.0000"/>
    <numFmt numFmtId="193" formatCode="d/m/yy;@"/>
    <numFmt numFmtId="194" formatCode="dd/mm/yy;@"/>
    <numFmt numFmtId="195" formatCode="[$-41B]mmm\-yy;@"/>
    <numFmt numFmtId="196" formatCode="#,##0.000;[Red]#,##0.000"/>
  </numFmts>
  <fonts count="43">
    <font>
      <sz val="10"/>
      <name val="Arial"/>
      <family val="0"/>
    </font>
    <font>
      <sz val="8"/>
      <name val="Arial"/>
      <family val="2"/>
    </font>
    <font>
      <sz val="12"/>
      <name val="Times New Roman"/>
      <family val="1"/>
    </font>
    <font>
      <b/>
      <sz val="12"/>
      <name val="Times New Roman"/>
      <family val="1"/>
    </font>
    <font>
      <u val="single"/>
      <sz val="10"/>
      <color indexed="12"/>
      <name val="Arial"/>
      <family val="2"/>
    </font>
    <font>
      <u val="single"/>
      <sz val="10"/>
      <color indexed="36"/>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4"/>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20" borderId="0" applyNumberFormat="0" applyBorder="0" applyAlignment="0" applyProtection="0"/>
    <xf numFmtId="0" fontId="4" fillId="0" borderId="0" applyNumberFormat="0" applyFill="0" applyBorder="0" applyAlignment="0" applyProtection="0"/>
    <xf numFmtId="0" fontId="2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2" borderId="0" applyNumberFormat="0" applyBorder="0" applyAlignment="0" applyProtection="0"/>
    <xf numFmtId="0" fontId="6" fillId="0" borderId="0">
      <alignment/>
      <protection/>
    </xf>
    <xf numFmtId="0" fontId="0" fillId="0" borderId="0">
      <alignment/>
      <protection/>
    </xf>
    <xf numFmtId="9" fontId="0" fillId="0" borderId="0" applyFont="0" applyFill="0" applyBorder="0" applyAlignment="0" applyProtection="0"/>
    <xf numFmtId="0" fontId="5" fillId="0" borderId="0" applyNumberFormat="0" applyFill="0" applyBorder="0" applyAlignment="0" applyProtection="0"/>
    <xf numFmtId="0" fontId="0" fillId="23" borderId="5" applyNumberFormat="0" applyFont="0" applyAlignment="0" applyProtection="0"/>
    <xf numFmtId="0" fontId="34" fillId="0" borderId="6" applyNumberFormat="0" applyFill="0" applyAlignment="0" applyProtection="0"/>
    <xf numFmtId="0" fontId="35" fillId="0" borderId="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4" borderId="8" applyNumberFormat="0" applyAlignment="0" applyProtection="0"/>
    <xf numFmtId="0" fontId="39" fillId="25" borderId="8" applyNumberFormat="0" applyAlignment="0" applyProtection="0"/>
    <xf numFmtId="0" fontId="40" fillId="25" borderId="9" applyNumberFormat="0" applyAlignment="0" applyProtection="0"/>
    <xf numFmtId="0" fontId="41" fillId="0" borderId="0" applyNumberFormat="0" applyFill="0" applyBorder="0" applyAlignment="0" applyProtection="0"/>
    <xf numFmtId="0" fontId="42"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30">
    <xf numFmtId="0" fontId="0" fillId="0" borderId="0" xfId="0" applyAlignment="1">
      <alignment/>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vertical="center" wrapText="1"/>
    </xf>
    <xf numFmtId="193" fontId="2" fillId="0" borderId="0" xfId="0" applyNumberFormat="1" applyFont="1" applyFill="1" applyBorder="1" applyAlignment="1">
      <alignment vertical="center" wrapText="1"/>
    </xf>
    <xf numFmtId="0" fontId="2" fillId="0" borderId="0" xfId="0" applyFont="1" applyFill="1" applyBorder="1" applyAlignment="1">
      <alignment horizontal="left" vertical="center" wrapText="1"/>
    </xf>
    <xf numFmtId="0" fontId="7" fillId="0" borderId="10" xfId="0" applyFont="1" applyFill="1" applyBorder="1" applyAlignment="1">
      <alignment horizontal="center" vertical="center" textRotation="90" wrapText="1"/>
    </xf>
    <xf numFmtId="0" fontId="7"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Border="1" applyAlignment="1">
      <alignment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193" fontId="0" fillId="0" borderId="0" xfId="0" applyNumberFormat="1" applyFont="1" applyFill="1" applyBorder="1" applyAlignment="1">
      <alignment vertical="center" wrapText="1"/>
    </xf>
    <xf numFmtId="0" fontId="0" fillId="0" borderId="0" xfId="0" applyNumberFormat="1" applyFont="1" applyFill="1" applyBorder="1" applyAlignment="1">
      <alignment vertical="center" wrapText="1"/>
    </xf>
    <xf numFmtId="183" fontId="0" fillId="0" borderId="10" xfId="0" applyNumberFormat="1" applyFont="1" applyFill="1" applyBorder="1" applyAlignment="1">
      <alignment horizontal="right" vertical="center" wrapText="1"/>
    </xf>
    <xf numFmtId="183" fontId="0" fillId="33" borderId="10" xfId="0" applyNumberFormat="1" applyFont="1" applyFill="1" applyBorder="1" applyAlignment="1">
      <alignment horizontal="right" vertical="center" wrapText="1"/>
    </xf>
    <xf numFmtId="183" fontId="0" fillId="33" borderId="10" xfId="0" applyNumberFormat="1" applyFont="1" applyFill="1" applyBorder="1" applyAlignment="1">
      <alignment vertical="center" wrapText="1"/>
    </xf>
    <xf numFmtId="14" fontId="0" fillId="0" borderId="10" xfId="0" applyNumberFormat="1" applyFont="1" applyFill="1" applyBorder="1" applyAlignment="1">
      <alignment horizontal="right" vertical="center" wrapText="1"/>
    </xf>
    <xf numFmtId="1" fontId="7" fillId="34" borderId="10" xfId="0" applyNumberFormat="1" applyFont="1" applyFill="1" applyBorder="1" applyAlignment="1">
      <alignment horizontal="center" vertical="center" wrapText="1"/>
    </xf>
    <xf numFmtId="0" fontId="0" fillId="0" borderId="0" xfId="0" applyFont="1" applyAlignment="1">
      <alignment/>
    </xf>
    <xf numFmtId="0" fontId="7" fillId="0" borderId="10" xfId="0" applyFont="1" applyBorder="1" applyAlignment="1">
      <alignment horizontal="center" vertical="center" wrapText="1"/>
    </xf>
    <xf numFmtId="3" fontId="7" fillId="34" borderId="10" xfId="0" applyNumberFormat="1" applyFont="1" applyFill="1" applyBorder="1" applyAlignment="1">
      <alignment horizontal="center" vertical="center" wrapText="1"/>
    </xf>
  </cellXfs>
  <cellStyles count="5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al_Sheet1" xfId="45"/>
    <cellStyle name="normálne 5" xfId="46"/>
    <cellStyle name="Percent" xfId="47"/>
    <cellStyle name="Followed Hyperlink" xfId="48"/>
    <cellStyle name="Poznámka" xfId="49"/>
    <cellStyle name="Prepojená bunka" xfId="50"/>
    <cellStyle name="Spolu" xfId="51"/>
    <cellStyle name="Text upozornenia" xfId="52"/>
    <cellStyle name="Titul"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V155"/>
  <sheetViews>
    <sheetView tabSelected="1" zoomScale="85" zoomScaleNormal="85" zoomScalePageLayoutView="0" workbookViewId="0" topLeftCell="A1">
      <pane ySplit="1" topLeftCell="A2" activePane="bottomLeft" state="frozen"/>
      <selection pane="topLeft" activeCell="A2" sqref="A1:IV16384"/>
      <selection pane="bottomLeft" activeCell="A1" sqref="A1"/>
    </sheetView>
  </sheetViews>
  <sheetFormatPr defaultColWidth="9.140625" defaultRowHeight="12.75"/>
  <cols>
    <col min="1" max="2" width="9.140625" style="1" customWidth="1"/>
    <col min="3" max="3" width="17.8515625" style="3" customWidth="1"/>
    <col min="4" max="4" width="40.421875" style="1" customWidth="1"/>
    <col min="5" max="5" width="20.00390625" style="1" customWidth="1"/>
    <col min="6" max="6" width="18.140625" style="1" customWidth="1"/>
    <col min="7" max="8" width="21.8515625" style="1" customWidth="1"/>
    <col min="9" max="9" width="21.57421875" style="1" customWidth="1"/>
    <col min="10" max="10" width="23.00390625" style="5" customWidth="1"/>
    <col min="11" max="11" width="21.8515625" style="4" customWidth="1"/>
    <col min="12" max="12" width="18.421875" style="1" customWidth="1"/>
    <col min="13" max="14" width="21.140625" style="1" customWidth="1"/>
    <col min="15" max="15" width="26.00390625" style="1" customWidth="1"/>
    <col min="16" max="16" width="24.8515625" style="1" customWidth="1"/>
    <col min="17" max="17" width="38.7109375" style="1" customWidth="1"/>
    <col min="18" max="18" width="37.00390625" style="1" customWidth="1"/>
    <col min="19" max="20" width="25.57421875" style="1" customWidth="1"/>
    <col min="21" max="21" width="4.140625" style="1" bestFit="1" customWidth="1"/>
    <col min="22" max="22" width="23.7109375" style="1" customWidth="1"/>
    <col min="23" max="16384" width="9.140625" style="1" customWidth="1"/>
  </cols>
  <sheetData>
    <row r="1" spans="1:22" s="2" customFormat="1" ht="138" customHeight="1">
      <c r="A1" s="7" t="s">
        <v>66</v>
      </c>
      <c r="B1" s="7" t="s">
        <v>170</v>
      </c>
      <c r="C1" s="8" t="s">
        <v>158</v>
      </c>
      <c r="D1" s="9" t="s">
        <v>159</v>
      </c>
      <c r="E1" s="9" t="s">
        <v>88</v>
      </c>
      <c r="F1" s="9" t="s">
        <v>89</v>
      </c>
      <c r="G1" s="9" t="s">
        <v>162</v>
      </c>
      <c r="H1" s="9" t="s">
        <v>87</v>
      </c>
      <c r="I1" s="9" t="s">
        <v>90</v>
      </c>
      <c r="J1" s="10" t="s">
        <v>171</v>
      </c>
      <c r="K1" s="11" t="s">
        <v>172</v>
      </c>
      <c r="L1" s="8" t="s">
        <v>173</v>
      </c>
      <c r="M1" s="8" t="s">
        <v>178</v>
      </c>
      <c r="N1" s="8" t="s">
        <v>179</v>
      </c>
      <c r="O1" s="9" t="s">
        <v>160</v>
      </c>
      <c r="P1" s="9" t="s">
        <v>161</v>
      </c>
      <c r="Q1" s="9" t="s">
        <v>163</v>
      </c>
      <c r="R1" s="9" t="s">
        <v>65</v>
      </c>
      <c r="S1" s="26" t="s">
        <v>270</v>
      </c>
      <c r="T1" s="26" t="s">
        <v>271</v>
      </c>
      <c r="U1" s="28" t="s">
        <v>82</v>
      </c>
      <c r="V1" s="28" t="s">
        <v>272</v>
      </c>
    </row>
    <row r="2" spans="1:22" ht="25.5">
      <c r="A2" s="12">
        <v>1</v>
      </c>
      <c r="B2" s="12"/>
      <c r="C2" s="13" t="s">
        <v>138</v>
      </c>
      <c r="D2" s="16" t="s">
        <v>183</v>
      </c>
      <c r="E2" s="15">
        <v>2005122</v>
      </c>
      <c r="F2" s="15" t="s">
        <v>184</v>
      </c>
      <c r="G2" s="15" t="s">
        <v>180</v>
      </c>
      <c r="H2" s="25">
        <v>39104</v>
      </c>
      <c r="I2" s="25">
        <v>39083</v>
      </c>
      <c r="J2" s="25">
        <v>40178</v>
      </c>
      <c r="K2" s="22">
        <v>110709</v>
      </c>
      <c r="L2" s="14" t="s">
        <v>84</v>
      </c>
      <c r="M2" s="23">
        <v>19928</v>
      </c>
      <c r="N2" s="23"/>
      <c r="O2" s="17" t="s">
        <v>185</v>
      </c>
      <c r="P2" s="16" t="s">
        <v>40</v>
      </c>
      <c r="Q2" s="15" t="s">
        <v>186</v>
      </c>
      <c r="R2" s="15"/>
      <c r="S2" s="29">
        <f>M2*VLOOKUP(L2,Kurzy!$A$2:$B$11,2,FALSE)</f>
        <v>19928</v>
      </c>
      <c r="T2" s="29">
        <f>N2*VLOOKUP(L2,Kurzy!$A$2:$B$11,2,FALSE)</f>
        <v>0</v>
      </c>
      <c r="U2" s="15" t="s">
        <v>267</v>
      </c>
      <c r="V2" s="15"/>
    </row>
    <row r="3" spans="1:22" ht="76.5">
      <c r="A3" s="12">
        <f aca="true" t="shared" si="0" ref="A3:A8">A2+1</f>
        <v>2</v>
      </c>
      <c r="B3" s="12"/>
      <c r="C3" s="13" t="s">
        <v>138</v>
      </c>
      <c r="D3" s="16" t="s">
        <v>187</v>
      </c>
      <c r="E3" s="15" t="s">
        <v>188</v>
      </c>
      <c r="F3" s="15" t="s">
        <v>181</v>
      </c>
      <c r="G3" s="15" t="s">
        <v>189</v>
      </c>
      <c r="H3" s="25">
        <v>39517</v>
      </c>
      <c r="I3" s="25">
        <v>39539</v>
      </c>
      <c r="J3" s="25">
        <v>40632</v>
      </c>
      <c r="K3" s="22">
        <v>355075.885</v>
      </c>
      <c r="L3" s="14" t="s">
        <v>84</v>
      </c>
      <c r="M3" s="23"/>
      <c r="N3" s="23">
        <v>1918.65</v>
      </c>
      <c r="O3" s="17" t="s">
        <v>190</v>
      </c>
      <c r="P3" s="16" t="s">
        <v>40</v>
      </c>
      <c r="Q3" s="15" t="s">
        <v>191</v>
      </c>
      <c r="R3" s="15"/>
      <c r="S3" s="29">
        <f>M3*VLOOKUP(L3,Kurzy!$A$2:$B$11,2,FALSE)</f>
        <v>0</v>
      </c>
      <c r="T3" s="29">
        <f>N3*VLOOKUP(L3,Kurzy!$A$2:$B$11,2,FALSE)</f>
        <v>1918.65</v>
      </c>
      <c r="U3" s="15" t="s">
        <v>267</v>
      </c>
      <c r="V3" s="15"/>
    </row>
    <row r="4" spans="1:22" ht="38.25">
      <c r="A4" s="12">
        <f t="shared" si="0"/>
        <v>3</v>
      </c>
      <c r="B4" s="12"/>
      <c r="C4" s="13" t="s">
        <v>138</v>
      </c>
      <c r="D4" s="16" t="s">
        <v>192</v>
      </c>
      <c r="E4" s="15" t="s">
        <v>193</v>
      </c>
      <c r="F4" s="15" t="s">
        <v>194</v>
      </c>
      <c r="G4" s="15" t="s">
        <v>195</v>
      </c>
      <c r="H4" s="25" t="s">
        <v>196</v>
      </c>
      <c r="I4" s="25">
        <v>40057</v>
      </c>
      <c r="J4" s="25">
        <v>41152</v>
      </c>
      <c r="K4" s="22">
        <v>9558</v>
      </c>
      <c r="L4" s="14" t="s">
        <v>84</v>
      </c>
      <c r="M4" s="23"/>
      <c r="N4" s="23">
        <v>17859.66</v>
      </c>
      <c r="O4" s="17" t="s">
        <v>197</v>
      </c>
      <c r="P4" s="16" t="s">
        <v>40</v>
      </c>
      <c r="Q4" s="15" t="s">
        <v>198</v>
      </c>
      <c r="R4" s="15"/>
      <c r="S4" s="29">
        <f>M4*VLOOKUP(L4,Kurzy!$A$2:$B$11,2,FALSE)</f>
        <v>0</v>
      </c>
      <c r="T4" s="29">
        <f>N4*VLOOKUP(L4,Kurzy!$A$2:$B$11,2,FALSE)</f>
        <v>17859.66</v>
      </c>
      <c r="U4" s="15" t="s">
        <v>267</v>
      </c>
      <c r="V4" s="15"/>
    </row>
    <row r="5" spans="1:22" ht="51">
      <c r="A5" s="12">
        <f t="shared" si="0"/>
        <v>4</v>
      </c>
      <c r="B5" s="12"/>
      <c r="C5" s="13" t="s">
        <v>138</v>
      </c>
      <c r="D5" s="16" t="s">
        <v>199</v>
      </c>
      <c r="E5" s="15" t="s">
        <v>200</v>
      </c>
      <c r="F5" s="15"/>
      <c r="G5" s="15" t="s">
        <v>201</v>
      </c>
      <c r="H5" s="25">
        <v>40084</v>
      </c>
      <c r="I5" s="25">
        <v>40087</v>
      </c>
      <c r="J5" s="25" t="s">
        <v>202</v>
      </c>
      <c r="K5" s="22">
        <v>89675</v>
      </c>
      <c r="L5" s="14" t="s">
        <v>84</v>
      </c>
      <c r="M5" s="23"/>
      <c r="N5" s="23">
        <v>22610</v>
      </c>
      <c r="O5" s="17" t="s">
        <v>197</v>
      </c>
      <c r="P5" s="16" t="s">
        <v>40</v>
      </c>
      <c r="Q5" s="15" t="s">
        <v>203</v>
      </c>
      <c r="R5" s="15"/>
      <c r="S5" s="29">
        <f>M5*VLOOKUP(L5,Kurzy!$A$2:$B$11,2,FALSE)</f>
        <v>0</v>
      </c>
      <c r="T5" s="29">
        <f>N5*VLOOKUP(L5,Kurzy!$A$2:$B$11,2,FALSE)</f>
        <v>22610</v>
      </c>
      <c r="U5" s="15" t="s">
        <v>267</v>
      </c>
      <c r="V5" s="15"/>
    </row>
    <row r="6" spans="1:22" ht="89.25">
      <c r="A6" s="12">
        <f t="shared" si="0"/>
        <v>5</v>
      </c>
      <c r="B6" s="12"/>
      <c r="C6" s="13" t="s">
        <v>138</v>
      </c>
      <c r="D6" s="16" t="s">
        <v>204</v>
      </c>
      <c r="E6" s="15" t="s">
        <v>205</v>
      </c>
      <c r="F6" s="15"/>
      <c r="G6" s="15" t="s">
        <v>201</v>
      </c>
      <c r="H6" s="25">
        <v>40001</v>
      </c>
      <c r="I6" s="25">
        <v>40118</v>
      </c>
      <c r="J6" s="25" t="s">
        <v>202</v>
      </c>
      <c r="K6" s="22">
        <v>62267</v>
      </c>
      <c r="L6" s="14" t="s">
        <v>84</v>
      </c>
      <c r="M6" s="23"/>
      <c r="N6" s="23">
        <v>30310</v>
      </c>
      <c r="O6" s="17" t="s">
        <v>197</v>
      </c>
      <c r="P6" s="16" t="s">
        <v>40</v>
      </c>
      <c r="Q6" s="15" t="s">
        <v>206</v>
      </c>
      <c r="R6" s="15"/>
      <c r="S6" s="29">
        <f>M6*VLOOKUP(L6,Kurzy!$A$2:$B$11,2,FALSE)</f>
        <v>0</v>
      </c>
      <c r="T6" s="29">
        <f>N6*VLOOKUP(L6,Kurzy!$A$2:$B$11,2,FALSE)</f>
        <v>30310</v>
      </c>
      <c r="U6" s="15" t="s">
        <v>267</v>
      </c>
      <c r="V6" s="15"/>
    </row>
    <row r="7" spans="1:22" ht="63.75">
      <c r="A7" s="12">
        <f t="shared" si="0"/>
        <v>6</v>
      </c>
      <c r="B7" s="12"/>
      <c r="C7" s="13" t="s">
        <v>138</v>
      </c>
      <c r="D7" s="16" t="s">
        <v>207</v>
      </c>
      <c r="E7" s="15" t="s">
        <v>208</v>
      </c>
      <c r="F7" s="15"/>
      <c r="G7" s="15" t="s">
        <v>201</v>
      </c>
      <c r="H7" s="25">
        <v>40001</v>
      </c>
      <c r="I7" s="25">
        <v>40026</v>
      </c>
      <c r="J7" s="25" t="s">
        <v>202</v>
      </c>
      <c r="K7" s="22">
        <v>75083</v>
      </c>
      <c r="L7" s="14" t="s">
        <v>84</v>
      </c>
      <c r="M7" s="23"/>
      <c r="N7" s="23">
        <v>18510</v>
      </c>
      <c r="O7" s="17" t="s">
        <v>197</v>
      </c>
      <c r="P7" s="16" t="s">
        <v>40</v>
      </c>
      <c r="Q7" s="15" t="s">
        <v>209</v>
      </c>
      <c r="R7" s="15"/>
      <c r="S7" s="29">
        <f>M7*VLOOKUP(L7,Kurzy!$A$2:$B$11,2,FALSE)</f>
        <v>0</v>
      </c>
      <c r="T7" s="29">
        <f>N7*VLOOKUP(L7,Kurzy!$A$2:$B$11,2,FALSE)</f>
        <v>18510</v>
      </c>
      <c r="U7" s="15" t="s">
        <v>267</v>
      </c>
      <c r="V7" s="15"/>
    </row>
    <row r="8" spans="1:22" ht="63.75">
      <c r="A8" s="12">
        <f t="shared" si="0"/>
        <v>7</v>
      </c>
      <c r="B8" s="12"/>
      <c r="C8" s="13" t="s">
        <v>138</v>
      </c>
      <c r="D8" s="16" t="s">
        <v>210</v>
      </c>
      <c r="E8" s="15" t="s">
        <v>211</v>
      </c>
      <c r="F8" s="15"/>
      <c r="G8" s="15" t="s">
        <v>201</v>
      </c>
      <c r="H8" s="25">
        <v>40001</v>
      </c>
      <c r="I8" s="25">
        <v>40118</v>
      </c>
      <c r="J8" s="25" t="s">
        <v>202</v>
      </c>
      <c r="K8" s="22">
        <v>188333</v>
      </c>
      <c r="L8" s="14" t="s">
        <v>84</v>
      </c>
      <c r="M8" s="23"/>
      <c r="N8" s="23">
        <v>46720</v>
      </c>
      <c r="O8" s="17" t="s">
        <v>197</v>
      </c>
      <c r="P8" s="16" t="s">
        <v>40</v>
      </c>
      <c r="Q8" s="15" t="s">
        <v>212</v>
      </c>
      <c r="R8" s="15"/>
      <c r="S8" s="29">
        <f>M8*VLOOKUP(L8,Kurzy!$A$2:$B$11,2,FALSE)</f>
        <v>0</v>
      </c>
      <c r="T8" s="29">
        <f>N8*VLOOKUP(L8,Kurzy!$A$2:$B$11,2,FALSE)</f>
        <v>46720</v>
      </c>
      <c r="U8" s="15" t="s">
        <v>267</v>
      </c>
      <c r="V8" s="15"/>
    </row>
    <row r="9" spans="1:22" ht="89.25">
      <c r="A9" s="12">
        <f aca="true" t="shared" si="1" ref="A9:A20">A8+1</f>
        <v>8</v>
      </c>
      <c r="B9" s="12"/>
      <c r="C9" s="13" t="s">
        <v>138</v>
      </c>
      <c r="D9" s="16" t="s">
        <v>213</v>
      </c>
      <c r="E9" s="15" t="s">
        <v>214</v>
      </c>
      <c r="F9" s="15"/>
      <c r="G9" s="15" t="s">
        <v>201</v>
      </c>
      <c r="H9" s="25">
        <v>40094</v>
      </c>
      <c r="I9" s="25">
        <v>40118</v>
      </c>
      <c r="J9" s="25" t="s">
        <v>215</v>
      </c>
      <c r="K9" s="22">
        <v>61400</v>
      </c>
      <c r="L9" s="14" t="s">
        <v>84</v>
      </c>
      <c r="M9" s="23"/>
      <c r="N9" s="23">
        <v>13760</v>
      </c>
      <c r="O9" s="17" t="s">
        <v>216</v>
      </c>
      <c r="P9" s="16" t="s">
        <v>40</v>
      </c>
      <c r="Q9" s="15" t="s">
        <v>217</v>
      </c>
      <c r="R9" s="15"/>
      <c r="S9" s="29">
        <f>M9*VLOOKUP(L9,Kurzy!$A$2:$B$11,2,FALSE)</f>
        <v>0</v>
      </c>
      <c r="T9" s="29">
        <f>N9*VLOOKUP(L9,Kurzy!$A$2:$B$11,2,FALSE)</f>
        <v>13760</v>
      </c>
      <c r="U9" s="15" t="s">
        <v>267</v>
      </c>
      <c r="V9" s="15"/>
    </row>
    <row r="10" spans="1:22" ht="76.5">
      <c r="A10" s="12">
        <f t="shared" si="1"/>
        <v>9</v>
      </c>
      <c r="B10" s="12"/>
      <c r="C10" s="13" t="s">
        <v>138</v>
      </c>
      <c r="D10" s="16" t="s">
        <v>218</v>
      </c>
      <c r="E10" s="15" t="s">
        <v>219</v>
      </c>
      <c r="F10" s="15"/>
      <c r="G10" s="15" t="s">
        <v>201</v>
      </c>
      <c r="H10" s="25" t="s">
        <v>220</v>
      </c>
      <c r="I10" s="25">
        <v>40118</v>
      </c>
      <c r="J10" s="25" t="s">
        <v>215</v>
      </c>
      <c r="K10" s="22">
        <v>8250</v>
      </c>
      <c r="L10" s="14" t="s">
        <v>84</v>
      </c>
      <c r="M10" s="23"/>
      <c r="N10" s="23">
        <v>2310</v>
      </c>
      <c r="O10" s="17" t="s">
        <v>216</v>
      </c>
      <c r="P10" s="16" t="s">
        <v>40</v>
      </c>
      <c r="Q10" s="15" t="s">
        <v>221</v>
      </c>
      <c r="R10" s="15"/>
      <c r="S10" s="29">
        <f>M10*VLOOKUP(L10,Kurzy!$A$2:$B$11,2,FALSE)</f>
        <v>0</v>
      </c>
      <c r="T10" s="29">
        <f>N10*VLOOKUP(L10,Kurzy!$A$2:$B$11,2,FALSE)</f>
        <v>2310</v>
      </c>
      <c r="U10" s="15" t="s">
        <v>267</v>
      </c>
      <c r="V10" s="15"/>
    </row>
    <row r="11" spans="1:22" ht="89.25">
      <c r="A11" s="12">
        <f t="shared" si="1"/>
        <v>10</v>
      </c>
      <c r="B11" s="12"/>
      <c r="C11" s="13" t="s">
        <v>138</v>
      </c>
      <c r="D11" s="16" t="s">
        <v>222</v>
      </c>
      <c r="E11" s="15" t="s">
        <v>223</v>
      </c>
      <c r="F11" s="15"/>
      <c r="G11" s="15" t="s">
        <v>201</v>
      </c>
      <c r="H11" s="25" t="s">
        <v>220</v>
      </c>
      <c r="I11" s="25">
        <v>40118</v>
      </c>
      <c r="J11" s="25" t="s">
        <v>215</v>
      </c>
      <c r="K11" s="22">
        <v>31450</v>
      </c>
      <c r="L11" s="14" t="s">
        <v>84</v>
      </c>
      <c r="M11" s="23"/>
      <c r="N11" s="23">
        <v>8061</v>
      </c>
      <c r="O11" s="17" t="s">
        <v>216</v>
      </c>
      <c r="P11" s="16" t="s">
        <v>40</v>
      </c>
      <c r="Q11" s="15" t="s">
        <v>224</v>
      </c>
      <c r="R11" s="15"/>
      <c r="S11" s="29">
        <f>M11*VLOOKUP(L11,Kurzy!$A$2:$B$11,2,FALSE)</f>
        <v>0</v>
      </c>
      <c r="T11" s="29">
        <f>N11*VLOOKUP(L11,Kurzy!$A$2:$B$11,2,FALSE)</f>
        <v>8061</v>
      </c>
      <c r="U11" s="15" t="s">
        <v>267</v>
      </c>
      <c r="V11" s="15"/>
    </row>
    <row r="12" spans="1:22" ht="89.25">
      <c r="A12" s="12">
        <f t="shared" si="1"/>
        <v>11</v>
      </c>
      <c r="B12" s="12"/>
      <c r="C12" s="13" t="s">
        <v>138</v>
      </c>
      <c r="D12" s="16" t="s">
        <v>225</v>
      </c>
      <c r="E12" s="15" t="s">
        <v>226</v>
      </c>
      <c r="F12" s="15"/>
      <c r="G12" s="15" t="s">
        <v>201</v>
      </c>
      <c r="H12" s="25" t="s">
        <v>227</v>
      </c>
      <c r="I12" s="25">
        <v>40118</v>
      </c>
      <c r="J12" s="25" t="s">
        <v>215</v>
      </c>
      <c r="K12" s="22">
        <v>84110</v>
      </c>
      <c r="L12" s="14" t="s">
        <v>84</v>
      </c>
      <c r="M12" s="23"/>
      <c r="N12" s="23">
        <v>16405</v>
      </c>
      <c r="O12" s="17" t="s">
        <v>216</v>
      </c>
      <c r="P12" s="16" t="s">
        <v>40</v>
      </c>
      <c r="Q12" s="15" t="s">
        <v>228</v>
      </c>
      <c r="R12" s="15"/>
      <c r="S12" s="29">
        <f>M12*VLOOKUP(L12,Kurzy!$A$2:$B$11,2,FALSE)</f>
        <v>0</v>
      </c>
      <c r="T12" s="29">
        <f>N12*VLOOKUP(L12,Kurzy!$A$2:$B$11,2,FALSE)</f>
        <v>16405</v>
      </c>
      <c r="U12" s="15" t="s">
        <v>267</v>
      </c>
      <c r="V12" s="15"/>
    </row>
    <row r="13" spans="1:22" ht="89.25">
      <c r="A13" s="12">
        <f t="shared" si="1"/>
        <v>12</v>
      </c>
      <c r="B13" s="12"/>
      <c r="C13" s="13" t="s">
        <v>138</v>
      </c>
      <c r="D13" s="16" t="s">
        <v>229</v>
      </c>
      <c r="E13" s="15" t="s">
        <v>230</v>
      </c>
      <c r="F13" s="15"/>
      <c r="G13" s="15" t="s">
        <v>201</v>
      </c>
      <c r="H13" s="25" t="s">
        <v>220</v>
      </c>
      <c r="I13" s="25" t="s">
        <v>231</v>
      </c>
      <c r="J13" s="25" t="s">
        <v>215</v>
      </c>
      <c r="K13" s="22">
        <v>50050</v>
      </c>
      <c r="L13" s="14" t="s">
        <v>84</v>
      </c>
      <c r="M13" s="23"/>
      <c r="N13" s="23">
        <v>12910</v>
      </c>
      <c r="O13" s="17" t="s">
        <v>216</v>
      </c>
      <c r="P13" s="16" t="s">
        <v>40</v>
      </c>
      <c r="Q13" s="15" t="s">
        <v>232</v>
      </c>
      <c r="R13" s="15"/>
      <c r="S13" s="29">
        <f>M13*VLOOKUP(L13,Kurzy!$A$2:$B$11,2,FALSE)</f>
        <v>0</v>
      </c>
      <c r="T13" s="29">
        <f>N13*VLOOKUP(L13,Kurzy!$A$2:$B$11,2,FALSE)</f>
        <v>12910</v>
      </c>
      <c r="U13" s="15" t="s">
        <v>267</v>
      </c>
      <c r="V13" s="15"/>
    </row>
    <row r="14" spans="1:22" ht="89.25">
      <c r="A14" s="12">
        <f t="shared" si="1"/>
        <v>13</v>
      </c>
      <c r="B14" s="12"/>
      <c r="C14" s="13" t="s">
        <v>138</v>
      </c>
      <c r="D14" s="16" t="s">
        <v>233</v>
      </c>
      <c r="E14" s="15" t="s">
        <v>234</v>
      </c>
      <c r="F14" s="15"/>
      <c r="G14" s="15" t="s">
        <v>201</v>
      </c>
      <c r="H14" s="25" t="s">
        <v>220</v>
      </c>
      <c r="I14" s="25" t="s">
        <v>182</v>
      </c>
      <c r="J14" s="25" t="s">
        <v>215</v>
      </c>
      <c r="K14" s="22">
        <v>50050</v>
      </c>
      <c r="L14" s="14" t="s">
        <v>84</v>
      </c>
      <c r="M14" s="23"/>
      <c r="N14" s="23">
        <v>12910</v>
      </c>
      <c r="O14" s="17" t="s">
        <v>216</v>
      </c>
      <c r="P14" s="16" t="s">
        <v>40</v>
      </c>
      <c r="Q14" s="15" t="s">
        <v>235</v>
      </c>
      <c r="R14" s="15"/>
      <c r="S14" s="29">
        <f>M14*VLOOKUP(L14,Kurzy!$A$2:$B$11,2,FALSE)</f>
        <v>0</v>
      </c>
      <c r="T14" s="29">
        <f>N14*VLOOKUP(L14,Kurzy!$A$2:$B$11,2,FALSE)</f>
        <v>12910</v>
      </c>
      <c r="U14" s="15" t="s">
        <v>267</v>
      </c>
      <c r="V14" s="15"/>
    </row>
    <row r="15" spans="1:22" ht="63.75">
      <c r="A15" s="12">
        <f t="shared" si="1"/>
        <v>14</v>
      </c>
      <c r="B15" s="12"/>
      <c r="C15" s="13" t="s">
        <v>138</v>
      </c>
      <c r="D15" s="16" t="s">
        <v>236</v>
      </c>
      <c r="E15" s="15" t="s">
        <v>237</v>
      </c>
      <c r="F15" s="15"/>
      <c r="G15" s="15" t="s">
        <v>238</v>
      </c>
      <c r="H15" s="25" t="s">
        <v>239</v>
      </c>
      <c r="I15" s="25" t="s">
        <v>240</v>
      </c>
      <c r="J15" s="25" t="s">
        <v>241</v>
      </c>
      <c r="K15" s="22">
        <v>13250</v>
      </c>
      <c r="L15" s="14" t="s">
        <v>84</v>
      </c>
      <c r="M15" s="23">
        <v>6035.76</v>
      </c>
      <c r="N15" s="23"/>
      <c r="O15" s="17" t="s">
        <v>197</v>
      </c>
      <c r="P15" s="16" t="s">
        <v>40</v>
      </c>
      <c r="Q15" s="15" t="s">
        <v>242</v>
      </c>
      <c r="R15" s="15"/>
      <c r="S15" s="29">
        <f>M15*VLOOKUP(L15,Kurzy!$A$2:$B$11,2,FALSE)</f>
        <v>6035.76</v>
      </c>
      <c r="T15" s="29">
        <f>N15*VLOOKUP(L15,Kurzy!$A$2:$B$11,2,FALSE)</f>
        <v>0</v>
      </c>
      <c r="U15" s="15" t="s">
        <v>267</v>
      </c>
      <c r="V15" s="15"/>
    </row>
    <row r="16" spans="1:22" ht="63.75">
      <c r="A16" s="12">
        <f t="shared" si="1"/>
        <v>15</v>
      </c>
      <c r="B16" s="12"/>
      <c r="C16" s="13" t="s">
        <v>138</v>
      </c>
      <c r="D16" s="16" t="s">
        <v>243</v>
      </c>
      <c r="E16" s="15" t="s">
        <v>244</v>
      </c>
      <c r="F16" s="15"/>
      <c r="G16" s="15" t="s">
        <v>245</v>
      </c>
      <c r="H16" s="25" t="s">
        <v>246</v>
      </c>
      <c r="I16" s="25">
        <v>39995</v>
      </c>
      <c r="J16" s="25" t="s">
        <v>247</v>
      </c>
      <c r="K16" s="22">
        <v>10000</v>
      </c>
      <c r="L16" s="14" t="s">
        <v>84</v>
      </c>
      <c r="M16" s="23">
        <v>3118.95</v>
      </c>
      <c r="N16" s="23"/>
      <c r="O16" s="17" t="s">
        <v>197</v>
      </c>
      <c r="P16" s="16" t="s">
        <v>40</v>
      </c>
      <c r="Q16" s="15" t="s">
        <v>248</v>
      </c>
      <c r="R16" s="15"/>
      <c r="S16" s="29">
        <f>M16*VLOOKUP(L16,Kurzy!$A$2:$B$11,2,FALSE)</f>
        <v>3118.95</v>
      </c>
      <c r="T16" s="29">
        <f>N16*VLOOKUP(L16,Kurzy!$A$2:$B$11,2,FALSE)</f>
        <v>0</v>
      </c>
      <c r="U16" s="15" t="s">
        <v>267</v>
      </c>
      <c r="V16" s="15"/>
    </row>
    <row r="17" spans="1:22" ht="63.75">
      <c r="A17" s="12">
        <f t="shared" si="1"/>
        <v>16</v>
      </c>
      <c r="B17" s="12"/>
      <c r="C17" s="13" t="s">
        <v>138</v>
      </c>
      <c r="D17" s="16" t="s">
        <v>249</v>
      </c>
      <c r="E17" s="15" t="s">
        <v>250</v>
      </c>
      <c r="F17" s="15"/>
      <c r="G17" s="15" t="s">
        <v>245</v>
      </c>
      <c r="H17" s="25">
        <v>39730</v>
      </c>
      <c r="I17" s="25" t="s">
        <v>251</v>
      </c>
      <c r="J17" s="25">
        <v>40268</v>
      </c>
      <c r="K17" s="22">
        <v>10000</v>
      </c>
      <c r="L17" s="14" t="s">
        <v>84</v>
      </c>
      <c r="M17" s="23">
        <v>2940.6</v>
      </c>
      <c r="N17" s="23"/>
      <c r="O17" s="17" t="s">
        <v>197</v>
      </c>
      <c r="P17" s="16" t="s">
        <v>40</v>
      </c>
      <c r="Q17" s="15" t="s">
        <v>252</v>
      </c>
      <c r="R17" s="15"/>
      <c r="S17" s="29">
        <f>M17*VLOOKUP(L17,Kurzy!$A$2:$B$11,2,FALSE)</f>
        <v>2940.6</v>
      </c>
      <c r="T17" s="29">
        <f>N17*VLOOKUP(L17,Kurzy!$A$2:$B$11,2,FALSE)</f>
        <v>0</v>
      </c>
      <c r="U17" s="15" t="s">
        <v>267</v>
      </c>
      <c r="V17" s="15"/>
    </row>
    <row r="18" spans="1:22" ht="63.75">
      <c r="A18" s="12">
        <f t="shared" si="1"/>
        <v>17</v>
      </c>
      <c r="B18" s="12"/>
      <c r="C18" s="13" t="s">
        <v>138</v>
      </c>
      <c r="D18" s="16" t="s">
        <v>253</v>
      </c>
      <c r="E18" s="15" t="s">
        <v>254</v>
      </c>
      <c r="F18" s="15"/>
      <c r="G18" s="15" t="s">
        <v>201</v>
      </c>
      <c r="H18" s="25" t="s">
        <v>227</v>
      </c>
      <c r="I18" s="25" t="s">
        <v>255</v>
      </c>
      <c r="J18" s="25" t="s">
        <v>256</v>
      </c>
      <c r="K18" s="22">
        <v>68000</v>
      </c>
      <c r="L18" s="14" t="s">
        <v>84</v>
      </c>
      <c r="M18" s="23"/>
      <c r="N18" s="23">
        <v>18510</v>
      </c>
      <c r="O18" s="17" t="s">
        <v>216</v>
      </c>
      <c r="P18" s="16" t="s">
        <v>40</v>
      </c>
      <c r="Q18" s="15" t="s">
        <v>257</v>
      </c>
      <c r="R18" s="15"/>
      <c r="S18" s="29">
        <f>M18*VLOOKUP(L18,Kurzy!$A$2:$B$11,2,FALSE)</f>
        <v>0</v>
      </c>
      <c r="T18" s="29">
        <f>N18*VLOOKUP(L18,Kurzy!$A$2:$B$11,2,FALSE)</f>
        <v>18510</v>
      </c>
      <c r="U18" s="15" t="s">
        <v>267</v>
      </c>
      <c r="V18" s="15"/>
    </row>
    <row r="19" spans="1:22" ht="38.25">
      <c r="A19" s="12">
        <f t="shared" si="1"/>
        <v>18</v>
      </c>
      <c r="B19" s="12"/>
      <c r="C19" s="13" t="s">
        <v>138</v>
      </c>
      <c r="D19" s="16" t="s">
        <v>258</v>
      </c>
      <c r="E19" s="15">
        <v>2005121</v>
      </c>
      <c r="F19" s="15" t="s">
        <v>259</v>
      </c>
      <c r="G19" s="15" t="s">
        <v>260</v>
      </c>
      <c r="H19" s="25" t="s">
        <v>261</v>
      </c>
      <c r="I19" s="25" t="s">
        <v>262</v>
      </c>
      <c r="J19" s="25">
        <v>40282</v>
      </c>
      <c r="K19" s="22">
        <v>4627</v>
      </c>
      <c r="L19" s="14" t="s">
        <v>84</v>
      </c>
      <c r="M19" s="23"/>
      <c r="N19" s="23">
        <v>1154</v>
      </c>
      <c r="O19" s="17" t="s">
        <v>216</v>
      </c>
      <c r="P19" s="16" t="s">
        <v>40</v>
      </c>
      <c r="Q19" s="15" t="s">
        <v>263</v>
      </c>
      <c r="R19" s="15"/>
      <c r="S19" s="29">
        <f>M19*VLOOKUP(L19,Kurzy!$A$2:$B$11,2,FALSE)</f>
        <v>0</v>
      </c>
      <c r="T19" s="29">
        <f>N19*VLOOKUP(L19,Kurzy!$A$2:$B$11,2,FALSE)</f>
        <v>1154</v>
      </c>
      <c r="U19" s="15" t="s">
        <v>267</v>
      </c>
      <c r="V19" s="15"/>
    </row>
    <row r="20" spans="1:22" ht="63.75">
      <c r="A20" s="12">
        <f t="shared" si="1"/>
        <v>19</v>
      </c>
      <c r="B20" s="12"/>
      <c r="C20" s="13" t="s">
        <v>138</v>
      </c>
      <c r="D20" s="16" t="s">
        <v>264</v>
      </c>
      <c r="E20" s="15" t="s">
        <v>265</v>
      </c>
      <c r="F20" s="15"/>
      <c r="G20" s="15" t="s">
        <v>201</v>
      </c>
      <c r="H20" s="25">
        <v>40296</v>
      </c>
      <c r="I20" s="25">
        <v>40299</v>
      </c>
      <c r="J20" s="25">
        <v>41639</v>
      </c>
      <c r="K20" s="22">
        <v>40450</v>
      </c>
      <c r="L20" s="14" t="s">
        <v>84</v>
      </c>
      <c r="M20" s="23"/>
      <c r="N20" s="23">
        <v>7996</v>
      </c>
      <c r="O20" s="17" t="s">
        <v>216</v>
      </c>
      <c r="P20" s="16" t="s">
        <v>40</v>
      </c>
      <c r="Q20" s="15" t="s">
        <v>266</v>
      </c>
      <c r="R20" s="15"/>
      <c r="S20" s="29">
        <f>M20*VLOOKUP(L20,Kurzy!$A$2:$B$11,2,FALSE)</f>
        <v>0</v>
      </c>
      <c r="T20" s="29">
        <f>N20*VLOOKUP(L20,Kurzy!$A$2:$B$11,2,FALSE)</f>
        <v>7996</v>
      </c>
      <c r="U20" s="15" t="s">
        <v>267</v>
      </c>
      <c r="V20" s="15"/>
    </row>
    <row r="21" spans="1:20" ht="15.75">
      <c r="A21" s="18"/>
      <c r="B21" s="18"/>
      <c r="C21" s="19"/>
      <c r="D21" s="18"/>
      <c r="E21" s="18"/>
      <c r="F21" s="18"/>
      <c r="G21" s="18"/>
      <c r="H21" s="18"/>
      <c r="I21" s="18"/>
      <c r="J21" s="20"/>
      <c r="K21" s="21"/>
      <c r="L21" s="18"/>
      <c r="M21" s="18"/>
      <c r="N21" s="18"/>
      <c r="O21" s="18"/>
      <c r="P21" s="18"/>
      <c r="Q21" s="18"/>
      <c r="R21" s="18"/>
      <c r="S21" s="18"/>
      <c r="T21" s="18"/>
    </row>
    <row r="25" ht="15.75" hidden="1"/>
    <row r="26" spans="3:16" ht="15.75" hidden="1">
      <c r="C26" s="3" t="s">
        <v>177</v>
      </c>
      <c r="L26" s="6" t="s">
        <v>157</v>
      </c>
      <c r="P26" s="1" t="s">
        <v>177</v>
      </c>
    </row>
    <row r="27" spans="3:16" ht="15.75" hidden="1">
      <c r="C27" s="6" t="s">
        <v>77</v>
      </c>
      <c r="L27" s="1" t="s">
        <v>7</v>
      </c>
      <c r="P27" s="1" t="s">
        <v>30</v>
      </c>
    </row>
    <row r="28" spans="3:16" ht="31.5" hidden="1">
      <c r="C28" s="6" t="s">
        <v>138</v>
      </c>
      <c r="L28" s="1" t="s">
        <v>84</v>
      </c>
      <c r="P28" s="1" t="s">
        <v>31</v>
      </c>
    </row>
    <row r="29" spans="3:16" ht="15.75" hidden="1">
      <c r="C29" s="6" t="s">
        <v>73</v>
      </c>
      <c r="L29" s="1" t="s">
        <v>169</v>
      </c>
      <c r="P29" s="1" t="s">
        <v>19</v>
      </c>
    </row>
    <row r="30" spans="3:16" ht="31.5" hidden="1">
      <c r="C30" s="6" t="s">
        <v>76</v>
      </c>
      <c r="L30" s="1" t="s">
        <v>86</v>
      </c>
      <c r="P30" s="1" t="s">
        <v>16</v>
      </c>
    </row>
    <row r="31" spans="3:16" ht="31.5" hidden="1">
      <c r="C31" s="6" t="s">
        <v>175</v>
      </c>
      <c r="L31" s="1" t="s">
        <v>8</v>
      </c>
      <c r="P31" s="1" t="s">
        <v>32</v>
      </c>
    </row>
    <row r="32" spans="3:16" ht="31.5" hidden="1">
      <c r="C32" s="6" t="s">
        <v>81</v>
      </c>
      <c r="L32" s="1" t="s">
        <v>9</v>
      </c>
      <c r="P32" s="1" t="s">
        <v>33</v>
      </c>
    </row>
    <row r="33" spans="3:16" ht="31.5" hidden="1">
      <c r="C33" s="6" t="s">
        <v>78</v>
      </c>
      <c r="L33" s="1" t="s">
        <v>10</v>
      </c>
      <c r="P33" s="1" t="s">
        <v>85</v>
      </c>
    </row>
    <row r="34" spans="3:16" ht="15.75" hidden="1">
      <c r="C34" s="6" t="s">
        <v>0</v>
      </c>
      <c r="L34" s="1" t="s">
        <v>11</v>
      </c>
      <c r="P34" s="1" t="s">
        <v>25</v>
      </c>
    </row>
    <row r="35" spans="3:16" ht="31.5" hidden="1">
      <c r="C35" s="6" t="s">
        <v>83</v>
      </c>
      <c r="L35" s="1" t="s">
        <v>156</v>
      </c>
      <c r="P35" s="1" t="s">
        <v>34</v>
      </c>
    </row>
    <row r="36" spans="3:16" ht="15.75" hidden="1">
      <c r="C36" s="6" t="s">
        <v>6</v>
      </c>
      <c r="P36" s="1" t="s">
        <v>26</v>
      </c>
    </row>
    <row r="37" spans="3:16" ht="15.75" hidden="1">
      <c r="C37" s="6" t="s">
        <v>18</v>
      </c>
      <c r="P37" s="1" t="s">
        <v>21</v>
      </c>
    </row>
    <row r="38" spans="3:16" ht="15.75" hidden="1">
      <c r="C38" s="6" t="s">
        <v>1</v>
      </c>
      <c r="P38" s="1" t="s">
        <v>35</v>
      </c>
    </row>
    <row r="39" spans="3:16" ht="31.5" hidden="1">
      <c r="C39" s="6" t="s">
        <v>74</v>
      </c>
      <c r="P39" s="1" t="s">
        <v>91</v>
      </c>
    </row>
    <row r="40" spans="3:16" ht="47.25" hidden="1">
      <c r="C40" s="6" t="s">
        <v>166</v>
      </c>
      <c r="P40" s="1" t="s">
        <v>36</v>
      </c>
    </row>
    <row r="41" spans="3:16" ht="63" hidden="1">
      <c r="C41" s="6" t="s">
        <v>75</v>
      </c>
      <c r="P41" s="1" t="s">
        <v>37</v>
      </c>
    </row>
    <row r="42" spans="3:16" ht="31.5" hidden="1">
      <c r="C42" s="6" t="s">
        <v>79</v>
      </c>
      <c r="P42" s="1" t="s">
        <v>38</v>
      </c>
    </row>
    <row r="43" spans="3:16" ht="15.75" hidden="1">
      <c r="C43" s="6" t="s">
        <v>80</v>
      </c>
      <c r="P43" s="1" t="s">
        <v>39</v>
      </c>
    </row>
    <row r="44" spans="3:16" ht="31.5" hidden="1">
      <c r="C44" s="6" t="s">
        <v>72</v>
      </c>
      <c r="P44" s="1" t="s">
        <v>40</v>
      </c>
    </row>
    <row r="45" spans="3:16" ht="15.75" hidden="1">
      <c r="C45" s="6" t="s">
        <v>97</v>
      </c>
      <c r="P45" s="1" t="s">
        <v>41</v>
      </c>
    </row>
    <row r="46" spans="3:16" ht="31.5" hidden="1">
      <c r="C46" s="6" t="s">
        <v>4</v>
      </c>
      <c r="P46" s="1" t="s">
        <v>139</v>
      </c>
    </row>
    <row r="47" ht="31.5" hidden="1">
      <c r="P47" s="1" t="s">
        <v>42</v>
      </c>
    </row>
    <row r="48" ht="15.75" hidden="1">
      <c r="P48" s="1" t="s">
        <v>43</v>
      </c>
    </row>
    <row r="49" ht="15.75" hidden="1">
      <c r="P49" s="1" t="s">
        <v>44</v>
      </c>
    </row>
    <row r="50" ht="15.75" hidden="1">
      <c r="P50" s="1" t="s">
        <v>45</v>
      </c>
    </row>
    <row r="51" ht="15.75" hidden="1">
      <c r="P51" s="1" t="s">
        <v>46</v>
      </c>
    </row>
    <row r="52" ht="31.5" hidden="1">
      <c r="P52" s="1" t="s">
        <v>47</v>
      </c>
    </row>
    <row r="53" ht="15.75" hidden="1">
      <c r="P53" s="1" t="s">
        <v>48</v>
      </c>
    </row>
    <row r="54" ht="31.5" hidden="1">
      <c r="P54" s="1" t="s">
        <v>49</v>
      </c>
    </row>
    <row r="55" ht="31.5" hidden="1">
      <c r="P55" s="1" t="s">
        <v>50</v>
      </c>
    </row>
    <row r="56" ht="31.5" hidden="1">
      <c r="P56" s="1" t="s">
        <v>51</v>
      </c>
    </row>
    <row r="57" ht="15.75" hidden="1">
      <c r="P57" s="1" t="s">
        <v>17</v>
      </c>
    </row>
    <row r="58" ht="47.25" hidden="1">
      <c r="P58" s="1" t="s">
        <v>176</v>
      </c>
    </row>
    <row r="59" ht="31.5" hidden="1">
      <c r="P59" s="1" t="s">
        <v>68</v>
      </c>
    </row>
    <row r="60" ht="31.5" hidden="1">
      <c r="P60" s="1" t="s">
        <v>12</v>
      </c>
    </row>
    <row r="61" ht="31.5" hidden="1">
      <c r="P61" s="1" t="s">
        <v>53</v>
      </c>
    </row>
    <row r="62" ht="15.75" hidden="1">
      <c r="P62" s="1" t="s">
        <v>13</v>
      </c>
    </row>
    <row r="63" ht="15.75" hidden="1">
      <c r="P63" s="1" t="s">
        <v>14</v>
      </c>
    </row>
    <row r="64" ht="15.75" hidden="1">
      <c r="P64" s="1" t="s">
        <v>20</v>
      </c>
    </row>
    <row r="65" ht="31.5" hidden="1">
      <c r="P65" s="1" t="s">
        <v>54</v>
      </c>
    </row>
    <row r="66" ht="47.25" hidden="1">
      <c r="P66" s="1" t="s">
        <v>28</v>
      </c>
    </row>
    <row r="67" ht="31.5" hidden="1">
      <c r="P67" s="1" t="s">
        <v>69</v>
      </c>
    </row>
    <row r="68" ht="15.75" hidden="1">
      <c r="P68" s="1" t="s">
        <v>29</v>
      </c>
    </row>
    <row r="69" ht="15.75" hidden="1">
      <c r="P69" s="1" t="s">
        <v>24</v>
      </c>
    </row>
    <row r="70" ht="15.75" hidden="1">
      <c r="P70" s="1" t="s">
        <v>99</v>
      </c>
    </row>
    <row r="71" ht="31.5" hidden="1">
      <c r="P71" s="1" t="s">
        <v>55</v>
      </c>
    </row>
    <row r="72" ht="31.5" hidden="1">
      <c r="P72" s="1" t="s">
        <v>56</v>
      </c>
    </row>
    <row r="73" ht="15.75" hidden="1">
      <c r="P73" s="1" t="s">
        <v>57</v>
      </c>
    </row>
    <row r="74" ht="15.75" hidden="1">
      <c r="P74" s="1" t="s">
        <v>58</v>
      </c>
    </row>
    <row r="75" ht="15.75" hidden="1">
      <c r="P75" s="1" t="s">
        <v>59</v>
      </c>
    </row>
    <row r="76" ht="31.5" hidden="1">
      <c r="P76" s="1" t="s">
        <v>60</v>
      </c>
    </row>
    <row r="77" ht="15.75" hidden="1">
      <c r="P77" s="1" t="s">
        <v>61</v>
      </c>
    </row>
    <row r="78" ht="31.5" hidden="1">
      <c r="P78" s="1" t="s">
        <v>62</v>
      </c>
    </row>
    <row r="79" ht="47.25" hidden="1">
      <c r="P79" s="1" t="s">
        <v>63</v>
      </c>
    </row>
    <row r="80" ht="47.25" hidden="1">
      <c r="P80" s="1" t="s">
        <v>100</v>
      </c>
    </row>
    <row r="81" ht="31.5" hidden="1">
      <c r="P81" s="1" t="s">
        <v>101</v>
      </c>
    </row>
    <row r="82" ht="15.75" hidden="1">
      <c r="P82" s="1" t="s">
        <v>64</v>
      </c>
    </row>
    <row r="83" ht="15.75" hidden="1">
      <c r="P83" s="1" t="s">
        <v>102</v>
      </c>
    </row>
    <row r="84" ht="31.5" hidden="1">
      <c r="P84" s="1" t="s">
        <v>15</v>
      </c>
    </row>
    <row r="85" ht="47.25" hidden="1">
      <c r="P85" s="1" t="s">
        <v>96</v>
      </c>
    </row>
    <row r="86" ht="31.5" hidden="1">
      <c r="P86" s="1" t="s">
        <v>168</v>
      </c>
    </row>
    <row r="87" ht="15.75" hidden="1">
      <c r="P87" s="1" t="s">
        <v>140</v>
      </c>
    </row>
    <row r="88" ht="47.25" hidden="1">
      <c r="P88" s="1" t="s">
        <v>92</v>
      </c>
    </row>
    <row r="89" ht="15.75" hidden="1">
      <c r="P89" s="1" t="s">
        <v>94</v>
      </c>
    </row>
    <row r="90" ht="15.75" hidden="1">
      <c r="P90" s="1" t="s">
        <v>103</v>
      </c>
    </row>
    <row r="91" ht="15.75" hidden="1">
      <c r="P91" s="1" t="s">
        <v>95</v>
      </c>
    </row>
    <row r="92" ht="15.75" hidden="1">
      <c r="P92" s="1" t="s">
        <v>93</v>
      </c>
    </row>
    <row r="93" ht="31.5" hidden="1">
      <c r="P93" s="1" t="s">
        <v>23</v>
      </c>
    </row>
    <row r="94" ht="47.25" hidden="1">
      <c r="P94" s="1" t="s">
        <v>104</v>
      </c>
    </row>
    <row r="95" ht="31.5" hidden="1">
      <c r="P95" s="1" t="s">
        <v>71</v>
      </c>
    </row>
    <row r="96" ht="31.5" hidden="1">
      <c r="P96" s="1" t="s">
        <v>22</v>
      </c>
    </row>
    <row r="97" ht="31.5" hidden="1">
      <c r="P97" s="1" t="s">
        <v>2</v>
      </c>
    </row>
    <row r="98" ht="15.75" hidden="1">
      <c r="P98" s="1" t="s">
        <v>70</v>
      </c>
    </row>
    <row r="99" ht="15.75" hidden="1">
      <c r="P99" s="1" t="s">
        <v>3</v>
      </c>
    </row>
    <row r="100" ht="47.25" hidden="1">
      <c r="P100" s="1" t="s">
        <v>105</v>
      </c>
    </row>
    <row r="101" ht="31.5" hidden="1">
      <c r="P101" s="1" t="s">
        <v>106</v>
      </c>
    </row>
    <row r="102" ht="47.25" hidden="1">
      <c r="P102" s="1" t="s">
        <v>107</v>
      </c>
    </row>
    <row r="103" ht="47.25" hidden="1">
      <c r="P103" s="1" t="s">
        <v>108</v>
      </c>
    </row>
    <row r="104" ht="31.5" hidden="1">
      <c r="P104" s="1" t="s">
        <v>109</v>
      </c>
    </row>
    <row r="105" ht="31.5" hidden="1">
      <c r="P105" s="1" t="s">
        <v>110</v>
      </c>
    </row>
    <row r="106" ht="31.5" hidden="1">
      <c r="P106" s="1" t="s">
        <v>111</v>
      </c>
    </row>
    <row r="107" ht="31.5" hidden="1">
      <c r="P107" s="1" t="s">
        <v>112</v>
      </c>
    </row>
    <row r="108" ht="31.5" hidden="1">
      <c r="P108" s="1" t="s">
        <v>113</v>
      </c>
    </row>
    <row r="109" ht="31.5" hidden="1">
      <c r="P109" s="1" t="s">
        <v>114</v>
      </c>
    </row>
    <row r="110" ht="15.75" hidden="1">
      <c r="P110" s="1" t="s">
        <v>115</v>
      </c>
    </row>
    <row r="111" ht="31.5" hidden="1">
      <c r="P111" s="1" t="s">
        <v>116</v>
      </c>
    </row>
    <row r="112" ht="15.75" hidden="1">
      <c r="P112" s="1" t="s">
        <v>117</v>
      </c>
    </row>
    <row r="113" ht="47.25" hidden="1">
      <c r="P113" s="1" t="s">
        <v>27</v>
      </c>
    </row>
    <row r="114" ht="31.5" hidden="1">
      <c r="P114" s="1" t="s">
        <v>118</v>
      </c>
    </row>
    <row r="115" ht="31.5" hidden="1">
      <c r="P115" s="1" t="s">
        <v>164</v>
      </c>
    </row>
    <row r="116" ht="47.25" hidden="1">
      <c r="P116" s="1" t="s">
        <v>165</v>
      </c>
    </row>
    <row r="117" ht="47.25" hidden="1">
      <c r="P117" s="1" t="s">
        <v>119</v>
      </c>
    </row>
    <row r="118" ht="47.25" hidden="1">
      <c r="P118" s="1" t="s">
        <v>120</v>
      </c>
    </row>
    <row r="119" ht="15.75" hidden="1">
      <c r="P119" s="1" t="s">
        <v>167</v>
      </c>
    </row>
    <row r="120" ht="15.75" hidden="1">
      <c r="P120" s="1" t="s">
        <v>121</v>
      </c>
    </row>
    <row r="121" ht="15.75" hidden="1">
      <c r="P121" s="1" t="s">
        <v>122</v>
      </c>
    </row>
    <row r="122" ht="47.25" hidden="1">
      <c r="P122" s="1" t="s">
        <v>123</v>
      </c>
    </row>
    <row r="123" ht="31.5" hidden="1">
      <c r="P123" s="1" t="s">
        <v>124</v>
      </c>
    </row>
    <row r="124" ht="15.75" hidden="1">
      <c r="P124" s="1" t="s">
        <v>125</v>
      </c>
    </row>
    <row r="125" ht="31.5" hidden="1">
      <c r="P125" s="1" t="s">
        <v>126</v>
      </c>
    </row>
    <row r="126" ht="31.5" hidden="1">
      <c r="P126" s="1" t="s">
        <v>127</v>
      </c>
    </row>
    <row r="127" ht="15.75" hidden="1">
      <c r="P127" s="1" t="s">
        <v>128</v>
      </c>
    </row>
    <row r="128" ht="31.5" hidden="1">
      <c r="P128" s="1" t="s">
        <v>129</v>
      </c>
    </row>
    <row r="129" ht="31.5" hidden="1">
      <c r="P129" s="1" t="s">
        <v>130</v>
      </c>
    </row>
    <row r="130" ht="31.5" hidden="1">
      <c r="P130" s="1" t="s">
        <v>5</v>
      </c>
    </row>
    <row r="131" ht="31.5" hidden="1">
      <c r="P131" s="1" t="s">
        <v>131</v>
      </c>
    </row>
    <row r="132" ht="31.5" hidden="1">
      <c r="P132" s="1" t="s">
        <v>132</v>
      </c>
    </row>
    <row r="133" ht="31.5" hidden="1">
      <c r="P133" s="1" t="s">
        <v>133</v>
      </c>
    </row>
    <row r="134" ht="15.75" hidden="1">
      <c r="P134" s="1" t="s">
        <v>134</v>
      </c>
    </row>
    <row r="135" ht="15.75" hidden="1">
      <c r="P135" s="1" t="s">
        <v>98</v>
      </c>
    </row>
    <row r="136" ht="15.75" hidden="1">
      <c r="P136" s="1" t="s">
        <v>135</v>
      </c>
    </row>
    <row r="137" ht="31.5" hidden="1">
      <c r="P137" s="1" t="s">
        <v>136</v>
      </c>
    </row>
    <row r="138" ht="15.75" hidden="1">
      <c r="P138" s="1" t="s">
        <v>137</v>
      </c>
    </row>
    <row r="139" ht="31.5" hidden="1">
      <c r="P139" s="1" t="s">
        <v>141</v>
      </c>
    </row>
    <row r="140" ht="15.75" hidden="1">
      <c r="P140" s="1" t="s">
        <v>142</v>
      </c>
    </row>
    <row r="141" ht="31.5" hidden="1">
      <c r="P141" s="1" t="s">
        <v>143</v>
      </c>
    </row>
    <row r="142" ht="31.5" hidden="1">
      <c r="P142" s="1" t="s">
        <v>144</v>
      </c>
    </row>
    <row r="143" ht="31.5" hidden="1">
      <c r="P143" s="1" t="s">
        <v>145</v>
      </c>
    </row>
    <row r="144" ht="31.5" hidden="1">
      <c r="P144" s="1" t="s">
        <v>146</v>
      </c>
    </row>
    <row r="145" ht="31.5" hidden="1">
      <c r="P145" s="1" t="s">
        <v>147</v>
      </c>
    </row>
    <row r="146" ht="31.5" hidden="1">
      <c r="P146" s="1" t="s">
        <v>52</v>
      </c>
    </row>
    <row r="147" ht="31.5" hidden="1">
      <c r="P147" s="1" t="s">
        <v>148</v>
      </c>
    </row>
    <row r="148" ht="31.5" hidden="1">
      <c r="P148" s="1" t="s">
        <v>149</v>
      </c>
    </row>
    <row r="149" ht="31.5" hidden="1">
      <c r="P149" s="1" t="s">
        <v>150</v>
      </c>
    </row>
    <row r="150" ht="15.75" hidden="1">
      <c r="P150" s="1" t="s">
        <v>151</v>
      </c>
    </row>
    <row r="151" ht="47.25" hidden="1">
      <c r="P151" s="1" t="s">
        <v>152</v>
      </c>
    </row>
    <row r="152" ht="31.5" hidden="1">
      <c r="P152" s="1" t="s">
        <v>153</v>
      </c>
    </row>
    <row r="153" ht="47.25" hidden="1">
      <c r="P153" s="1" t="s">
        <v>154</v>
      </c>
    </row>
    <row r="154" ht="31.5" hidden="1">
      <c r="P154" s="1" t="s">
        <v>155</v>
      </c>
    </row>
    <row r="155" ht="31.5" hidden="1">
      <c r="P155" s="1" t="s">
        <v>5</v>
      </c>
    </row>
  </sheetData>
  <sheetProtection/>
  <dataValidations count="3">
    <dataValidation type="list" allowBlank="1" showInputMessage="1" showErrorMessage="1" sqref="P2:P20">
      <formula1>$P$26:$P$155</formula1>
    </dataValidation>
    <dataValidation type="list" allowBlank="1" showInputMessage="1" showErrorMessage="1" sqref="C2:C20">
      <formula1>$C$26:$C$46</formula1>
    </dataValidation>
    <dataValidation type="list" allowBlank="1" showInputMessage="1" showErrorMessage="1" sqref="L2:L20">
      <formula1>$L$27:$L$35</formula1>
    </dataValidation>
  </dataValidations>
  <printOptions/>
  <pageMargins left="0.7480314960629921" right="0.7480314960629921" top="0.984251968503937" bottom="0.984251968503937" header="0.5118110236220472" footer="0.5118110236220472"/>
  <pageSetup fitToHeight="0" fitToWidth="1" horizontalDpi="300" verticalDpi="300" orientation="landscape" paperSize="9" scale="31" r:id="rId1"/>
  <headerFooter alignWithMargins="0">
    <oddHeader>&amp;C&amp;"Arial,Tučné"&amp;14Tabuľka č. 1: Zoznam projektov výskumu a vývoja vysokých škôl financovaných zo zahraničných výskumných grantov  v období od 1.11.2009 do 31.10.2010</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U138"/>
  <sheetViews>
    <sheetView zoomScale="85" zoomScaleNormal="85"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11.421875" style="1" bestFit="1" customWidth="1"/>
    <col min="2" max="2" width="9.140625" style="1" customWidth="1"/>
    <col min="3" max="3" width="17.421875" style="3" customWidth="1"/>
    <col min="4" max="4" width="55.7109375" style="1" customWidth="1"/>
    <col min="5" max="5" width="20.00390625" style="1" customWidth="1"/>
    <col min="6" max="6" width="18.140625" style="1" customWidth="1"/>
    <col min="7" max="8" width="21.8515625" style="1" customWidth="1"/>
    <col min="9" max="9" width="18.28125" style="1" customWidth="1"/>
    <col min="10" max="10" width="21.8515625" style="3" customWidth="1"/>
    <col min="11" max="11" width="21.8515625" style="1" customWidth="1"/>
    <col min="12" max="12" width="18.421875" style="1" customWidth="1"/>
    <col min="13" max="14" width="21.140625" style="1" customWidth="1"/>
    <col min="15" max="15" width="27.140625" style="1" customWidth="1"/>
    <col min="16" max="16" width="24.8515625" style="1" customWidth="1"/>
    <col min="17" max="17" width="33.7109375" style="1" customWidth="1"/>
    <col min="18" max="19" width="25.57421875" style="1" customWidth="1"/>
    <col min="20" max="20" width="4.140625" style="1" bestFit="1" customWidth="1"/>
    <col min="21" max="21" width="23.7109375" style="1" customWidth="1"/>
    <col min="22" max="16384" width="9.140625" style="1" customWidth="1"/>
  </cols>
  <sheetData>
    <row r="1" spans="1:21" s="2" customFormat="1" ht="133.5" customHeight="1">
      <c r="A1" s="7" t="s">
        <v>66</v>
      </c>
      <c r="B1" s="7" t="s">
        <v>170</v>
      </c>
      <c r="C1" s="8" t="s">
        <v>158</v>
      </c>
      <c r="D1" s="9" t="s">
        <v>159</v>
      </c>
      <c r="E1" s="9" t="s">
        <v>88</v>
      </c>
      <c r="F1" s="9" t="s">
        <v>89</v>
      </c>
      <c r="G1" s="9" t="s">
        <v>162</v>
      </c>
      <c r="H1" s="9" t="s">
        <v>87</v>
      </c>
      <c r="I1" s="9" t="s">
        <v>90</v>
      </c>
      <c r="J1" s="9" t="s">
        <v>171</v>
      </c>
      <c r="K1" s="11" t="s">
        <v>172</v>
      </c>
      <c r="L1" s="8" t="s">
        <v>174</v>
      </c>
      <c r="M1" s="8" t="s">
        <v>178</v>
      </c>
      <c r="N1" s="8" t="s">
        <v>179</v>
      </c>
      <c r="O1" s="9" t="s">
        <v>160</v>
      </c>
      <c r="P1" s="9" t="s">
        <v>161</v>
      </c>
      <c r="Q1" s="9" t="s">
        <v>67</v>
      </c>
      <c r="R1" s="26" t="s">
        <v>270</v>
      </c>
      <c r="S1" s="26" t="s">
        <v>271</v>
      </c>
      <c r="T1" s="28" t="s">
        <v>82</v>
      </c>
      <c r="U1" s="28" t="s">
        <v>272</v>
      </c>
    </row>
    <row r="2" spans="1:21" ht="15.75">
      <c r="A2" s="12"/>
      <c r="B2" s="12"/>
      <c r="C2" s="13"/>
      <c r="D2" s="15"/>
      <c r="E2" s="15"/>
      <c r="F2" s="15"/>
      <c r="G2" s="15"/>
      <c r="H2" s="25"/>
      <c r="I2" s="25"/>
      <c r="J2" s="25"/>
      <c r="K2" s="22"/>
      <c r="L2" s="14"/>
      <c r="M2" s="24"/>
      <c r="N2" s="24"/>
      <c r="O2" s="15"/>
      <c r="P2" s="15"/>
      <c r="Q2" s="15"/>
      <c r="R2" s="29"/>
      <c r="S2" s="29"/>
      <c r="T2" s="15"/>
      <c r="U2" s="15"/>
    </row>
    <row r="3" spans="1:17" ht="15.75">
      <c r="A3" s="18"/>
      <c r="B3" s="18"/>
      <c r="C3" s="19"/>
      <c r="D3" s="18"/>
      <c r="E3" s="18"/>
      <c r="F3" s="18"/>
      <c r="G3" s="18"/>
      <c r="H3" s="18"/>
      <c r="I3" s="18"/>
      <c r="J3" s="19"/>
      <c r="K3" s="18"/>
      <c r="L3" s="18"/>
      <c r="M3" s="18"/>
      <c r="N3" s="18"/>
      <c r="O3" s="18"/>
      <c r="P3" s="18"/>
      <c r="Q3" s="18"/>
    </row>
    <row r="9" spans="3:16" ht="15.75" hidden="1">
      <c r="C9" s="3" t="s">
        <v>177</v>
      </c>
      <c r="L9" s="1" t="s">
        <v>157</v>
      </c>
      <c r="P9" s="1" t="s">
        <v>177</v>
      </c>
    </row>
    <row r="10" spans="3:16" ht="15.75" hidden="1">
      <c r="C10" s="3" t="s">
        <v>77</v>
      </c>
      <c r="L10" s="1" t="s">
        <v>7</v>
      </c>
      <c r="P10" s="1" t="s">
        <v>30</v>
      </c>
    </row>
    <row r="11" spans="3:16" ht="31.5" hidden="1">
      <c r="C11" s="3" t="s">
        <v>138</v>
      </c>
      <c r="L11" s="1" t="s">
        <v>84</v>
      </c>
      <c r="P11" s="1" t="s">
        <v>31</v>
      </c>
    </row>
    <row r="12" spans="3:16" ht="15.75" hidden="1">
      <c r="C12" s="3" t="s">
        <v>73</v>
      </c>
      <c r="L12" s="1" t="s">
        <v>169</v>
      </c>
      <c r="P12" s="1" t="s">
        <v>19</v>
      </c>
    </row>
    <row r="13" spans="3:16" ht="31.5" hidden="1">
      <c r="C13" s="3" t="s">
        <v>76</v>
      </c>
      <c r="L13" s="1" t="s">
        <v>86</v>
      </c>
      <c r="P13" s="1" t="s">
        <v>16</v>
      </c>
    </row>
    <row r="14" spans="3:16" ht="31.5" hidden="1">
      <c r="C14" s="3" t="s">
        <v>175</v>
      </c>
      <c r="L14" s="1" t="s">
        <v>8</v>
      </c>
      <c r="P14" s="1" t="s">
        <v>32</v>
      </c>
    </row>
    <row r="15" spans="3:16" ht="31.5" hidden="1">
      <c r="C15" s="3" t="s">
        <v>81</v>
      </c>
      <c r="L15" s="1" t="s">
        <v>9</v>
      </c>
      <c r="P15" s="1" t="s">
        <v>33</v>
      </c>
    </row>
    <row r="16" spans="3:16" ht="31.5" hidden="1">
      <c r="C16" s="3" t="s">
        <v>78</v>
      </c>
      <c r="L16" s="1" t="s">
        <v>10</v>
      </c>
      <c r="P16" s="1" t="s">
        <v>85</v>
      </c>
    </row>
    <row r="17" spans="3:16" ht="15.75" hidden="1">
      <c r="C17" s="3" t="s">
        <v>0</v>
      </c>
      <c r="L17" s="1" t="s">
        <v>11</v>
      </c>
      <c r="P17" s="1" t="s">
        <v>25</v>
      </c>
    </row>
    <row r="18" spans="3:16" ht="31.5" hidden="1">
      <c r="C18" s="3" t="s">
        <v>83</v>
      </c>
      <c r="L18" s="1" t="s">
        <v>156</v>
      </c>
      <c r="P18" s="1" t="s">
        <v>34</v>
      </c>
    </row>
    <row r="19" spans="3:16" ht="15.75" hidden="1">
      <c r="C19" s="3" t="s">
        <v>6</v>
      </c>
      <c r="P19" s="1" t="s">
        <v>26</v>
      </c>
    </row>
    <row r="20" spans="3:16" ht="15.75" hidden="1">
      <c r="C20" s="3" t="s">
        <v>18</v>
      </c>
      <c r="P20" s="1" t="s">
        <v>21</v>
      </c>
    </row>
    <row r="21" spans="3:16" ht="15.75" hidden="1">
      <c r="C21" s="3" t="s">
        <v>1</v>
      </c>
      <c r="P21" s="1" t="s">
        <v>35</v>
      </c>
    </row>
    <row r="22" spans="3:16" ht="31.5" hidden="1">
      <c r="C22" s="3" t="s">
        <v>74</v>
      </c>
      <c r="P22" s="1" t="s">
        <v>91</v>
      </c>
    </row>
    <row r="23" spans="3:16" ht="47.25" hidden="1">
      <c r="C23" s="3" t="s">
        <v>166</v>
      </c>
      <c r="P23" s="1" t="s">
        <v>36</v>
      </c>
    </row>
    <row r="24" spans="3:16" ht="63" hidden="1">
      <c r="C24" s="3" t="s">
        <v>75</v>
      </c>
      <c r="P24" s="1" t="s">
        <v>37</v>
      </c>
    </row>
    <row r="25" spans="3:16" ht="31.5" hidden="1">
      <c r="C25" s="3" t="s">
        <v>79</v>
      </c>
      <c r="P25" s="1" t="s">
        <v>38</v>
      </c>
    </row>
    <row r="26" spans="3:16" ht="15.75" hidden="1">
      <c r="C26" s="3" t="s">
        <v>80</v>
      </c>
      <c r="P26" s="1" t="s">
        <v>39</v>
      </c>
    </row>
    <row r="27" spans="3:16" ht="31.5" hidden="1">
      <c r="C27" s="3" t="s">
        <v>72</v>
      </c>
      <c r="P27" s="1" t="s">
        <v>40</v>
      </c>
    </row>
    <row r="28" spans="3:16" ht="15.75" hidden="1">
      <c r="C28" s="3" t="s">
        <v>97</v>
      </c>
      <c r="P28" s="1" t="s">
        <v>41</v>
      </c>
    </row>
    <row r="29" spans="3:16" ht="31.5" hidden="1">
      <c r="C29" s="3" t="s">
        <v>4</v>
      </c>
      <c r="P29" s="1" t="s">
        <v>139</v>
      </c>
    </row>
    <row r="30" ht="31.5" hidden="1">
      <c r="P30" s="1" t="s">
        <v>42</v>
      </c>
    </row>
    <row r="31" ht="15.75" hidden="1">
      <c r="P31" s="1" t="s">
        <v>43</v>
      </c>
    </row>
    <row r="32" ht="15.75" hidden="1">
      <c r="P32" s="1" t="s">
        <v>44</v>
      </c>
    </row>
    <row r="33" ht="15.75" hidden="1">
      <c r="P33" s="1" t="s">
        <v>45</v>
      </c>
    </row>
    <row r="34" ht="15.75" hidden="1">
      <c r="P34" s="1" t="s">
        <v>46</v>
      </c>
    </row>
    <row r="35" ht="31.5" hidden="1">
      <c r="P35" s="1" t="s">
        <v>47</v>
      </c>
    </row>
    <row r="36" ht="15.75" hidden="1">
      <c r="P36" s="1" t="s">
        <v>48</v>
      </c>
    </row>
    <row r="37" ht="31.5" hidden="1">
      <c r="P37" s="1" t="s">
        <v>49</v>
      </c>
    </row>
    <row r="38" ht="31.5" hidden="1">
      <c r="P38" s="1" t="s">
        <v>50</v>
      </c>
    </row>
    <row r="39" ht="31.5" hidden="1">
      <c r="P39" s="1" t="s">
        <v>51</v>
      </c>
    </row>
    <row r="40" ht="15.75" hidden="1">
      <c r="P40" s="1" t="s">
        <v>17</v>
      </c>
    </row>
    <row r="41" ht="47.25" hidden="1">
      <c r="P41" s="1" t="s">
        <v>176</v>
      </c>
    </row>
    <row r="42" ht="31.5" hidden="1">
      <c r="P42" s="1" t="s">
        <v>68</v>
      </c>
    </row>
    <row r="43" ht="31.5" hidden="1">
      <c r="P43" s="1" t="s">
        <v>12</v>
      </c>
    </row>
    <row r="44" ht="31.5" hidden="1">
      <c r="P44" s="1" t="s">
        <v>53</v>
      </c>
    </row>
    <row r="45" ht="15.75" hidden="1">
      <c r="P45" s="1" t="s">
        <v>13</v>
      </c>
    </row>
    <row r="46" ht="15.75" hidden="1">
      <c r="P46" s="1" t="s">
        <v>14</v>
      </c>
    </row>
    <row r="47" ht="15.75" hidden="1">
      <c r="P47" s="1" t="s">
        <v>20</v>
      </c>
    </row>
    <row r="48" ht="31.5" hidden="1">
      <c r="P48" s="1" t="s">
        <v>54</v>
      </c>
    </row>
    <row r="49" ht="47.25" hidden="1">
      <c r="P49" s="1" t="s">
        <v>28</v>
      </c>
    </row>
    <row r="50" ht="31.5" hidden="1">
      <c r="P50" s="1" t="s">
        <v>69</v>
      </c>
    </row>
    <row r="51" ht="15.75" hidden="1">
      <c r="P51" s="1" t="s">
        <v>29</v>
      </c>
    </row>
    <row r="52" ht="15.75" hidden="1">
      <c r="P52" s="1" t="s">
        <v>24</v>
      </c>
    </row>
    <row r="53" ht="15.75" hidden="1">
      <c r="P53" s="1" t="s">
        <v>99</v>
      </c>
    </row>
    <row r="54" ht="31.5" hidden="1">
      <c r="P54" s="1" t="s">
        <v>55</v>
      </c>
    </row>
    <row r="55" ht="31.5" hidden="1">
      <c r="P55" s="1" t="s">
        <v>56</v>
      </c>
    </row>
    <row r="56" ht="15.75" hidden="1">
      <c r="P56" s="1" t="s">
        <v>57</v>
      </c>
    </row>
    <row r="57" ht="15.75" hidden="1">
      <c r="P57" s="1" t="s">
        <v>58</v>
      </c>
    </row>
    <row r="58" ht="15.75" hidden="1">
      <c r="P58" s="1" t="s">
        <v>59</v>
      </c>
    </row>
    <row r="59" ht="31.5" hidden="1">
      <c r="P59" s="1" t="s">
        <v>60</v>
      </c>
    </row>
    <row r="60" ht="15.75" hidden="1">
      <c r="P60" s="1" t="s">
        <v>61</v>
      </c>
    </row>
    <row r="61" ht="31.5" hidden="1">
      <c r="P61" s="1" t="s">
        <v>62</v>
      </c>
    </row>
    <row r="62" ht="47.25" hidden="1">
      <c r="P62" s="1" t="s">
        <v>63</v>
      </c>
    </row>
    <row r="63" ht="47.25" hidden="1">
      <c r="P63" s="1" t="s">
        <v>100</v>
      </c>
    </row>
    <row r="64" ht="31.5" hidden="1">
      <c r="P64" s="1" t="s">
        <v>101</v>
      </c>
    </row>
    <row r="65" ht="15.75" hidden="1">
      <c r="P65" s="1" t="s">
        <v>64</v>
      </c>
    </row>
    <row r="66" ht="15.75" hidden="1">
      <c r="P66" s="1" t="s">
        <v>102</v>
      </c>
    </row>
    <row r="67" ht="31.5" hidden="1">
      <c r="P67" s="1" t="s">
        <v>15</v>
      </c>
    </row>
    <row r="68" ht="47.25" hidden="1">
      <c r="P68" s="1" t="s">
        <v>96</v>
      </c>
    </row>
    <row r="69" ht="31.5" hidden="1">
      <c r="P69" s="1" t="s">
        <v>168</v>
      </c>
    </row>
    <row r="70" ht="15.75" hidden="1">
      <c r="P70" s="1" t="s">
        <v>140</v>
      </c>
    </row>
    <row r="71" ht="47.25" hidden="1">
      <c r="P71" s="1" t="s">
        <v>92</v>
      </c>
    </row>
    <row r="72" ht="15.75" hidden="1">
      <c r="P72" s="1" t="s">
        <v>94</v>
      </c>
    </row>
    <row r="73" ht="15.75" hidden="1">
      <c r="P73" s="1" t="s">
        <v>103</v>
      </c>
    </row>
    <row r="74" ht="15.75" hidden="1">
      <c r="P74" s="1" t="s">
        <v>95</v>
      </c>
    </row>
    <row r="75" ht="15.75" hidden="1">
      <c r="P75" s="1" t="s">
        <v>93</v>
      </c>
    </row>
    <row r="76" ht="31.5" hidden="1">
      <c r="P76" s="1" t="s">
        <v>23</v>
      </c>
    </row>
    <row r="77" ht="47.25" hidden="1">
      <c r="P77" s="1" t="s">
        <v>104</v>
      </c>
    </row>
    <row r="78" ht="31.5" hidden="1">
      <c r="P78" s="1" t="s">
        <v>71</v>
      </c>
    </row>
    <row r="79" ht="31.5" hidden="1">
      <c r="P79" s="1" t="s">
        <v>22</v>
      </c>
    </row>
    <row r="80" ht="31.5" hidden="1">
      <c r="P80" s="1" t="s">
        <v>2</v>
      </c>
    </row>
    <row r="81" ht="15.75" hidden="1">
      <c r="P81" s="1" t="s">
        <v>70</v>
      </c>
    </row>
    <row r="82" ht="15.75" hidden="1">
      <c r="P82" s="1" t="s">
        <v>3</v>
      </c>
    </row>
    <row r="83" ht="47.25" hidden="1">
      <c r="P83" s="1" t="s">
        <v>105</v>
      </c>
    </row>
    <row r="84" ht="31.5" hidden="1">
      <c r="P84" s="1" t="s">
        <v>106</v>
      </c>
    </row>
    <row r="85" ht="47.25" hidden="1">
      <c r="P85" s="1" t="s">
        <v>107</v>
      </c>
    </row>
    <row r="86" ht="47.25" hidden="1">
      <c r="P86" s="1" t="s">
        <v>108</v>
      </c>
    </row>
    <row r="87" ht="31.5" hidden="1">
      <c r="P87" s="1" t="s">
        <v>109</v>
      </c>
    </row>
    <row r="88" ht="31.5" hidden="1">
      <c r="P88" s="1" t="s">
        <v>110</v>
      </c>
    </row>
    <row r="89" ht="31.5" hidden="1">
      <c r="P89" s="1" t="s">
        <v>111</v>
      </c>
    </row>
    <row r="90" ht="31.5" hidden="1">
      <c r="P90" s="1" t="s">
        <v>112</v>
      </c>
    </row>
    <row r="91" ht="31.5" hidden="1">
      <c r="P91" s="1" t="s">
        <v>113</v>
      </c>
    </row>
    <row r="92" ht="31.5" hidden="1">
      <c r="P92" s="1" t="s">
        <v>114</v>
      </c>
    </row>
    <row r="93" ht="15.75" hidden="1">
      <c r="P93" s="1" t="s">
        <v>115</v>
      </c>
    </row>
    <row r="94" ht="31.5" hidden="1">
      <c r="P94" s="1" t="s">
        <v>116</v>
      </c>
    </row>
    <row r="95" ht="15.75" hidden="1">
      <c r="P95" s="1" t="s">
        <v>117</v>
      </c>
    </row>
    <row r="96" ht="47.25" hidden="1">
      <c r="P96" s="1" t="s">
        <v>27</v>
      </c>
    </row>
    <row r="97" ht="31.5" hidden="1">
      <c r="P97" s="1" t="s">
        <v>118</v>
      </c>
    </row>
    <row r="98" ht="31.5" hidden="1">
      <c r="P98" s="1" t="s">
        <v>164</v>
      </c>
    </row>
    <row r="99" ht="47.25" hidden="1">
      <c r="P99" s="1" t="s">
        <v>165</v>
      </c>
    </row>
    <row r="100" ht="47.25" hidden="1">
      <c r="P100" s="1" t="s">
        <v>119</v>
      </c>
    </row>
    <row r="101" ht="47.25" hidden="1">
      <c r="P101" s="1" t="s">
        <v>120</v>
      </c>
    </row>
    <row r="102" ht="15.75" hidden="1">
      <c r="P102" s="1" t="s">
        <v>167</v>
      </c>
    </row>
    <row r="103" ht="15.75" hidden="1">
      <c r="P103" s="1" t="s">
        <v>121</v>
      </c>
    </row>
    <row r="104" ht="15.75" hidden="1">
      <c r="P104" s="1" t="s">
        <v>122</v>
      </c>
    </row>
    <row r="105" ht="47.25" hidden="1">
      <c r="P105" s="1" t="s">
        <v>123</v>
      </c>
    </row>
    <row r="106" ht="31.5" hidden="1">
      <c r="P106" s="1" t="s">
        <v>124</v>
      </c>
    </row>
    <row r="107" ht="15.75" hidden="1">
      <c r="P107" s="1" t="s">
        <v>125</v>
      </c>
    </row>
    <row r="108" ht="31.5" hidden="1">
      <c r="P108" s="1" t="s">
        <v>126</v>
      </c>
    </row>
    <row r="109" ht="31.5" hidden="1">
      <c r="P109" s="1" t="s">
        <v>127</v>
      </c>
    </row>
    <row r="110" ht="15.75" hidden="1">
      <c r="P110" s="1" t="s">
        <v>128</v>
      </c>
    </row>
    <row r="111" ht="31.5" hidden="1">
      <c r="P111" s="1" t="s">
        <v>129</v>
      </c>
    </row>
    <row r="112" ht="31.5" hidden="1">
      <c r="P112" s="1" t="s">
        <v>130</v>
      </c>
    </row>
    <row r="113" ht="31.5" hidden="1">
      <c r="P113" s="1" t="s">
        <v>5</v>
      </c>
    </row>
    <row r="114" ht="31.5" hidden="1">
      <c r="P114" s="1" t="s">
        <v>131</v>
      </c>
    </row>
    <row r="115" ht="31.5" hidden="1">
      <c r="P115" s="1" t="s">
        <v>132</v>
      </c>
    </row>
    <row r="116" ht="31.5" hidden="1">
      <c r="P116" s="1" t="s">
        <v>133</v>
      </c>
    </row>
    <row r="117" ht="15.75" hidden="1">
      <c r="P117" s="1" t="s">
        <v>134</v>
      </c>
    </row>
    <row r="118" ht="15.75" hidden="1">
      <c r="P118" s="1" t="s">
        <v>98</v>
      </c>
    </row>
    <row r="119" ht="15.75" hidden="1">
      <c r="P119" s="1" t="s">
        <v>135</v>
      </c>
    </row>
    <row r="120" ht="31.5" hidden="1">
      <c r="P120" s="1" t="s">
        <v>136</v>
      </c>
    </row>
    <row r="121" ht="15.75" hidden="1">
      <c r="P121" s="1" t="s">
        <v>137</v>
      </c>
    </row>
    <row r="122" ht="31.5" hidden="1">
      <c r="P122" s="1" t="s">
        <v>141</v>
      </c>
    </row>
    <row r="123" ht="15.75" hidden="1">
      <c r="P123" s="1" t="s">
        <v>142</v>
      </c>
    </row>
    <row r="124" ht="31.5" hidden="1">
      <c r="P124" s="1" t="s">
        <v>143</v>
      </c>
    </row>
    <row r="125" ht="31.5" hidden="1">
      <c r="P125" s="1" t="s">
        <v>144</v>
      </c>
    </row>
    <row r="126" ht="31.5" hidden="1">
      <c r="P126" s="1" t="s">
        <v>145</v>
      </c>
    </row>
    <row r="127" ht="31.5" hidden="1">
      <c r="P127" s="1" t="s">
        <v>146</v>
      </c>
    </row>
    <row r="128" ht="31.5" hidden="1">
      <c r="P128" s="1" t="s">
        <v>147</v>
      </c>
    </row>
    <row r="129" ht="31.5" hidden="1">
      <c r="P129" s="1" t="s">
        <v>52</v>
      </c>
    </row>
    <row r="130" ht="31.5" hidden="1">
      <c r="P130" s="1" t="s">
        <v>148</v>
      </c>
    </row>
    <row r="131" ht="31.5" hidden="1">
      <c r="P131" s="1" t="s">
        <v>149</v>
      </c>
    </row>
    <row r="132" ht="31.5" hidden="1">
      <c r="P132" s="1" t="s">
        <v>150</v>
      </c>
    </row>
    <row r="133" ht="15.75" hidden="1">
      <c r="P133" s="1" t="s">
        <v>151</v>
      </c>
    </row>
    <row r="134" ht="47.25" hidden="1">
      <c r="P134" s="1" t="s">
        <v>152</v>
      </c>
    </row>
    <row r="135" ht="31.5" hidden="1">
      <c r="P135" s="1" t="s">
        <v>153</v>
      </c>
    </row>
    <row r="136" ht="47.25" hidden="1">
      <c r="P136" s="1" t="s">
        <v>154</v>
      </c>
    </row>
    <row r="137" ht="31.5" hidden="1">
      <c r="P137" s="1" t="s">
        <v>155</v>
      </c>
    </row>
    <row r="138" ht="31.5" hidden="1">
      <c r="P138" s="1" t="s">
        <v>5</v>
      </c>
    </row>
  </sheetData>
  <sheetProtection/>
  <dataValidations count="3">
    <dataValidation type="list" allowBlank="1" showInputMessage="1" showErrorMessage="1" sqref="C2">
      <formula1>$C$9:$C$29</formula1>
    </dataValidation>
    <dataValidation type="list" allowBlank="1" showInputMessage="1" showErrorMessage="1" sqref="L2">
      <formula1>$L$10:$L$18</formula1>
    </dataValidation>
    <dataValidation type="list" allowBlank="1" showInputMessage="1" showErrorMessage="1" sqref="P2">
      <formula1>$P$9:$P$138</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23" r:id="rId1"/>
  <headerFooter>
    <oddHeader>&amp;C&amp;"Arial,Tučné"&amp;14Tabuľka č. 2: Zoznam projektov výskumu a vývoja vysokých škôl financovaných  v období od 1.11.2009 do 31.10.2010 zo zahraničných edukačných a ostatných grantov</oddHeader>
  </headerFooter>
</worksheet>
</file>

<file path=xl/worksheets/sheet3.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cols>
    <col min="2" max="2" width="17.28125" style="0" bestFit="1" customWidth="1"/>
  </cols>
  <sheetData>
    <row r="1" spans="1:2" ht="12.75">
      <c r="A1" t="s">
        <v>268</v>
      </c>
      <c r="B1" s="27" t="s">
        <v>269</v>
      </c>
    </row>
    <row r="2" spans="1:2" ht="12.75">
      <c r="A2" t="s">
        <v>157</v>
      </c>
      <c r="B2">
        <f>1/30.126</f>
        <v>0.03319391887406227</v>
      </c>
    </row>
    <row r="3" spans="1:2" ht="12.75">
      <c r="A3" t="s">
        <v>7</v>
      </c>
      <c r="B3">
        <f>1/1.5128</f>
        <v>0.6610259122157589</v>
      </c>
    </row>
    <row r="4" spans="1:2" ht="12.75">
      <c r="A4" t="s">
        <v>84</v>
      </c>
      <c r="B4">
        <v>1</v>
      </c>
    </row>
    <row r="5" spans="1:2" ht="12.75">
      <c r="A5" t="s">
        <v>169</v>
      </c>
      <c r="B5">
        <f>1/26.473</f>
        <v>0.037774336116042764</v>
      </c>
    </row>
    <row r="6" spans="1:2" ht="12.75">
      <c r="A6" t="s">
        <v>86</v>
      </c>
      <c r="B6">
        <f>1/0.8881</f>
        <v>1.1259993244004054</v>
      </c>
    </row>
    <row r="7" spans="1:2" ht="12.75">
      <c r="A7" t="s">
        <v>8</v>
      </c>
      <c r="B7">
        <f>1/270.42</f>
        <v>0.003697951334960432</v>
      </c>
    </row>
    <row r="8" spans="1:2" ht="12.75">
      <c r="A8" t="s">
        <v>9</v>
      </c>
      <c r="B8">
        <f>1/133.16</f>
        <v>0.007509762691498949</v>
      </c>
    </row>
    <row r="9" spans="1:2" ht="12.75">
      <c r="A9" t="s">
        <v>10</v>
      </c>
      <c r="B9">
        <f>1/8.3</f>
        <v>0.12048192771084336</v>
      </c>
    </row>
    <row r="10" spans="1:2" ht="12.75">
      <c r="A10" t="s">
        <v>11</v>
      </c>
      <c r="B10">
        <f>1/4.1045</f>
        <v>0.24363503471799247</v>
      </c>
    </row>
    <row r="11" spans="1:2" ht="12.75">
      <c r="A11" t="s">
        <v>156</v>
      </c>
      <c r="B11">
        <f>1/1.4406</f>
        <v>0.6941552131056504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Ján Kysucký</dc:creator>
  <cp:keywords/>
  <dc:description/>
  <cp:lastModifiedBy>denisa</cp:lastModifiedBy>
  <cp:lastPrinted>2008-11-27T13:06:39Z</cp:lastPrinted>
  <dcterms:created xsi:type="dcterms:W3CDTF">2004-11-22T13:01:21Z</dcterms:created>
  <dcterms:modified xsi:type="dcterms:W3CDTF">2018-09-26T07:46:07Z</dcterms:modified>
  <cp:category/>
  <cp:version/>
  <cp:contentType/>
  <cp:contentStatus/>
</cp:coreProperties>
</file>