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kancelarka\Správa o činnosti UPJS\za rok 2019\"/>
    </mc:Choice>
  </mc:AlternateContent>
  <bookViews>
    <workbookView xWindow="690" yWindow="420" windowWidth="17870" windowHeight="6450" tabRatio="1000" firstSheet="8" activeTab="8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9" r:id="rId18"/>
    <sheet name="T14 umel.cinnost" sheetId="10" r:id="rId19"/>
    <sheet name="T15 štud.program - ŠP" sheetId="22" r:id="rId20"/>
    <sheet name="T16 pozastavene, odňaté ŠP" sheetId="27" r:id="rId21"/>
    <sheet name="17 HI konania" sheetId="30" r:id="rId22"/>
    <sheet name="18 HI pozastavene,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definedNames>
    <definedName name="_xlnm.Print_Area" localSheetId="21">'17 HI konania'!$A$1:$B$44</definedName>
    <definedName name="_xlnm.Print_Area" localSheetId="22">'18 HI pozastavene, odňatie '!$A$1:$C$18</definedName>
    <definedName name="_xlnm.Print_Area" localSheetId="16">'T12 záverečné práce'!$A$1:$K$8</definedName>
    <definedName name="_xlnm.Print_Area" localSheetId="24">'T20 Ostatné (nevýsk.) projekty'!$A$1:$L$25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konania'!$A$1:$I$21</definedName>
  </definedNames>
  <calcPr calcId="162913"/>
</workbook>
</file>

<file path=xl/calcChain.xml><?xml version="1.0" encoding="utf-8"?>
<calcChain xmlns="http://schemas.openxmlformats.org/spreadsheetml/2006/main">
  <c r="K7" i="18" l="1"/>
  <c r="J7" i="18"/>
  <c r="I7" i="18"/>
  <c r="H7" i="18"/>
  <c r="G7" i="18"/>
  <c r="F7" i="18"/>
  <c r="E7" i="18"/>
  <c r="D7" i="18"/>
  <c r="C7" i="18"/>
  <c r="B7" i="18"/>
  <c r="F22" i="9" l="1"/>
  <c r="F23" i="9" s="1"/>
  <c r="B22" i="9"/>
  <c r="B23" i="9" s="1"/>
  <c r="J20" i="9"/>
  <c r="I20" i="9"/>
  <c r="H20" i="9"/>
  <c r="G20" i="9"/>
  <c r="F20" i="9"/>
  <c r="E20" i="9"/>
  <c r="D20" i="9"/>
  <c r="C20" i="9"/>
  <c r="B20" i="9"/>
  <c r="K19" i="9"/>
  <c r="K18" i="9"/>
  <c r="K17" i="9"/>
  <c r="K16" i="9"/>
  <c r="K15" i="9"/>
  <c r="K14" i="9"/>
  <c r="K20" i="9" s="1"/>
  <c r="J10" i="9"/>
  <c r="J22" i="9" s="1"/>
  <c r="J23" i="9" s="1"/>
  <c r="I10" i="9"/>
  <c r="H10" i="9"/>
  <c r="G10" i="9"/>
  <c r="G22" i="9" s="1"/>
  <c r="G23" i="9" s="1"/>
  <c r="F10" i="9"/>
  <c r="E10" i="9"/>
  <c r="E22" i="9" s="1"/>
  <c r="E23" i="9" s="1"/>
  <c r="D10" i="9"/>
  <c r="D22" i="9" s="1"/>
  <c r="D23" i="9" s="1"/>
  <c r="C10" i="9"/>
  <c r="C22" i="9" s="1"/>
  <c r="C23" i="9" s="1"/>
  <c r="B10" i="9"/>
  <c r="K9" i="9"/>
  <c r="K8" i="9"/>
  <c r="K7" i="9"/>
  <c r="K6" i="9"/>
  <c r="K5" i="9"/>
  <c r="K4" i="9"/>
  <c r="K10" i="9" s="1"/>
  <c r="K22" i="9" l="1"/>
  <c r="K23" i="9" s="1"/>
  <c r="M19" i="13"/>
  <c r="I19" i="13"/>
  <c r="E19" i="13"/>
  <c r="M15" i="13"/>
  <c r="L15" i="13"/>
  <c r="L19" i="13" s="1"/>
  <c r="K15" i="13"/>
  <c r="K19" i="13" s="1"/>
  <c r="J15" i="13"/>
  <c r="J19" i="13" s="1"/>
  <c r="I15" i="13"/>
  <c r="G15" i="13"/>
  <c r="G19" i="13" s="1"/>
  <c r="F15" i="13"/>
  <c r="F19" i="13" s="1"/>
  <c r="E15" i="13"/>
  <c r="D15" i="13"/>
  <c r="D19" i="13" s="1"/>
  <c r="C15" i="13"/>
  <c r="C19" i="13" s="1"/>
  <c r="H14" i="13"/>
  <c r="B14" i="13"/>
  <c r="H13" i="13"/>
  <c r="B13" i="13"/>
  <c r="H12" i="13"/>
  <c r="B12" i="13"/>
  <c r="H11" i="13"/>
  <c r="B11" i="13"/>
  <c r="H10" i="13"/>
  <c r="B10" i="13"/>
  <c r="H9" i="13"/>
  <c r="B9" i="13"/>
  <c r="H8" i="13"/>
  <c r="B8" i="13"/>
  <c r="H7" i="13"/>
  <c r="B7" i="13"/>
  <c r="H6" i="13"/>
  <c r="B6" i="13"/>
  <c r="H5" i="13"/>
  <c r="B5" i="13"/>
  <c r="H4" i="13"/>
  <c r="B4" i="13"/>
  <c r="C12" i="19"/>
  <c r="B12" i="19"/>
  <c r="I6" i="19"/>
  <c r="H6" i="19"/>
  <c r="G6" i="19"/>
  <c r="F6" i="19"/>
  <c r="E6" i="19"/>
  <c r="D6" i="19"/>
  <c r="C6" i="19"/>
  <c r="B6" i="19"/>
  <c r="H15" i="13" l="1"/>
  <c r="J16" i="13" s="1"/>
  <c r="J20" i="13" s="1"/>
  <c r="B15" i="13"/>
  <c r="D16" i="13" s="1"/>
  <c r="D20" i="13" s="1"/>
  <c r="E16" i="13" l="1"/>
  <c r="E20" i="13" s="1"/>
  <c r="B19" i="13"/>
  <c r="K16" i="13"/>
  <c r="K20" i="13" s="1"/>
  <c r="G16" i="13"/>
  <c r="G20" i="13" s="1"/>
  <c r="H19" i="13"/>
  <c r="H16" i="13"/>
  <c r="H20" i="13" s="1"/>
  <c r="M16" i="13"/>
  <c r="M20" i="13" s="1"/>
  <c r="I16" i="13"/>
  <c r="I20" i="13" s="1"/>
  <c r="L16" i="13"/>
  <c r="L20" i="13" s="1"/>
  <c r="C16" i="13"/>
  <c r="C20" i="13" s="1"/>
  <c r="F16" i="13"/>
  <c r="F20" i="13" s="1"/>
  <c r="K22" i="16" l="1"/>
  <c r="J22" i="16"/>
  <c r="I22" i="16"/>
  <c r="H22" i="16"/>
  <c r="G22" i="16"/>
  <c r="F22" i="16"/>
  <c r="E22" i="16"/>
  <c r="D22" i="16"/>
  <c r="C22" i="16"/>
  <c r="B22" i="16"/>
  <c r="K11" i="16"/>
  <c r="K24" i="16" s="1"/>
  <c r="K25" i="16" s="1"/>
  <c r="J11" i="16"/>
  <c r="J24" i="16" s="1"/>
  <c r="J25" i="16" s="1"/>
  <c r="I11" i="16"/>
  <c r="I24" i="16" s="1"/>
  <c r="I25" i="16" s="1"/>
  <c r="H11" i="16"/>
  <c r="H24" i="16" s="1"/>
  <c r="H25" i="16" s="1"/>
  <c r="G11" i="16"/>
  <c r="G24" i="16" s="1"/>
  <c r="G25" i="16" s="1"/>
  <c r="F11" i="16"/>
  <c r="F24" i="16" s="1"/>
  <c r="F25" i="16" s="1"/>
  <c r="E11" i="16"/>
  <c r="E24" i="16" s="1"/>
  <c r="E25" i="16" s="1"/>
  <c r="D11" i="16"/>
  <c r="D24" i="16" s="1"/>
  <c r="D25" i="16" s="1"/>
  <c r="C11" i="16"/>
  <c r="C24" i="16" s="1"/>
  <c r="C25" i="16" s="1"/>
  <c r="B11" i="16"/>
  <c r="B24" i="16" s="1"/>
  <c r="B25" i="16" s="1"/>
  <c r="K22" i="15"/>
  <c r="J22" i="15"/>
  <c r="I22" i="15"/>
  <c r="H22" i="15"/>
  <c r="G22" i="15"/>
  <c r="F22" i="15"/>
  <c r="E22" i="15"/>
  <c r="D22" i="15"/>
  <c r="C22" i="15"/>
  <c r="B22" i="15"/>
  <c r="K11" i="15"/>
  <c r="K24" i="15" s="1"/>
  <c r="K25" i="15" s="1"/>
  <c r="J11" i="15"/>
  <c r="J24" i="15" s="1"/>
  <c r="J25" i="15" s="1"/>
  <c r="I11" i="15"/>
  <c r="I24" i="15" s="1"/>
  <c r="I25" i="15" s="1"/>
  <c r="H11" i="15"/>
  <c r="H24" i="15" s="1"/>
  <c r="H25" i="15" s="1"/>
  <c r="G11" i="15"/>
  <c r="G24" i="15" s="1"/>
  <c r="G25" i="15" s="1"/>
  <c r="F11" i="15"/>
  <c r="F24" i="15" s="1"/>
  <c r="F25" i="15" s="1"/>
  <c r="E11" i="15"/>
  <c r="E24" i="15" s="1"/>
  <c r="E25" i="15" s="1"/>
  <c r="D11" i="15"/>
  <c r="D24" i="15" s="1"/>
  <c r="D25" i="15" s="1"/>
  <c r="C11" i="15"/>
  <c r="C24" i="15" s="1"/>
  <c r="C25" i="15" s="1"/>
  <c r="B11" i="15"/>
  <c r="B24" i="15" s="1"/>
  <c r="B25" i="15" s="1"/>
  <c r="K23" i="35" l="1"/>
  <c r="K22" i="35"/>
  <c r="K21" i="35"/>
  <c r="K20" i="35"/>
  <c r="K19" i="35"/>
  <c r="K18" i="35"/>
  <c r="E125" i="6"/>
  <c r="I125" i="6" s="1"/>
  <c r="D125" i="6"/>
  <c r="H125" i="6" s="1"/>
  <c r="C125" i="6"/>
  <c r="G125" i="6" s="1"/>
  <c r="B125" i="6"/>
  <c r="F125" i="6" s="1"/>
  <c r="I124" i="6"/>
  <c r="H124" i="6"/>
  <c r="G124" i="6"/>
  <c r="F124" i="6"/>
  <c r="I123" i="6"/>
  <c r="H123" i="6"/>
  <c r="G123" i="6"/>
  <c r="F123" i="6"/>
  <c r="I122" i="6"/>
  <c r="H122" i="6"/>
  <c r="G122" i="6"/>
  <c r="F122" i="6"/>
  <c r="I121" i="6"/>
  <c r="H121" i="6"/>
  <c r="G121" i="6"/>
  <c r="F121" i="6"/>
  <c r="I120" i="6"/>
  <c r="H120" i="6"/>
  <c r="G120" i="6"/>
  <c r="F120" i="6"/>
  <c r="I119" i="6"/>
  <c r="H119" i="6"/>
  <c r="G119" i="6"/>
  <c r="F119" i="6"/>
  <c r="I118" i="6"/>
  <c r="H118" i="6"/>
  <c r="G118" i="6"/>
  <c r="F118" i="6"/>
  <c r="I117" i="6"/>
  <c r="H117" i="6"/>
  <c r="G117" i="6"/>
  <c r="F117" i="6"/>
  <c r="I116" i="6"/>
  <c r="H116" i="6"/>
  <c r="G116" i="6"/>
  <c r="F116" i="6"/>
  <c r="I115" i="6"/>
  <c r="H115" i="6"/>
  <c r="G115" i="6"/>
  <c r="F115" i="6"/>
  <c r="I114" i="6"/>
  <c r="H114" i="6"/>
  <c r="G114" i="6"/>
  <c r="F114" i="6"/>
  <c r="I113" i="6"/>
  <c r="H113" i="6"/>
  <c r="G113" i="6"/>
  <c r="F113" i="6"/>
  <c r="I112" i="6"/>
  <c r="H112" i="6"/>
  <c r="G112" i="6"/>
  <c r="F112" i="6"/>
  <c r="I111" i="6"/>
  <c r="H111" i="6"/>
  <c r="G111" i="6"/>
  <c r="F111" i="6"/>
  <c r="I110" i="6"/>
  <c r="H110" i="6"/>
  <c r="G110" i="6"/>
  <c r="F110" i="6"/>
  <c r="I109" i="6"/>
  <c r="H109" i="6"/>
  <c r="G109" i="6"/>
  <c r="F109" i="6"/>
  <c r="I108" i="6"/>
  <c r="H108" i="6"/>
  <c r="G108" i="6"/>
  <c r="F108" i="6"/>
  <c r="I107" i="6"/>
  <c r="H107" i="6"/>
  <c r="G107" i="6"/>
  <c r="F107" i="6"/>
  <c r="I106" i="6"/>
  <c r="H106" i="6"/>
  <c r="G106" i="6"/>
  <c r="F106" i="6"/>
  <c r="I105" i="6"/>
  <c r="H105" i="6"/>
  <c r="G105" i="6"/>
  <c r="F105" i="6"/>
  <c r="I104" i="6"/>
  <c r="H104" i="6"/>
  <c r="G104" i="6"/>
  <c r="F104" i="6"/>
  <c r="I103" i="6"/>
  <c r="H103" i="6"/>
  <c r="G103" i="6"/>
  <c r="F103" i="6"/>
  <c r="I102" i="6"/>
  <c r="H102" i="6"/>
  <c r="G102" i="6"/>
  <c r="F102" i="6"/>
  <c r="I101" i="6"/>
  <c r="H101" i="6"/>
  <c r="G101" i="6"/>
  <c r="F101" i="6"/>
  <c r="I100" i="6"/>
  <c r="H100" i="6"/>
  <c r="G100" i="6"/>
  <c r="F100" i="6"/>
  <c r="I99" i="6"/>
  <c r="H99" i="6"/>
  <c r="G99" i="6"/>
  <c r="F99" i="6"/>
  <c r="I98" i="6"/>
  <c r="H98" i="6"/>
  <c r="G98" i="6"/>
  <c r="F98" i="6"/>
  <c r="E93" i="6"/>
  <c r="I93" i="6" s="1"/>
  <c r="D93" i="6"/>
  <c r="H93" i="6" s="1"/>
  <c r="C93" i="6"/>
  <c r="G93" i="6" s="1"/>
  <c r="B93" i="6"/>
  <c r="F93" i="6" s="1"/>
  <c r="I92" i="6"/>
  <c r="H92" i="6"/>
  <c r="G92" i="6"/>
  <c r="F92" i="6"/>
  <c r="I91" i="6"/>
  <c r="H91" i="6"/>
  <c r="G91" i="6"/>
  <c r="F91" i="6"/>
  <c r="I90" i="6"/>
  <c r="H90" i="6"/>
  <c r="G90" i="6"/>
  <c r="F90" i="6"/>
  <c r="I89" i="6"/>
  <c r="H89" i="6"/>
  <c r="G89" i="6"/>
  <c r="F89" i="6"/>
  <c r="I88" i="6"/>
  <c r="H88" i="6"/>
  <c r="G88" i="6"/>
  <c r="F88" i="6"/>
  <c r="I87" i="6"/>
  <c r="H87" i="6"/>
  <c r="G87" i="6"/>
  <c r="F87" i="6"/>
  <c r="I86" i="6"/>
  <c r="H86" i="6"/>
  <c r="G86" i="6"/>
  <c r="F86" i="6"/>
  <c r="I85" i="6"/>
  <c r="H85" i="6"/>
  <c r="G85" i="6"/>
  <c r="F85" i="6"/>
  <c r="I84" i="6"/>
  <c r="H84" i="6"/>
  <c r="G84" i="6"/>
  <c r="F84" i="6"/>
  <c r="I83" i="6"/>
  <c r="H83" i="6"/>
  <c r="G83" i="6"/>
  <c r="F83" i="6"/>
  <c r="I82" i="6"/>
  <c r="H82" i="6"/>
  <c r="G82" i="6"/>
  <c r="F82" i="6"/>
  <c r="I81" i="6"/>
  <c r="H81" i="6"/>
  <c r="G81" i="6"/>
  <c r="F81" i="6"/>
  <c r="I80" i="6"/>
  <c r="H80" i="6"/>
  <c r="G80" i="6"/>
  <c r="F80" i="6"/>
  <c r="I79" i="6"/>
  <c r="H79" i="6"/>
  <c r="G79" i="6"/>
  <c r="F79" i="6"/>
  <c r="I78" i="6"/>
  <c r="H78" i="6"/>
  <c r="G78" i="6"/>
  <c r="F78" i="6"/>
  <c r="I77" i="6"/>
  <c r="H77" i="6"/>
  <c r="G77" i="6"/>
  <c r="F77" i="6"/>
  <c r="I76" i="6"/>
  <c r="H76" i="6"/>
  <c r="G76" i="6"/>
  <c r="F76" i="6"/>
  <c r="I75" i="6"/>
  <c r="H75" i="6"/>
  <c r="G75" i="6"/>
  <c r="F75" i="6"/>
  <c r="I74" i="6"/>
  <c r="H74" i="6"/>
  <c r="G74" i="6"/>
  <c r="F74" i="6"/>
  <c r="I73" i="6"/>
  <c r="H73" i="6"/>
  <c r="G73" i="6"/>
  <c r="F73" i="6"/>
  <c r="I72" i="6"/>
  <c r="H72" i="6"/>
  <c r="G72" i="6"/>
  <c r="F72" i="6"/>
  <c r="I71" i="6"/>
  <c r="H71" i="6"/>
  <c r="G71" i="6"/>
  <c r="F71" i="6"/>
  <c r="I70" i="6"/>
  <c r="H70" i="6"/>
  <c r="G70" i="6"/>
  <c r="F70" i="6"/>
  <c r="I69" i="6"/>
  <c r="H69" i="6"/>
  <c r="G69" i="6"/>
  <c r="F69" i="6"/>
  <c r="I68" i="6"/>
  <c r="H68" i="6"/>
  <c r="G68" i="6"/>
  <c r="F68" i="6"/>
  <c r="I67" i="6"/>
  <c r="H67" i="6"/>
  <c r="G67" i="6"/>
  <c r="F67" i="6"/>
  <c r="I66" i="6"/>
  <c r="H66" i="6"/>
  <c r="G66" i="6"/>
  <c r="F66" i="6"/>
  <c r="F62" i="6"/>
  <c r="J62" i="6" s="1"/>
  <c r="E62" i="6"/>
  <c r="H62" i="6" s="1"/>
  <c r="D62" i="6"/>
  <c r="C62" i="6"/>
  <c r="G62" i="6" s="1"/>
  <c r="B62" i="6"/>
  <c r="J61" i="6"/>
  <c r="I61" i="6"/>
  <c r="H61" i="6"/>
  <c r="G61" i="6"/>
  <c r="J60" i="6"/>
  <c r="I60" i="6"/>
  <c r="H60" i="6"/>
  <c r="G60" i="6"/>
  <c r="J59" i="6"/>
  <c r="I59" i="6"/>
  <c r="H59" i="6"/>
  <c r="G59" i="6"/>
  <c r="J58" i="6"/>
  <c r="I58" i="6"/>
  <c r="H58" i="6"/>
  <c r="G58" i="6"/>
  <c r="J57" i="6"/>
  <c r="I57" i="6"/>
  <c r="H57" i="6"/>
  <c r="G57" i="6"/>
  <c r="J56" i="6"/>
  <c r="I56" i="6"/>
  <c r="H56" i="6"/>
  <c r="G56" i="6"/>
  <c r="J55" i="6"/>
  <c r="I55" i="6"/>
  <c r="H55" i="6"/>
  <c r="G55" i="6"/>
  <c r="J54" i="6"/>
  <c r="I54" i="6"/>
  <c r="H54" i="6"/>
  <c r="G54" i="6"/>
  <c r="J53" i="6"/>
  <c r="I53" i="6"/>
  <c r="H53" i="6"/>
  <c r="G53" i="6"/>
  <c r="J52" i="6"/>
  <c r="I52" i="6"/>
  <c r="H52" i="6"/>
  <c r="G52" i="6"/>
  <c r="J51" i="6"/>
  <c r="I51" i="6"/>
  <c r="H51" i="6"/>
  <c r="G51" i="6"/>
  <c r="J50" i="6"/>
  <c r="I50" i="6"/>
  <c r="H50" i="6"/>
  <c r="G50" i="6"/>
  <c r="J49" i="6"/>
  <c r="I49" i="6"/>
  <c r="H49" i="6"/>
  <c r="G49" i="6"/>
  <c r="J48" i="6"/>
  <c r="I48" i="6"/>
  <c r="H48" i="6"/>
  <c r="G48" i="6"/>
  <c r="J47" i="6"/>
  <c r="I47" i="6"/>
  <c r="H47" i="6"/>
  <c r="G47" i="6"/>
  <c r="J46" i="6"/>
  <c r="I46" i="6"/>
  <c r="H46" i="6"/>
  <c r="G46" i="6"/>
  <c r="J45" i="6"/>
  <c r="I45" i="6"/>
  <c r="H45" i="6"/>
  <c r="G45" i="6"/>
  <c r="J44" i="6"/>
  <c r="I44" i="6"/>
  <c r="H44" i="6"/>
  <c r="G44" i="6"/>
  <c r="J43" i="6"/>
  <c r="I43" i="6"/>
  <c r="H43" i="6"/>
  <c r="G43" i="6"/>
  <c r="J42" i="6"/>
  <c r="I42" i="6"/>
  <c r="H42" i="6"/>
  <c r="G42" i="6"/>
  <c r="J41" i="6"/>
  <c r="I41" i="6"/>
  <c r="H41" i="6"/>
  <c r="G41" i="6"/>
  <c r="J40" i="6"/>
  <c r="I40" i="6"/>
  <c r="H40" i="6"/>
  <c r="G40" i="6"/>
  <c r="J39" i="6"/>
  <c r="I39" i="6"/>
  <c r="H39" i="6"/>
  <c r="G39" i="6"/>
  <c r="J38" i="6"/>
  <c r="I38" i="6"/>
  <c r="H38" i="6"/>
  <c r="G38" i="6"/>
  <c r="J37" i="6"/>
  <c r="I37" i="6"/>
  <c r="H37" i="6"/>
  <c r="G37" i="6"/>
  <c r="J36" i="6"/>
  <c r="I36" i="6"/>
  <c r="H36" i="6"/>
  <c r="G36" i="6"/>
  <c r="J35" i="6"/>
  <c r="I35" i="6"/>
  <c r="H35" i="6"/>
  <c r="G35" i="6"/>
  <c r="F31" i="6"/>
  <c r="J31" i="6" s="1"/>
  <c r="E31" i="6"/>
  <c r="D31" i="6"/>
  <c r="H31" i="6" s="1"/>
  <c r="C31" i="6"/>
  <c r="G31" i="6" s="1"/>
  <c r="B31" i="6"/>
  <c r="J30" i="6"/>
  <c r="I30" i="6"/>
  <c r="H30" i="6"/>
  <c r="G30" i="6"/>
  <c r="J29" i="6"/>
  <c r="I29" i="6"/>
  <c r="H29" i="6"/>
  <c r="G29" i="6"/>
  <c r="J28" i="6"/>
  <c r="I28" i="6"/>
  <c r="H28" i="6"/>
  <c r="G28" i="6"/>
  <c r="J27" i="6"/>
  <c r="I27" i="6"/>
  <c r="H27" i="6"/>
  <c r="G27" i="6"/>
  <c r="J26" i="6"/>
  <c r="I26" i="6"/>
  <c r="H26" i="6"/>
  <c r="G26" i="6"/>
  <c r="J25" i="6"/>
  <c r="I25" i="6"/>
  <c r="H25" i="6"/>
  <c r="G25" i="6"/>
  <c r="J24" i="6"/>
  <c r="I24" i="6"/>
  <c r="H24" i="6"/>
  <c r="G24" i="6"/>
  <c r="J23" i="6"/>
  <c r="I23" i="6"/>
  <c r="H23" i="6"/>
  <c r="G23" i="6"/>
  <c r="J22" i="6"/>
  <c r="I22" i="6"/>
  <c r="H22" i="6"/>
  <c r="G22" i="6"/>
  <c r="J21" i="6"/>
  <c r="I21" i="6"/>
  <c r="H21" i="6"/>
  <c r="G21" i="6"/>
  <c r="J20" i="6"/>
  <c r="I20" i="6"/>
  <c r="H20" i="6"/>
  <c r="G20" i="6"/>
  <c r="J19" i="6"/>
  <c r="I19" i="6"/>
  <c r="H19" i="6"/>
  <c r="G19" i="6"/>
  <c r="J18" i="6"/>
  <c r="I18" i="6"/>
  <c r="H18" i="6"/>
  <c r="G18" i="6"/>
  <c r="J17" i="6"/>
  <c r="I17" i="6"/>
  <c r="H17" i="6"/>
  <c r="G17" i="6"/>
  <c r="J16" i="6"/>
  <c r="I16" i="6"/>
  <c r="H16" i="6"/>
  <c r="G16" i="6"/>
  <c r="J15" i="6"/>
  <c r="I15" i="6"/>
  <c r="H15" i="6"/>
  <c r="G15" i="6"/>
  <c r="J14" i="6"/>
  <c r="I14" i="6"/>
  <c r="H14" i="6"/>
  <c r="G14" i="6"/>
  <c r="J13" i="6"/>
  <c r="I13" i="6"/>
  <c r="H13" i="6"/>
  <c r="G13" i="6"/>
  <c r="J12" i="6"/>
  <c r="I12" i="6"/>
  <c r="H12" i="6"/>
  <c r="G12" i="6"/>
  <c r="J11" i="6"/>
  <c r="I11" i="6"/>
  <c r="H11" i="6"/>
  <c r="G11" i="6"/>
  <c r="J10" i="6"/>
  <c r="I10" i="6"/>
  <c r="H10" i="6"/>
  <c r="G10" i="6"/>
  <c r="J9" i="6"/>
  <c r="I9" i="6"/>
  <c r="H9" i="6"/>
  <c r="G9" i="6"/>
  <c r="J8" i="6"/>
  <c r="I8" i="6"/>
  <c r="H8" i="6"/>
  <c r="G8" i="6"/>
  <c r="J7" i="6"/>
  <c r="I7" i="6"/>
  <c r="H7" i="6"/>
  <c r="G7" i="6"/>
  <c r="J6" i="6"/>
  <c r="I6" i="6"/>
  <c r="H6" i="6"/>
  <c r="G6" i="6"/>
  <c r="J5" i="6"/>
  <c r="I5" i="6"/>
  <c r="H5" i="6"/>
  <c r="G5" i="6"/>
  <c r="J4" i="6"/>
  <c r="I4" i="6"/>
  <c r="H4" i="6"/>
  <c r="G4" i="6"/>
  <c r="I31" i="6" l="1"/>
  <c r="I62" i="6"/>
  <c r="I75" i="4" l="1"/>
  <c r="H75" i="4"/>
  <c r="G75" i="4"/>
  <c r="F75" i="4"/>
  <c r="I83" i="4"/>
  <c r="H83" i="4"/>
  <c r="I81" i="4"/>
  <c r="H81" i="4"/>
  <c r="G83" i="4"/>
  <c r="G81" i="4"/>
  <c r="F83" i="4"/>
  <c r="F81" i="4"/>
  <c r="G8" i="7" l="1"/>
  <c r="F8" i="7"/>
  <c r="E8" i="7"/>
  <c r="D8" i="7"/>
  <c r="C8" i="7"/>
  <c r="B8" i="7" l="1"/>
  <c r="K4" i="1"/>
  <c r="L4" i="1"/>
  <c r="K5" i="1"/>
  <c r="L5" i="1"/>
  <c r="K6" i="1"/>
  <c r="L6" i="1"/>
  <c r="K7" i="1"/>
  <c r="L7" i="1"/>
  <c r="K9" i="1"/>
  <c r="L9" i="1"/>
  <c r="K10" i="1"/>
  <c r="L10" i="1"/>
  <c r="K11" i="1"/>
  <c r="L11" i="1"/>
  <c r="B15" i="7" l="1"/>
  <c r="C15" i="7"/>
  <c r="D15" i="7"/>
  <c r="E15" i="7"/>
  <c r="F15" i="7"/>
  <c r="G15" i="7"/>
  <c r="B18" i="7"/>
  <c r="C18" i="7"/>
  <c r="C22" i="7" s="1"/>
  <c r="D18" i="7"/>
  <c r="E18" i="7"/>
  <c r="F18" i="7"/>
  <c r="G18" i="7"/>
  <c r="G22" i="7" s="1"/>
  <c r="B19" i="7"/>
  <c r="C19" i="7"/>
  <c r="D19" i="7"/>
  <c r="E19" i="7"/>
  <c r="F19" i="7"/>
  <c r="G19" i="7"/>
  <c r="B20" i="7"/>
  <c r="C20" i="7"/>
  <c r="D20" i="7"/>
  <c r="E20" i="7"/>
  <c r="F20" i="7"/>
  <c r="G20" i="7"/>
  <c r="B21" i="7"/>
  <c r="C21" i="7"/>
  <c r="D21" i="7"/>
  <c r="E21" i="7"/>
  <c r="F21" i="7"/>
  <c r="G21" i="7"/>
  <c r="E22" i="7"/>
  <c r="F22" i="7" l="1"/>
  <c r="D22" i="7"/>
  <c r="B22" i="7"/>
  <c r="H9" i="3"/>
  <c r="H15" i="3"/>
  <c r="J9" i="3"/>
  <c r="J14" i="3"/>
  <c r="J15" i="3"/>
  <c r="J16" i="3"/>
  <c r="J17" i="3"/>
  <c r="J18" i="3"/>
  <c r="H14" i="3"/>
  <c r="H16" i="3"/>
  <c r="H17" i="3"/>
  <c r="H18" i="3"/>
  <c r="K9" i="3"/>
  <c r="K14" i="3"/>
  <c r="K15" i="3"/>
  <c r="K16" i="3"/>
  <c r="K17" i="3"/>
  <c r="K18" i="3"/>
  <c r="D14" i="3"/>
  <c r="D15" i="3"/>
  <c r="D16" i="3"/>
  <c r="C9" i="3"/>
  <c r="K19" i="3" l="1"/>
  <c r="J19" i="3"/>
  <c r="H19" i="3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18" i="3" l="1"/>
  <c r="F17" i="3"/>
  <c r="F16" i="3"/>
  <c r="F15" i="3"/>
  <c r="F14" i="3"/>
  <c r="F9" i="3"/>
  <c r="F19" i="3" l="1"/>
  <c r="B21" i="19"/>
  <c r="K32" i="1" l="1"/>
  <c r="L32" i="1"/>
  <c r="K12" i="1"/>
  <c r="L12" i="1"/>
  <c r="K14" i="1"/>
  <c r="L14" i="1"/>
  <c r="K15" i="1"/>
  <c r="L15" i="1"/>
  <c r="K16" i="1"/>
  <c r="L16" i="1"/>
  <c r="K17" i="1"/>
  <c r="L17" i="1"/>
  <c r="K19" i="1"/>
  <c r="L19" i="1"/>
  <c r="K20" i="1"/>
  <c r="L20" i="1"/>
  <c r="K21" i="1"/>
  <c r="L21" i="1"/>
  <c r="K22" i="1"/>
  <c r="L22" i="1"/>
  <c r="K24" i="1"/>
  <c r="L24" i="1"/>
  <c r="K25" i="1"/>
  <c r="L25" i="1"/>
  <c r="K26" i="1"/>
  <c r="L26" i="1"/>
  <c r="K27" i="1"/>
  <c r="L27" i="1"/>
  <c r="K29" i="1"/>
  <c r="L29" i="1"/>
  <c r="K30" i="1"/>
  <c r="L30" i="1"/>
  <c r="K31" i="1"/>
  <c r="L31" i="1"/>
  <c r="C34" i="2"/>
  <c r="J34" i="2"/>
  <c r="J33" i="2"/>
  <c r="G28" i="2"/>
  <c r="H28" i="2"/>
  <c r="I28" i="2"/>
  <c r="J28" i="2"/>
  <c r="G23" i="2"/>
  <c r="H23" i="2"/>
  <c r="I23" i="2"/>
  <c r="J23" i="2"/>
  <c r="J18" i="2"/>
  <c r="G18" i="2"/>
  <c r="H18" i="2"/>
  <c r="I18" i="2"/>
  <c r="G13" i="2"/>
  <c r="H13" i="2"/>
  <c r="I13" i="2"/>
  <c r="J13" i="2"/>
  <c r="G33" i="2"/>
  <c r="H33" i="2"/>
  <c r="I33" i="2"/>
  <c r="G34" i="2"/>
  <c r="H34" i="2"/>
  <c r="I34" i="2"/>
  <c r="G35" i="2"/>
  <c r="H35" i="2"/>
  <c r="I35" i="2"/>
  <c r="J35" i="2"/>
  <c r="G36" i="2"/>
  <c r="H36" i="2"/>
  <c r="I36" i="2"/>
  <c r="J36" i="2"/>
  <c r="G37" i="2"/>
  <c r="H37" i="2"/>
  <c r="I37" i="2"/>
  <c r="J37" i="2"/>
  <c r="F28" i="2"/>
  <c r="F37" i="2"/>
  <c r="K5" i="2"/>
  <c r="L5" i="2"/>
  <c r="K6" i="2"/>
  <c r="L6" i="2"/>
  <c r="K7" i="2"/>
  <c r="L7" i="2"/>
  <c r="K9" i="2"/>
  <c r="L9" i="2"/>
  <c r="K10" i="2"/>
  <c r="L10" i="2"/>
  <c r="K11" i="2"/>
  <c r="L11" i="2"/>
  <c r="K12" i="2"/>
  <c r="L12" i="2"/>
  <c r="K14" i="2"/>
  <c r="L14" i="2"/>
  <c r="K15" i="2"/>
  <c r="L15" i="2"/>
  <c r="K16" i="2"/>
  <c r="L16" i="2"/>
  <c r="K17" i="2"/>
  <c r="L17" i="2"/>
  <c r="K19" i="2"/>
  <c r="L19" i="2"/>
  <c r="K20" i="2"/>
  <c r="L20" i="2"/>
  <c r="K21" i="2"/>
  <c r="L21" i="2"/>
  <c r="K22" i="2"/>
  <c r="L22" i="2"/>
  <c r="K24" i="2"/>
  <c r="L24" i="2"/>
  <c r="K25" i="2"/>
  <c r="L25" i="2"/>
  <c r="K26" i="2"/>
  <c r="L26" i="2"/>
  <c r="K27" i="2"/>
  <c r="L27" i="2"/>
  <c r="K29" i="2"/>
  <c r="L29" i="2"/>
  <c r="K30" i="2"/>
  <c r="L30" i="2"/>
  <c r="K31" i="2"/>
  <c r="L31" i="2"/>
  <c r="K32" i="2"/>
  <c r="L32" i="2"/>
  <c r="G8" i="2"/>
  <c r="G38" i="2" s="1"/>
  <c r="H8" i="2"/>
  <c r="H38" i="2" s="1"/>
  <c r="I8" i="2"/>
  <c r="J8" i="2"/>
  <c r="L4" i="2"/>
  <c r="K4" i="2"/>
  <c r="J38" i="2" l="1"/>
  <c r="I38" i="2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H37" i="1"/>
  <c r="I37" i="1"/>
  <c r="J37" i="1"/>
  <c r="G38" i="1"/>
  <c r="G28" i="1"/>
  <c r="H28" i="1"/>
  <c r="I28" i="1"/>
  <c r="J28" i="1"/>
  <c r="G23" i="1"/>
  <c r="H23" i="1"/>
  <c r="I23" i="1"/>
  <c r="J23" i="1"/>
  <c r="G18" i="1"/>
  <c r="H18" i="1"/>
  <c r="I18" i="1"/>
  <c r="J18" i="1"/>
  <c r="G13" i="1"/>
  <c r="H13" i="1"/>
  <c r="I13" i="1"/>
  <c r="J13" i="1"/>
  <c r="G8" i="1"/>
  <c r="H8" i="1"/>
  <c r="I8" i="1"/>
  <c r="J8" i="1"/>
  <c r="H38" i="1" l="1"/>
  <c r="J38" i="1"/>
  <c r="I38" i="1"/>
  <c r="I66" i="5" l="1"/>
  <c r="I66" i="4"/>
  <c r="H66" i="4"/>
  <c r="G66" i="4"/>
  <c r="F66" i="4"/>
  <c r="C33" i="1"/>
  <c r="D33" i="1"/>
  <c r="L33" i="1" s="1"/>
  <c r="E33" i="1"/>
  <c r="F33" i="1"/>
  <c r="F28" i="1"/>
  <c r="E28" i="1"/>
  <c r="D28" i="1"/>
  <c r="C28" i="1"/>
  <c r="F23" i="1"/>
  <c r="E23" i="1"/>
  <c r="D23" i="1"/>
  <c r="C23" i="1"/>
  <c r="F18" i="1"/>
  <c r="E18" i="1"/>
  <c r="D18" i="1"/>
  <c r="C18" i="1"/>
  <c r="F13" i="1"/>
  <c r="E13" i="1"/>
  <c r="D13" i="1"/>
  <c r="C13" i="1"/>
  <c r="F8" i="1"/>
  <c r="E8" i="1"/>
  <c r="D8" i="1"/>
  <c r="C8" i="1"/>
  <c r="K33" i="1" l="1"/>
  <c r="K18" i="1"/>
  <c r="K13" i="1"/>
  <c r="K8" i="1"/>
  <c r="K23" i="1"/>
  <c r="K28" i="1"/>
  <c r="L13" i="1"/>
  <c r="L18" i="1"/>
  <c r="L23" i="1"/>
  <c r="L28" i="1"/>
  <c r="L8" i="1"/>
  <c r="C35" i="2" l="1"/>
  <c r="D35" i="2"/>
  <c r="E35" i="2"/>
  <c r="F35" i="2"/>
  <c r="C36" i="2"/>
  <c r="D36" i="2"/>
  <c r="E36" i="2"/>
  <c r="F36" i="2"/>
  <c r="C37" i="2"/>
  <c r="D37" i="2"/>
  <c r="L37" i="2" s="1"/>
  <c r="E37" i="2"/>
  <c r="D34" i="2"/>
  <c r="E34" i="2"/>
  <c r="K34" i="2" s="1"/>
  <c r="F34" i="2"/>
  <c r="F33" i="2"/>
  <c r="E33" i="2"/>
  <c r="D33" i="2"/>
  <c r="L33" i="2" s="1"/>
  <c r="C33" i="2"/>
  <c r="E28" i="2"/>
  <c r="D28" i="2"/>
  <c r="L28" i="2" s="1"/>
  <c r="C28" i="2"/>
  <c r="K28" i="2" s="1"/>
  <c r="F23" i="2"/>
  <c r="E23" i="2"/>
  <c r="D23" i="2"/>
  <c r="C23" i="2"/>
  <c r="K23" i="2" s="1"/>
  <c r="F18" i="2"/>
  <c r="E18" i="2"/>
  <c r="D18" i="2"/>
  <c r="C18" i="2"/>
  <c r="K18" i="2" s="1"/>
  <c r="F13" i="2"/>
  <c r="E13" i="2"/>
  <c r="D13" i="2"/>
  <c r="C13" i="2"/>
  <c r="K13" i="2" s="1"/>
  <c r="D8" i="2"/>
  <c r="E8" i="2"/>
  <c r="F8" i="2"/>
  <c r="C8" i="2"/>
  <c r="D37" i="1"/>
  <c r="E37" i="1"/>
  <c r="F37" i="1"/>
  <c r="D36" i="1"/>
  <c r="E36" i="1"/>
  <c r="F36" i="1"/>
  <c r="C37" i="1"/>
  <c r="C36" i="1"/>
  <c r="D35" i="1"/>
  <c r="E35" i="1"/>
  <c r="F35" i="1"/>
  <c r="C35" i="1"/>
  <c r="K35" i="1" s="1"/>
  <c r="D34" i="1"/>
  <c r="E34" i="1"/>
  <c r="F34" i="1"/>
  <c r="C34" i="1"/>
  <c r="K34" i="1" s="1"/>
  <c r="B22" i="10"/>
  <c r="B23" i="10" s="1"/>
  <c r="C20" i="10"/>
  <c r="D20" i="10"/>
  <c r="B20" i="10"/>
  <c r="C10" i="10"/>
  <c r="C22" i="10" s="1"/>
  <c r="C23" i="10" s="1"/>
  <c r="D10" i="10"/>
  <c r="D22" i="10" s="1"/>
  <c r="D23" i="10" s="1"/>
  <c r="B10" i="10"/>
  <c r="F111" i="5"/>
  <c r="G111" i="5"/>
  <c r="H111" i="5"/>
  <c r="I111" i="5"/>
  <c r="F112" i="5"/>
  <c r="G112" i="5"/>
  <c r="H112" i="5"/>
  <c r="I112" i="5"/>
  <c r="F113" i="5"/>
  <c r="G113" i="5"/>
  <c r="H113" i="5"/>
  <c r="I113" i="5"/>
  <c r="F114" i="5"/>
  <c r="G114" i="5"/>
  <c r="H114" i="5"/>
  <c r="I114" i="5"/>
  <c r="F115" i="5"/>
  <c r="G115" i="5"/>
  <c r="H115" i="5"/>
  <c r="I115" i="5"/>
  <c r="F116" i="5"/>
  <c r="G116" i="5"/>
  <c r="H116" i="5"/>
  <c r="I116" i="5"/>
  <c r="F117" i="5"/>
  <c r="G117" i="5"/>
  <c r="H117" i="5"/>
  <c r="I117" i="5"/>
  <c r="F118" i="5"/>
  <c r="G118" i="5"/>
  <c r="H118" i="5"/>
  <c r="I118" i="5"/>
  <c r="F119" i="5"/>
  <c r="G119" i="5"/>
  <c r="H119" i="5"/>
  <c r="I119" i="5"/>
  <c r="F120" i="5"/>
  <c r="G120" i="5"/>
  <c r="H120" i="5"/>
  <c r="I120" i="5"/>
  <c r="F121" i="5"/>
  <c r="G121" i="5"/>
  <c r="H121" i="5"/>
  <c r="I121" i="5"/>
  <c r="F122" i="5"/>
  <c r="G122" i="5"/>
  <c r="H122" i="5"/>
  <c r="I122" i="5"/>
  <c r="F123" i="5"/>
  <c r="G123" i="5"/>
  <c r="H123" i="5"/>
  <c r="I123" i="5"/>
  <c r="F98" i="5"/>
  <c r="G98" i="5"/>
  <c r="H98" i="5"/>
  <c r="I98" i="5"/>
  <c r="F99" i="5"/>
  <c r="G99" i="5"/>
  <c r="H99" i="5"/>
  <c r="I99" i="5"/>
  <c r="F100" i="5"/>
  <c r="G100" i="5"/>
  <c r="H100" i="5"/>
  <c r="I100" i="5"/>
  <c r="F101" i="5"/>
  <c r="G101" i="5"/>
  <c r="H101" i="5"/>
  <c r="I101" i="5"/>
  <c r="F102" i="5"/>
  <c r="G102" i="5"/>
  <c r="H102" i="5"/>
  <c r="I102" i="5"/>
  <c r="F103" i="5"/>
  <c r="G103" i="5"/>
  <c r="H103" i="5"/>
  <c r="I103" i="5"/>
  <c r="F104" i="5"/>
  <c r="G104" i="5"/>
  <c r="H104" i="5"/>
  <c r="I104" i="5"/>
  <c r="F105" i="5"/>
  <c r="G105" i="5"/>
  <c r="H105" i="5"/>
  <c r="I105" i="5"/>
  <c r="F106" i="5"/>
  <c r="G106" i="5"/>
  <c r="H106" i="5"/>
  <c r="I106" i="5"/>
  <c r="F107" i="5"/>
  <c r="G107" i="5"/>
  <c r="H107" i="5"/>
  <c r="I107" i="5"/>
  <c r="F108" i="5"/>
  <c r="G108" i="5"/>
  <c r="H108" i="5"/>
  <c r="I108" i="5"/>
  <c r="F109" i="5"/>
  <c r="G109" i="5"/>
  <c r="H109" i="5"/>
  <c r="I109" i="5"/>
  <c r="F110" i="5"/>
  <c r="G110" i="5"/>
  <c r="H110" i="5"/>
  <c r="I110" i="5"/>
  <c r="G97" i="5"/>
  <c r="H97" i="5"/>
  <c r="I97" i="5"/>
  <c r="F97" i="5"/>
  <c r="G77" i="5"/>
  <c r="H77" i="5"/>
  <c r="I77" i="5"/>
  <c r="G78" i="5"/>
  <c r="H78" i="5"/>
  <c r="I78" i="5"/>
  <c r="G79" i="5"/>
  <c r="H79" i="5"/>
  <c r="I79" i="5"/>
  <c r="G80" i="5"/>
  <c r="H80" i="5"/>
  <c r="I80" i="5"/>
  <c r="G81" i="5"/>
  <c r="H81" i="5"/>
  <c r="I81" i="5"/>
  <c r="G82" i="5"/>
  <c r="H82" i="5"/>
  <c r="I82" i="5"/>
  <c r="G83" i="5"/>
  <c r="H83" i="5"/>
  <c r="I83" i="5"/>
  <c r="F84" i="5"/>
  <c r="G84" i="5"/>
  <c r="H84" i="5"/>
  <c r="I84" i="5"/>
  <c r="F85" i="5"/>
  <c r="G85" i="5"/>
  <c r="H85" i="5"/>
  <c r="I85" i="5"/>
  <c r="F86" i="5"/>
  <c r="G86" i="5"/>
  <c r="H86" i="5"/>
  <c r="I86" i="5"/>
  <c r="F87" i="5"/>
  <c r="G87" i="5"/>
  <c r="H87" i="5"/>
  <c r="I87" i="5"/>
  <c r="F88" i="5"/>
  <c r="G88" i="5"/>
  <c r="H88" i="5"/>
  <c r="I88" i="5"/>
  <c r="F89" i="5"/>
  <c r="G89" i="5"/>
  <c r="H89" i="5"/>
  <c r="I89" i="5"/>
  <c r="F90" i="5"/>
  <c r="G90" i="5"/>
  <c r="H90" i="5"/>
  <c r="I90" i="5"/>
  <c r="F91" i="5"/>
  <c r="G91" i="5"/>
  <c r="H91" i="5"/>
  <c r="I91" i="5"/>
  <c r="F92" i="5"/>
  <c r="G92" i="5"/>
  <c r="H92" i="5"/>
  <c r="I92" i="5"/>
  <c r="G67" i="5"/>
  <c r="H67" i="5"/>
  <c r="I67" i="5"/>
  <c r="G68" i="5"/>
  <c r="H68" i="5"/>
  <c r="I68" i="5"/>
  <c r="G69" i="5"/>
  <c r="H69" i="5"/>
  <c r="I69" i="5"/>
  <c r="G70" i="5"/>
  <c r="H70" i="5"/>
  <c r="I70" i="5"/>
  <c r="G71" i="5"/>
  <c r="H71" i="5"/>
  <c r="I71" i="5"/>
  <c r="G72" i="5"/>
  <c r="H72" i="5"/>
  <c r="I72" i="5"/>
  <c r="G73" i="5"/>
  <c r="H73" i="5"/>
  <c r="I73" i="5"/>
  <c r="G74" i="5"/>
  <c r="H74" i="5"/>
  <c r="I74" i="5"/>
  <c r="G75" i="5"/>
  <c r="H75" i="5"/>
  <c r="I75" i="5"/>
  <c r="G76" i="5"/>
  <c r="H76" i="5"/>
  <c r="I76" i="5"/>
  <c r="H66" i="5"/>
  <c r="G66" i="5"/>
  <c r="C124" i="5"/>
  <c r="D124" i="5"/>
  <c r="E124" i="5"/>
  <c r="C93" i="5"/>
  <c r="D93" i="5"/>
  <c r="E93" i="5"/>
  <c r="C62" i="5"/>
  <c r="D62" i="5"/>
  <c r="E62" i="5"/>
  <c r="F62" i="5"/>
  <c r="B124" i="5"/>
  <c r="B93" i="5"/>
  <c r="B62" i="5"/>
  <c r="G61" i="5"/>
  <c r="H61" i="5"/>
  <c r="I61" i="5"/>
  <c r="J61" i="5"/>
  <c r="G47" i="5"/>
  <c r="H47" i="5"/>
  <c r="I47" i="5"/>
  <c r="J47" i="5"/>
  <c r="G48" i="5"/>
  <c r="H48" i="5"/>
  <c r="I48" i="5"/>
  <c r="J48" i="5"/>
  <c r="G49" i="5"/>
  <c r="H49" i="5"/>
  <c r="I49" i="5"/>
  <c r="J49" i="5"/>
  <c r="G50" i="5"/>
  <c r="H50" i="5"/>
  <c r="I50" i="5"/>
  <c r="J50" i="5"/>
  <c r="G51" i="5"/>
  <c r="H51" i="5"/>
  <c r="I51" i="5"/>
  <c r="J51" i="5"/>
  <c r="G52" i="5"/>
  <c r="H52" i="5"/>
  <c r="I52" i="5"/>
  <c r="J52" i="5"/>
  <c r="G53" i="5"/>
  <c r="H53" i="5"/>
  <c r="I53" i="5"/>
  <c r="J53" i="5"/>
  <c r="G54" i="5"/>
  <c r="H54" i="5"/>
  <c r="I54" i="5"/>
  <c r="J54" i="5"/>
  <c r="G55" i="5"/>
  <c r="H55" i="5"/>
  <c r="I55" i="5"/>
  <c r="J55" i="5"/>
  <c r="G56" i="5"/>
  <c r="H56" i="5"/>
  <c r="I56" i="5"/>
  <c r="J56" i="5"/>
  <c r="G57" i="5"/>
  <c r="H57" i="5"/>
  <c r="I57" i="5"/>
  <c r="J57" i="5"/>
  <c r="G58" i="5"/>
  <c r="H58" i="5"/>
  <c r="I58" i="5"/>
  <c r="J58" i="5"/>
  <c r="G59" i="5"/>
  <c r="H59" i="5"/>
  <c r="I59" i="5"/>
  <c r="J59" i="5"/>
  <c r="G60" i="5"/>
  <c r="H60" i="5"/>
  <c r="I60" i="5"/>
  <c r="J60" i="5"/>
  <c r="G36" i="5"/>
  <c r="H36" i="5"/>
  <c r="I36" i="5"/>
  <c r="J36" i="5"/>
  <c r="G37" i="5"/>
  <c r="H37" i="5"/>
  <c r="I37" i="5"/>
  <c r="J37" i="5"/>
  <c r="G38" i="5"/>
  <c r="H38" i="5"/>
  <c r="I38" i="5"/>
  <c r="J38" i="5"/>
  <c r="G39" i="5"/>
  <c r="H39" i="5"/>
  <c r="I39" i="5"/>
  <c r="J39" i="5"/>
  <c r="G40" i="5"/>
  <c r="H40" i="5"/>
  <c r="I40" i="5"/>
  <c r="J40" i="5"/>
  <c r="G41" i="5"/>
  <c r="H41" i="5"/>
  <c r="I41" i="5"/>
  <c r="J41" i="5"/>
  <c r="G42" i="5"/>
  <c r="H42" i="5"/>
  <c r="I42" i="5"/>
  <c r="J42" i="5"/>
  <c r="G43" i="5"/>
  <c r="H43" i="5"/>
  <c r="I43" i="5"/>
  <c r="J43" i="5"/>
  <c r="G44" i="5"/>
  <c r="H44" i="5"/>
  <c r="I44" i="5"/>
  <c r="J44" i="5"/>
  <c r="G45" i="5"/>
  <c r="H45" i="5"/>
  <c r="I45" i="5"/>
  <c r="J45" i="5"/>
  <c r="G46" i="5"/>
  <c r="H46" i="5"/>
  <c r="I46" i="5"/>
  <c r="J46" i="5"/>
  <c r="J35" i="5"/>
  <c r="I35" i="5"/>
  <c r="H35" i="5"/>
  <c r="G35" i="5"/>
  <c r="C31" i="5"/>
  <c r="D31" i="5"/>
  <c r="E31" i="5"/>
  <c r="F31" i="5"/>
  <c r="B31" i="5"/>
  <c r="G31" i="5" s="1"/>
  <c r="G28" i="5"/>
  <c r="H28" i="5"/>
  <c r="I28" i="5"/>
  <c r="J28" i="5"/>
  <c r="G29" i="5"/>
  <c r="H29" i="5"/>
  <c r="I29" i="5"/>
  <c r="J29" i="5"/>
  <c r="G30" i="5"/>
  <c r="H30" i="5"/>
  <c r="I30" i="5"/>
  <c r="J30" i="5"/>
  <c r="G5" i="5"/>
  <c r="H5" i="5"/>
  <c r="I5" i="5"/>
  <c r="J5" i="5"/>
  <c r="G6" i="5"/>
  <c r="H6" i="5"/>
  <c r="I6" i="5"/>
  <c r="J6" i="5"/>
  <c r="G7" i="5"/>
  <c r="H7" i="5"/>
  <c r="I7" i="5"/>
  <c r="J7" i="5"/>
  <c r="G8" i="5"/>
  <c r="H8" i="5"/>
  <c r="I8" i="5"/>
  <c r="J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J4" i="5"/>
  <c r="I4" i="5"/>
  <c r="H4" i="5"/>
  <c r="G4" i="5"/>
  <c r="F77" i="4"/>
  <c r="G77" i="4"/>
  <c r="H77" i="4"/>
  <c r="I77" i="4"/>
  <c r="F78" i="4"/>
  <c r="G78" i="4"/>
  <c r="H78" i="4"/>
  <c r="I78" i="4"/>
  <c r="F79" i="4"/>
  <c r="G79" i="4"/>
  <c r="H79" i="4"/>
  <c r="I79" i="4"/>
  <c r="F80" i="4"/>
  <c r="G80" i="4"/>
  <c r="H80" i="4"/>
  <c r="I80" i="4"/>
  <c r="F82" i="4"/>
  <c r="G82" i="4"/>
  <c r="H82" i="4"/>
  <c r="I82" i="4"/>
  <c r="F84" i="4"/>
  <c r="G84" i="4"/>
  <c r="H84" i="4"/>
  <c r="I84" i="4"/>
  <c r="F85" i="4"/>
  <c r="G85" i="4"/>
  <c r="H85" i="4"/>
  <c r="I85" i="4"/>
  <c r="F86" i="4"/>
  <c r="G86" i="4"/>
  <c r="H86" i="4"/>
  <c r="I86" i="4"/>
  <c r="F87" i="4"/>
  <c r="G87" i="4"/>
  <c r="H87" i="4"/>
  <c r="I87" i="4"/>
  <c r="F88" i="4"/>
  <c r="G88" i="4"/>
  <c r="H88" i="4"/>
  <c r="I88" i="4"/>
  <c r="F89" i="4"/>
  <c r="G89" i="4"/>
  <c r="H89" i="4"/>
  <c r="I89" i="4"/>
  <c r="F90" i="4"/>
  <c r="G90" i="4"/>
  <c r="H90" i="4"/>
  <c r="I90" i="4"/>
  <c r="F91" i="4"/>
  <c r="G91" i="4"/>
  <c r="H91" i="4"/>
  <c r="I91" i="4"/>
  <c r="F92" i="4"/>
  <c r="G92" i="4"/>
  <c r="H92" i="4"/>
  <c r="I92" i="4"/>
  <c r="F67" i="4"/>
  <c r="G67" i="4"/>
  <c r="H67" i="4"/>
  <c r="I67" i="4"/>
  <c r="F68" i="4"/>
  <c r="G68" i="4"/>
  <c r="H68" i="4"/>
  <c r="I68" i="4"/>
  <c r="F69" i="4"/>
  <c r="G69" i="4"/>
  <c r="H69" i="4"/>
  <c r="I69" i="4"/>
  <c r="F70" i="4"/>
  <c r="G70" i="4"/>
  <c r="H70" i="4"/>
  <c r="I70" i="4"/>
  <c r="F71" i="4"/>
  <c r="G71" i="4"/>
  <c r="H71" i="4"/>
  <c r="I71" i="4"/>
  <c r="F72" i="4"/>
  <c r="G72" i="4"/>
  <c r="H72" i="4"/>
  <c r="I72" i="4"/>
  <c r="F73" i="4"/>
  <c r="G73" i="4"/>
  <c r="H73" i="4"/>
  <c r="I73" i="4"/>
  <c r="F74" i="4"/>
  <c r="G74" i="4"/>
  <c r="H74" i="4"/>
  <c r="I74" i="4"/>
  <c r="F76" i="4"/>
  <c r="G76" i="4"/>
  <c r="H76" i="4"/>
  <c r="I76" i="4"/>
  <c r="C93" i="4"/>
  <c r="D93" i="4"/>
  <c r="E93" i="4"/>
  <c r="B93" i="4"/>
  <c r="C62" i="4"/>
  <c r="D62" i="4"/>
  <c r="E62" i="4"/>
  <c r="F62" i="4"/>
  <c r="B62" i="4"/>
  <c r="G62" i="4" s="1"/>
  <c r="G51" i="4"/>
  <c r="H51" i="4"/>
  <c r="I51" i="4"/>
  <c r="J51" i="4"/>
  <c r="G52" i="4"/>
  <c r="H52" i="4"/>
  <c r="I52" i="4"/>
  <c r="J52" i="4"/>
  <c r="G53" i="4"/>
  <c r="H53" i="4"/>
  <c r="I53" i="4"/>
  <c r="J53" i="4"/>
  <c r="G54" i="4"/>
  <c r="H54" i="4"/>
  <c r="I54" i="4"/>
  <c r="J54" i="4"/>
  <c r="G55" i="4"/>
  <c r="H55" i="4"/>
  <c r="I55" i="4"/>
  <c r="J55" i="4"/>
  <c r="G56" i="4"/>
  <c r="H56" i="4"/>
  <c r="I56" i="4"/>
  <c r="J56" i="4"/>
  <c r="G57" i="4"/>
  <c r="H57" i="4"/>
  <c r="I57" i="4"/>
  <c r="J57" i="4"/>
  <c r="G58" i="4"/>
  <c r="H58" i="4"/>
  <c r="I58" i="4"/>
  <c r="J58" i="4"/>
  <c r="G59" i="4"/>
  <c r="H59" i="4"/>
  <c r="I59" i="4"/>
  <c r="J59" i="4"/>
  <c r="G60" i="4"/>
  <c r="H60" i="4"/>
  <c r="I60" i="4"/>
  <c r="J60" i="4"/>
  <c r="G61" i="4"/>
  <c r="H61" i="4"/>
  <c r="I61" i="4"/>
  <c r="J61" i="4"/>
  <c r="I62" i="4"/>
  <c r="G36" i="4"/>
  <c r="H36" i="4"/>
  <c r="I36" i="4"/>
  <c r="J36" i="4"/>
  <c r="G37" i="4"/>
  <c r="H37" i="4"/>
  <c r="I37" i="4"/>
  <c r="J37" i="4"/>
  <c r="G38" i="4"/>
  <c r="H38" i="4"/>
  <c r="I38" i="4"/>
  <c r="J38" i="4"/>
  <c r="G39" i="4"/>
  <c r="H39" i="4"/>
  <c r="I39" i="4"/>
  <c r="J39" i="4"/>
  <c r="G40" i="4"/>
  <c r="H40" i="4"/>
  <c r="I40" i="4"/>
  <c r="J40" i="4"/>
  <c r="G41" i="4"/>
  <c r="H41" i="4"/>
  <c r="I41" i="4"/>
  <c r="J41" i="4"/>
  <c r="G42" i="4"/>
  <c r="H42" i="4"/>
  <c r="I42" i="4"/>
  <c r="J42" i="4"/>
  <c r="G43" i="4"/>
  <c r="H43" i="4"/>
  <c r="I43" i="4"/>
  <c r="J43" i="4"/>
  <c r="G44" i="4"/>
  <c r="H44" i="4"/>
  <c r="I44" i="4"/>
  <c r="J44" i="4"/>
  <c r="G45" i="4"/>
  <c r="H45" i="4"/>
  <c r="I45" i="4"/>
  <c r="J45" i="4"/>
  <c r="G46" i="4"/>
  <c r="H46" i="4"/>
  <c r="I46" i="4"/>
  <c r="J46" i="4"/>
  <c r="G47" i="4"/>
  <c r="H47" i="4"/>
  <c r="I47" i="4"/>
  <c r="J47" i="4"/>
  <c r="G48" i="4"/>
  <c r="H48" i="4"/>
  <c r="I48" i="4"/>
  <c r="J48" i="4"/>
  <c r="G49" i="4"/>
  <c r="H49" i="4"/>
  <c r="I49" i="4"/>
  <c r="J49" i="4"/>
  <c r="G50" i="4"/>
  <c r="H50" i="4"/>
  <c r="I50" i="4"/>
  <c r="J50" i="4"/>
  <c r="H35" i="4"/>
  <c r="G35" i="4"/>
  <c r="J35" i="4"/>
  <c r="I35" i="4"/>
  <c r="C31" i="4"/>
  <c r="D31" i="4"/>
  <c r="E31" i="4"/>
  <c r="F31" i="4"/>
  <c r="H28" i="4"/>
  <c r="I28" i="4"/>
  <c r="J28" i="4"/>
  <c r="H29" i="4"/>
  <c r="I29" i="4"/>
  <c r="J29" i="4"/>
  <c r="H30" i="4"/>
  <c r="I30" i="4"/>
  <c r="J30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J4" i="4"/>
  <c r="I4" i="4"/>
  <c r="H4" i="4"/>
  <c r="G4" i="4"/>
  <c r="L13" i="2" l="1"/>
  <c r="L18" i="2"/>
  <c r="L23" i="2"/>
  <c r="J62" i="4"/>
  <c r="H62" i="4"/>
  <c r="G62" i="5"/>
  <c r="H31" i="4"/>
  <c r="E38" i="1"/>
  <c r="K36" i="1"/>
  <c r="K37" i="1"/>
  <c r="L36" i="1"/>
  <c r="F38" i="2"/>
  <c r="L34" i="2"/>
  <c r="H62" i="5"/>
  <c r="I31" i="5"/>
  <c r="E38" i="2"/>
  <c r="L34" i="1"/>
  <c r="L35" i="1"/>
  <c r="L37" i="1"/>
  <c r="D38" i="2"/>
  <c r="L8" i="2"/>
  <c r="K33" i="2"/>
  <c r="L36" i="2"/>
  <c r="L35" i="2"/>
  <c r="C38" i="2"/>
  <c r="K38" i="2" s="1"/>
  <c r="K8" i="2"/>
  <c r="K37" i="2"/>
  <c r="K36" i="2"/>
  <c r="K35" i="2"/>
  <c r="C38" i="1"/>
  <c r="K38" i="1" s="1"/>
  <c r="F38" i="1"/>
  <c r="D38" i="1"/>
  <c r="I62" i="5"/>
  <c r="I93" i="4"/>
  <c r="G93" i="4"/>
  <c r="I31" i="4"/>
  <c r="F93" i="4"/>
  <c r="H93" i="4"/>
  <c r="F124" i="5"/>
  <c r="H93" i="5"/>
  <c r="I124" i="5"/>
  <c r="G124" i="5"/>
  <c r="H31" i="5"/>
  <c r="F93" i="5"/>
  <c r="I93" i="5"/>
  <c r="G93" i="5"/>
  <c r="H124" i="5"/>
  <c r="J31" i="5"/>
  <c r="J62" i="5"/>
  <c r="I18" i="3"/>
  <c r="G18" i="3"/>
  <c r="G19" i="3" s="1"/>
  <c r="E18" i="3"/>
  <c r="D18" i="3"/>
  <c r="C18" i="3"/>
  <c r="I17" i="3"/>
  <c r="I19" i="3" s="1"/>
  <c r="G17" i="3"/>
  <c r="E17" i="3"/>
  <c r="D17" i="3"/>
  <c r="C17" i="3"/>
  <c r="I16" i="3"/>
  <c r="G16" i="3"/>
  <c r="E16" i="3"/>
  <c r="C16" i="3"/>
  <c r="I15" i="3"/>
  <c r="G15" i="3"/>
  <c r="E15" i="3"/>
  <c r="E19" i="3" s="1"/>
  <c r="C15" i="3"/>
  <c r="I14" i="3"/>
  <c r="G14" i="3"/>
  <c r="E14" i="3"/>
  <c r="C14" i="3"/>
  <c r="I9" i="3"/>
  <c r="G9" i="3"/>
  <c r="E9" i="3"/>
  <c r="D9" i="3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B31" i="4"/>
  <c r="G5" i="4"/>
  <c r="L38" i="1" l="1"/>
  <c r="L38" i="2"/>
  <c r="D19" i="3"/>
  <c r="C19" i="3"/>
  <c r="G31" i="4"/>
  <c r="J31" i="4"/>
</calcChain>
</file>

<file path=xl/comments1.xml><?xml version="1.0" encoding="utf-8"?>
<comments xmlns="http://schemas.openxmlformats.org/spreadsheetml/2006/main">
  <authors>
    <author>Jozef Jurkovič</author>
  </authors>
  <commentList>
    <comment ref="E6" authorId="0" shapeId="0">
      <text>
        <r>
          <rPr>
            <b/>
            <sz val="8"/>
            <color indexed="81"/>
            <rFont val="Tahoma"/>
            <family val="2"/>
            <charset val="238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<sst xmlns="http://schemas.openxmlformats.org/spreadsheetml/2006/main" count="4429" uniqueCount="1382">
  <si>
    <t>občania SR</t>
  </si>
  <si>
    <t>cudzinci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</si>
  <si>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</si>
  <si>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</si>
  <si>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</si>
  <si>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</si>
  <si>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</si>
  <si>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</si>
  <si>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</si>
  <si>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</si>
  <si>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</si>
  <si>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</si>
  <si>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</si>
  <si>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</si>
  <si>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</si>
  <si>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</si>
  <si>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</si>
  <si>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</si>
  <si>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</si>
  <si>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</si>
  <si>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P.č.</t>
  </si>
  <si>
    <t>Stupeň</t>
  </si>
  <si>
    <t>1. stupeň</t>
  </si>
  <si>
    <t>2.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</si>
  <si>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</si>
  <si>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</si>
  <si>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</si>
  <si>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</si>
  <si>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</si>
  <si>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</si>
  <si>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</si>
  <si>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</si>
  <si>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</si>
  <si>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</si>
  <si>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</si>
  <si>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</si>
  <si>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</si>
  <si>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</si>
  <si>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</si>
  <si>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</si>
  <si>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</si>
  <si>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</si>
  <si>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</si>
  <si>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</si>
  <si>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</si>
  <si>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</si>
  <si>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</si>
  <si>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</si>
  <si>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</si>
  <si>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</si>
  <si>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</si>
  <si>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</si>
  <si>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</si>
  <si>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</si>
  <si>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</si>
  <si>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</si>
  <si>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</si>
  <si>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</si>
  <si>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</si>
  <si>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</si>
  <si>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</si>
  <si>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</si>
  <si>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</si>
  <si>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</si>
  <si>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</si>
  <si>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</si>
  <si>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</si>
  <si>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</si>
  <si>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</si>
  <si>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</si>
  <si>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</si>
  <si>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</si>
  <si>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</si>
  <si>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</si>
  <si>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</si>
  <si>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>Kategória
fakulta</t>
  </si>
  <si>
    <t>Ostatné</t>
  </si>
  <si>
    <t>Kategória fakulta</t>
  </si>
  <si>
    <t>Jazyky</t>
  </si>
  <si>
    <t>Skratka titulu</t>
  </si>
  <si>
    <t>Spojený 1. a 2. stupeň</t>
  </si>
  <si>
    <t>Pozastavené práva</t>
  </si>
  <si>
    <t>Dátum pozastavenia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</si>
  <si>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</si>
  <si>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</si>
  <si>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</si>
  <si>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</si>
  <si>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</si>
  <si>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</si>
  <si>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</si>
  <si>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</si>
  <si>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</si>
  <si>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</si>
  <si>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</si>
  <si>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ktorým vznikla povinnosť uhradiť školné za prekročenie štandardnej dĺžky štúdia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</si>
  <si>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</si>
  <si>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</si>
  <si>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</si>
  <si>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</si>
  <si>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</si>
  <si>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</si>
  <si>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</si>
  <si>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</si>
  <si>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</si>
  <si>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</si>
  <si>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</si>
  <si>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</si>
  <si>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</si>
  <si>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</si>
  <si>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</si>
  <si>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</si>
  <si>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</si>
  <si>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</si>
  <si>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</si>
  <si>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</si>
  <si>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</si>
  <si>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</si>
  <si>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</si>
  <si>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</si>
  <si>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Počet výberových konaní</t>
  </si>
  <si>
    <t>Prepočítaný počet</t>
  </si>
  <si>
    <t>spolu podľa stupňov</t>
  </si>
  <si>
    <t xml:space="preserve">spolu vysoká škola 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</si>
  <si>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</si>
  <si>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</si>
  <si>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</si>
  <si>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</si>
  <si>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</si>
  <si>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</si>
  <si>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</si>
  <si>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V dennej aj v externej forme spolu</t>
  </si>
  <si>
    <t xml:space="preserve">Spolu vysoká škola </t>
  </si>
  <si>
    <t>Spolu podľa stupňov</t>
  </si>
  <si>
    <t>Spolu denná forma</t>
  </si>
  <si>
    <t>Spolu externá forma</t>
  </si>
  <si>
    <t>obe formy spolu</t>
  </si>
  <si>
    <t xml:space="preserve">Rozdiel v % </t>
  </si>
  <si>
    <t>Celkový počet predložených návrhov</t>
  </si>
  <si>
    <t>Priemerný vek uchádzačov</t>
  </si>
  <si>
    <t>Počet inak skončených konaní</t>
  </si>
  <si>
    <t>Celkový počet vymenovaných docentov</t>
  </si>
  <si>
    <t>Priemerný vek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</si>
  <si>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</si>
  <si>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</si>
  <si>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</si>
  <si>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</si>
  <si>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</si>
  <si>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</si>
  <si>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</si>
  <si>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</si>
  <si>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</si>
  <si>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</si>
  <si>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</si>
  <si>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</si>
  <si>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</si>
  <si>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</si>
  <si>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</si>
  <si>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Zoznam tabuliek</t>
  </si>
  <si>
    <t>Tabuľka č. 1:</t>
  </si>
  <si>
    <t>Tabuľka č. 4:</t>
  </si>
  <si>
    <t>Tabuľka č. 7:</t>
  </si>
  <si>
    <t>Tabuľka č. 10:</t>
  </si>
  <si>
    <t>Tabuľka č. 11:</t>
  </si>
  <si>
    <t>Tabuľka č. 13:</t>
  </si>
  <si>
    <t>Tabuľka č. 15:</t>
  </si>
  <si>
    <t>Tabuľka č. 16:</t>
  </si>
  <si>
    <t>Tabuľka č. 18:</t>
  </si>
  <si>
    <t>Tabuľka č. 19:</t>
  </si>
  <si>
    <t>Tabuľka č. 20:</t>
  </si>
  <si>
    <t>Tabuľka č. 21:</t>
  </si>
  <si>
    <t>Vysoká škola:</t>
  </si>
  <si>
    <t>Tabuľka č. 5:</t>
  </si>
  <si>
    <t>Tabuľka č. 6:</t>
  </si>
  <si>
    <t>Tabuľka č. 8:</t>
  </si>
  <si>
    <t>Tabuľka č. 9:</t>
  </si>
  <si>
    <t>Vývoj počtu študentov (stav k 31.10. daného roka)</t>
  </si>
  <si>
    <t>Tabuľka č. 1a:</t>
  </si>
  <si>
    <t>Tabuľka č. 2</t>
  </si>
  <si>
    <t>Tabuľka č.3a:</t>
  </si>
  <si>
    <t>Tabuľka č.3b:</t>
  </si>
  <si>
    <t>Tabuľka č.3c:</t>
  </si>
  <si>
    <t>Kvalifikačná štruktúra vysokoškolských učiteľov</t>
  </si>
  <si>
    <t>Tabuľka č. 14:</t>
  </si>
  <si>
    <t>Tabuľka č. 17:</t>
  </si>
  <si>
    <t>Tabuľka č. 12:</t>
  </si>
  <si>
    <t>ADM, ADN, AEM, AEN</t>
  </si>
  <si>
    <t>BDM, BDN, CBA, CBB</t>
  </si>
  <si>
    <t>spolu</t>
  </si>
  <si>
    <t>Vysoká škola</t>
  </si>
  <si>
    <t>2013 / 2014</t>
  </si>
  <si>
    <t>z toho ženy</t>
  </si>
  <si>
    <t>2014 / 2015</t>
  </si>
  <si>
    <t>Stupeň štúdia</t>
  </si>
  <si>
    <t>Počet obhájených prác</t>
  </si>
  <si>
    <t>z toho počet prác predložených ženami</t>
  </si>
  <si>
    <t>Pozn.: Percentuálny podiel  v jednotlivých kategóriách žien je z celkového počtu žien</t>
  </si>
  <si>
    <t>2015 / 2016</t>
  </si>
  <si>
    <t>2016 / 2017</t>
  </si>
  <si>
    <t>2017 / 2018</t>
  </si>
  <si>
    <t>V roku 2017/2018</t>
  </si>
  <si>
    <t>V roku 2018</t>
  </si>
  <si>
    <t>Odbor habilitačného konania a inauguračného konania</t>
  </si>
  <si>
    <t>Tabuľková príloha
k výročnej správe o činnosti vysokej školy za rok 2019</t>
  </si>
  <si>
    <t>Tabuľka č. 1: Počet študentov vysokej školy k 31. 10. 2019</t>
  </si>
  <si>
    <t>Tabuľka č. 2: Počet študentov, ktorí riadne skončili štúdium v akademickom roku 2018/2019</t>
  </si>
  <si>
    <t>Tabuľka č. 3a: Prijímacie konanie na študijné programy v prvom stupni a v spojenom prvom a druhom stupni v roku 2019</t>
  </si>
  <si>
    <t>Tabuľla č. 3b: Prijímacie konanie na študijné programy v druhom stupni v roku 2019</t>
  </si>
  <si>
    <t>Tabuľka č. 3c: Prijímacie konanie na študijné programy v treťom stupni v roku 2019</t>
  </si>
  <si>
    <t>Tabuľka č. 4: Počet študentov uhrádzajúcich školné (ak. rok 2018/2019)</t>
  </si>
  <si>
    <t>ktorým vznikla v ak. roku 2018/2019 povinnosť uhradiť školné</t>
  </si>
  <si>
    <t>2018 / 2019</t>
  </si>
  <si>
    <t>Tabuľka č. 5: Podiel riadne skončených štúdií na celkovom počte začatých štúdií v danom akademickom roku k 31.12.2019</t>
  </si>
  <si>
    <t>Tabuľka č. 6: Prehľad akademických mobilít - študenti v akademickom roku 2018/2019 a porovnanie s akademickým rokom 2017/2018</t>
  </si>
  <si>
    <t>V roku 2018/2019</t>
  </si>
  <si>
    <t>Tabuľka č. 7: Zoznam predložených návrhov na vymenovanie za profesora v roku 2019</t>
  </si>
  <si>
    <t>Počet neskončených konaní: stav k 1.1.2019</t>
  </si>
  <si>
    <t>Počet neskončených konaní: stav k 31.12.2019</t>
  </si>
  <si>
    <t>Počet riadne skončených konaní k 31.12.2019</t>
  </si>
  <si>
    <t>Tabuľka č. 8: Zoznam vymenovaných docentov za rok 2019</t>
  </si>
  <si>
    <t>Tabuľka č. 9: Výberové konania na miesta vysokoškolských učiteľov uskutočnené v roku 2019</t>
  </si>
  <si>
    <t>Evidenčný prepočítaný počet vysokoškolských učiteľov k 31. 10. 2019</t>
  </si>
  <si>
    <t>Tabuľka č. 11: Prehľad akademických mobilít - zamestnanci v akademickom roku 2018/2019 a porovnanie s akademickým rokom 2017/2018</t>
  </si>
  <si>
    <t>Rozdiel 2019 - 2018</t>
  </si>
  <si>
    <t>Rozdiel v % 2019 - 2018</t>
  </si>
  <si>
    <t>Tabuľka č. 12: Informácie o záverečných prácach a rigoróznych prácach predložených na obhajobu v roku 2019</t>
  </si>
  <si>
    <t>Tabuľka č. 13: Publikačná činnosť vysokej školy za rok 2019 a porovnanie s rokom 2018</t>
  </si>
  <si>
    <t>V roku 2019</t>
  </si>
  <si>
    <t>Tabuľka č. 14: Umelecká činnosť vysokej školy za rok 2019 a porovnanie s rokom 2018</t>
  </si>
  <si>
    <t>Tabuľka č. 15: Zoznam akreditovaných študijných programov ponúkaných
 k 1.9.2019</t>
  </si>
  <si>
    <t>Tabuľka č. 16: Zoznam akreditovaných študijných programov - pozastavenie práva, odňatie práva alebo skončenie platnosti priznaného práva k 31.12. 2019</t>
  </si>
  <si>
    <t>Tabuľka č. 19: Finančné prostriedky na výskumné projekty získané v roku 2019</t>
  </si>
  <si>
    <t>Tabuľka č. 20: Finančné prostriedky na ostatné (nevýskumné) projekty získané v roku 2019</t>
  </si>
  <si>
    <t>Tabuľka č. 21: Prehľad umeleckej činnosti vysokej školy za rok 2019</t>
  </si>
  <si>
    <t>Počet študentov vysokej školy k 31. 10. 2019</t>
  </si>
  <si>
    <t>Počet študentov, ktorí riadne skončili štúdium v akademickom roku 2018/2019</t>
  </si>
  <si>
    <t>Prijímacie konanie na študijné programy v prvom stupni a v spojenom prvom a druhom stupni v roku 2019</t>
  </si>
  <si>
    <t>Prijímacie konanie na študijné programy v druhom stupni v roku 2019</t>
  </si>
  <si>
    <t>Prijímacie konanie na študijné programy v treťom stupni v roku 2019</t>
  </si>
  <si>
    <t>Počet študentov uhrádzajúcich školné (ak. rok 2018/2019)</t>
  </si>
  <si>
    <t>Podiel riadne skončených štúdií na celkovom počte začatých štúdií v danom akademickom roku k 31.12.2019</t>
  </si>
  <si>
    <t>Zoznam predložených návrhov na vymenovanie za profesora v roku 2019</t>
  </si>
  <si>
    <t>Zoznam vymenovaných docentov za rok 2019</t>
  </si>
  <si>
    <t>Výberové konania na miesta vysokoškolských učiteľov uskutočnené v roku 2019</t>
  </si>
  <si>
    <t>Prehľad akademických mobilít - zamestnanci v akademickom roku 2018/2019 a porovnanie s akademickým rokom 2017/2018</t>
  </si>
  <si>
    <t>Informácie o záverečných prácach a rigoróznych prácach predložených na obhajobu v roku 2019</t>
  </si>
  <si>
    <t>Umelecká činnosť vysokej školy za rok 2019 a porovnanie s rokom 2018</t>
  </si>
  <si>
    <t>Zoznam akreditovaných študijných programov ponúkaných  k 1.9.2019</t>
  </si>
  <si>
    <t>Finančné prostriedky na výskumné projekty získané v roku 2019</t>
  </si>
  <si>
    <t>Finančné prostriedky na ostatné (nevýskumné) projekty získané v roku 2019</t>
  </si>
  <si>
    <t>Prehľad umeleckej činnosti vysokej školy za rok 2019</t>
  </si>
  <si>
    <t>Prehľad akademických mobilít - študenti v akademickom roku 2018/2019 a porovnanie s akademickým rokom 2017/2018</t>
  </si>
  <si>
    <t>Publikačná činnosť vysokej školy za rok 2019 a porovnanie s rokom 2018</t>
  </si>
  <si>
    <t>Zoznam akreditovaných študijných programov - pozastavenie práva, odňatie práva alebo skončenie platnosti priznaného práva k 31.12.2019</t>
  </si>
  <si>
    <t>Docent</t>
  </si>
  <si>
    <t>Profesor</t>
  </si>
  <si>
    <t>Funkčné miesto</t>
  </si>
  <si>
    <t>Počet</t>
  </si>
  <si>
    <t>Tabuľka č. 17: Zoznam udelených akreditácií  habilitačného konania a inauguračného konania k 31.12.2019</t>
  </si>
  <si>
    <t>Pozastavená akreditácia</t>
  </si>
  <si>
    <t>Tabuľka č. 18: Zoznam udelených akreditácií  habilitačného konania a inauguračného konania  - pozastavenie, odňatie alebo skončenie platnosti udelenej akreditácie k 31.12.2019</t>
  </si>
  <si>
    <t>Odňaté akreditácie alebo skončenie platnosti udelenej akreditácie</t>
  </si>
  <si>
    <t xml:space="preserve"> Zoznam udelených akreditácií  habilitačného konania a inauguračného konania  k 31.12.2019</t>
  </si>
  <si>
    <t>Zoznam udelených akreditácií  habilitačného konania a inauguračného konania  - pozastavenie, odňatie alebo skončenie platnosti udelenej akreditácie k 31.12.2019</t>
  </si>
  <si>
    <t>Počet obsadených funkčných miest docenta a profesora osobami bez príslušného vedecko-pedagogického titulu alebo bez umelecko-pedagogického titulu podľa § 77 ods. 2 zákona</t>
  </si>
  <si>
    <t xml:space="preserve">Odbor habilitačného konania a inauguračného konania </t>
  </si>
  <si>
    <t>ktorým vznikla povinnosť uhradiť školné za štúdium v študijnom programe uskutočňovanom výlučne v inom ako štátnom jazyku</t>
  </si>
  <si>
    <t>biológia</t>
  </si>
  <si>
    <t>chémia</t>
  </si>
  <si>
    <t>ekologické a environmentálne vedy</t>
  </si>
  <si>
    <t>filológia</t>
  </si>
  <si>
    <t>filozofia</t>
  </si>
  <si>
    <t>fyzika</t>
  </si>
  <si>
    <t>historické vedy</t>
  </si>
  <si>
    <t>informatika</t>
  </si>
  <si>
    <t>matematika</t>
  </si>
  <si>
    <t>mediálne a komunikačné štúdiá</t>
  </si>
  <si>
    <t>ošetrovateľstvo</t>
  </si>
  <si>
    <t>politické vedy</t>
  </si>
  <si>
    <t>právo</t>
  </si>
  <si>
    <t>psychológia</t>
  </si>
  <si>
    <t>sociálna práca</t>
  </si>
  <si>
    <t>vedy o športe</t>
  </si>
  <si>
    <t>verejné zdravotníctvo</t>
  </si>
  <si>
    <t>všeobecné lekárstvo</t>
  </si>
  <si>
    <t>zdravotnícke vedy</t>
  </si>
  <si>
    <t>zubné lekárstvo</t>
  </si>
  <si>
    <t>učiteľstvo a pedagogické vedy</t>
  </si>
  <si>
    <t>1</t>
  </si>
  <si>
    <t>denná</t>
  </si>
  <si>
    <t>2</t>
  </si>
  <si>
    <t>3</t>
  </si>
  <si>
    <t>externá</t>
  </si>
  <si>
    <t>farmácia</t>
  </si>
  <si>
    <t>vedy o Zemi</t>
  </si>
  <si>
    <t>Pocet cudzincov uhradzajucich skolne mas v stlpci J.</t>
  </si>
  <si>
    <t>FF UPJŠ</t>
  </si>
  <si>
    <t>I.</t>
  </si>
  <si>
    <t>II.</t>
  </si>
  <si>
    <t>I.II.</t>
  </si>
  <si>
    <t>III.</t>
  </si>
  <si>
    <t>FVS UPJŠ</t>
  </si>
  <si>
    <t>LF UPJŠ</t>
  </si>
  <si>
    <t>PF UPJŠ</t>
  </si>
  <si>
    <t>UPJŠ</t>
  </si>
  <si>
    <t xml:space="preserve">Spolu LF </t>
  </si>
  <si>
    <t>Spolu PF</t>
  </si>
  <si>
    <t>Spolu PrávF</t>
  </si>
  <si>
    <t>PrávF UPJŠ</t>
  </si>
  <si>
    <t>Spolu FVS</t>
  </si>
  <si>
    <t>Spolu FF</t>
  </si>
  <si>
    <t>Spolu UPJŠ</t>
  </si>
  <si>
    <t>LF</t>
  </si>
  <si>
    <t>fakulta LF</t>
  </si>
  <si>
    <t>spolu  LF</t>
  </si>
  <si>
    <t>fakulta PF</t>
  </si>
  <si>
    <t>spolu PF</t>
  </si>
  <si>
    <t>fakulta PrávF</t>
  </si>
  <si>
    <t>spolu PrávF</t>
  </si>
  <si>
    <t>FVS</t>
  </si>
  <si>
    <t>spolu FVS</t>
  </si>
  <si>
    <t>FF</t>
  </si>
  <si>
    <t>spolu FF</t>
  </si>
  <si>
    <t>UTVŠ</t>
  </si>
  <si>
    <t>Ošetrovateľstvo</t>
  </si>
  <si>
    <t>D</t>
  </si>
  <si>
    <t>S</t>
  </si>
  <si>
    <t>Bc.</t>
  </si>
  <si>
    <t>Verejné zdravotníctvo</t>
  </si>
  <si>
    <t>Fyzioterapia</t>
  </si>
  <si>
    <t>PF</t>
  </si>
  <si>
    <t>A</t>
  </si>
  <si>
    <t xml:space="preserve"> geografia</t>
  </si>
  <si>
    <t>geografia</t>
  </si>
  <si>
    <t>všeobecná ekológia a ekológia jedinca a populácií</t>
  </si>
  <si>
    <t xml:space="preserve"> aplikovaná informatika</t>
  </si>
  <si>
    <t>aplikovaná informatika</t>
  </si>
  <si>
    <t>E</t>
  </si>
  <si>
    <t xml:space="preserve"> matematika</t>
  </si>
  <si>
    <t>ekonomická a finančná matematika</t>
  </si>
  <si>
    <t>fyzika – biológia</t>
  </si>
  <si>
    <t>fyzika – geografia</t>
  </si>
  <si>
    <t>fyzika – chémia</t>
  </si>
  <si>
    <t>fyzika – informatika</t>
  </si>
  <si>
    <t>geografia – filozofia</t>
  </si>
  <si>
    <t>geografia – informatika</t>
  </si>
  <si>
    <t>geografia – psychológia</t>
  </si>
  <si>
    <t>chémia – geografia</t>
  </si>
  <si>
    <t>chémia – informatika</t>
  </si>
  <si>
    <t>biológia – geografia</t>
  </si>
  <si>
    <t>biológia – chémia</t>
  </si>
  <si>
    <t>biológia – informatika</t>
  </si>
  <si>
    <t>biológia – psychológia</t>
  </si>
  <si>
    <t>matematika – biológia</t>
  </si>
  <si>
    <t>matematika – fyzika</t>
  </si>
  <si>
    <t>matematika – geografia</t>
  </si>
  <si>
    <t>matematika – chémia</t>
  </si>
  <si>
    <t>matematika – informatika</t>
  </si>
  <si>
    <t>matematika – psychológia</t>
  </si>
  <si>
    <t>PrávF</t>
  </si>
  <si>
    <t xml:space="preserve"> právo</t>
  </si>
  <si>
    <t>SAF</t>
  </si>
  <si>
    <t>verejná politika a verejná správa</t>
  </si>
  <si>
    <t>verejná správa</t>
  </si>
  <si>
    <t>európska verejná správa</t>
  </si>
  <si>
    <t>cudzie jazyky a kultúry</t>
  </si>
  <si>
    <t>Rodové štúdiá a kultúra</t>
  </si>
  <si>
    <t>etika</t>
  </si>
  <si>
    <t>Aplikovaná etika</t>
  </si>
  <si>
    <t>etika - filozofia</t>
  </si>
  <si>
    <t>Aplikovaná etika-filozofia</t>
  </si>
  <si>
    <t>etika - geografia</t>
  </si>
  <si>
    <t>Aplikovaná etika-geografia</t>
  </si>
  <si>
    <t>etika - neslovanské jazyky a literatúry</t>
  </si>
  <si>
    <t>Aplikovaná etika-nemecký jazyk a  literatúra</t>
  </si>
  <si>
    <t>etika - psychológia</t>
  </si>
  <si>
    <t>Aplikovaná etika-psychológia</t>
  </si>
  <si>
    <t>Filozofia</t>
  </si>
  <si>
    <t>filozofia - psychológia</t>
  </si>
  <si>
    <t>Filozofia - psychológia</t>
  </si>
  <si>
    <t>klasické jazyky - etika</t>
  </si>
  <si>
    <t>Latinský jazyk a literatúra – aplikovaná etika</t>
  </si>
  <si>
    <t>klasické jazyky - neslovanské jazyky a lteratúry</t>
  </si>
  <si>
    <t>Latinský jazyk a literatúra - britské a americké štúdiá</t>
  </si>
  <si>
    <t>SA</t>
  </si>
  <si>
    <t>klasické jazyky - filozofia</t>
  </si>
  <si>
    <t>Latinský jazyk a literatúra – filozofia</t>
  </si>
  <si>
    <t>klasické jazyky  - história</t>
  </si>
  <si>
    <t>Latinský jazyk a literatúra – história</t>
  </si>
  <si>
    <t>klasické jazyky - neslovanské jazyky a literatúry</t>
  </si>
  <si>
    <t>Latinský jazyk a literatúra – nemecký jazyk a literatúra</t>
  </si>
  <si>
    <t>SN</t>
  </si>
  <si>
    <t>klasické jazyky - slovenský jazyk a literatúra</t>
  </si>
  <si>
    <t>Latinský jazyk a literatúra – slovenský jazyk a literatúra</t>
  </si>
  <si>
    <t>masmediálne štúdiá</t>
  </si>
  <si>
    <t>Masmediálne štúdiá</t>
  </si>
  <si>
    <t>neslovanské jazyky a literatúry</t>
  </si>
  <si>
    <t>Britské a americké štúdiá</t>
  </si>
  <si>
    <t>neslovanské jazyky a literatúry - filozofia</t>
  </si>
  <si>
    <t>Britské a americké štúdiá-filozofia</t>
  </si>
  <si>
    <t>neslovanské jazyky a literatúry</t>
  </si>
  <si>
    <t>Britské a americké štúdiá-nemecký jazyk a literatúra</t>
  </si>
  <si>
    <t>SAN</t>
  </si>
  <si>
    <t>neslovanské jazyky a literatúry - informatika</t>
  </si>
  <si>
    <t>Britské a americké štúdiá-informatika</t>
  </si>
  <si>
    <t>neslovanské jazyky a literatúry   - psychológia</t>
  </si>
  <si>
    <t>Britské a americké štúdiá-psychológia</t>
  </si>
  <si>
    <t>neslovanské jazyky a literatúry - geografia</t>
  </si>
  <si>
    <t>Nemecký jazyk a literatúra-geografia</t>
  </si>
  <si>
    <t>Nemecký jazyk a literatúra-informatika</t>
  </si>
  <si>
    <t>neslovanské jazyky a literatúry   - filozofia</t>
  </si>
  <si>
    <t>Nemecký jazyk a literatúra-filozofia</t>
  </si>
  <si>
    <t>neslovanské jazyky a literatúry - psychológia</t>
  </si>
  <si>
    <t>Nemecký jazyk a literatúra-psychológia</t>
  </si>
  <si>
    <t>neslovanské jazyky a literatúry  - geografia</t>
  </si>
  <si>
    <t>Britské a americké štúdiá - geografia</t>
  </si>
  <si>
    <t>neslovanské jazyky a literatúry - biológia</t>
  </si>
  <si>
    <t xml:space="preserve">Britské a americké štúdiá – biológia </t>
  </si>
  <si>
    <t xml:space="preserve">neslovanské jazyky a literatúry - matematika </t>
  </si>
  <si>
    <t>Britské a americké štúdiá - matematika</t>
  </si>
  <si>
    <t>prekladateľstvo a tlmočníctvo</t>
  </si>
  <si>
    <t>Anglický jazyk pre európske inštitúcie a ekonomiku</t>
  </si>
  <si>
    <t>Anglický jazyk a francúzsky jazyk pre európske inštitúcie a ekonomiku</t>
  </si>
  <si>
    <t>Anglický jazyk a nemecký jazyk pre európske inštitúcie a ekonomiku</t>
  </si>
  <si>
    <t>slovenský jazyk a literatúra  - etika</t>
  </si>
  <si>
    <t>Slovenský jazyk a literatúra-aplikovaná etika</t>
  </si>
  <si>
    <t>slovenský jazyk a literatúra - neslovanské jazyky aliteratúry</t>
  </si>
  <si>
    <t>Slovenský jazyk a literatúra-britské a americké štúdiá</t>
  </si>
  <si>
    <t>slovenský jazyk a literatúra - filozofia</t>
  </si>
  <si>
    <t>Slovenský jazyk a literatúra-filozofia</t>
  </si>
  <si>
    <t>slovenský jazyk a literatúra  - informatika</t>
  </si>
  <si>
    <t>Slovenský jazyk a literatúra-informatika</t>
  </si>
  <si>
    <t>Slovenský jazyk a literatúra-nemecký jazyk a literatúra</t>
  </si>
  <si>
    <t>slovenský jazyk a literatúra - psychológia</t>
  </si>
  <si>
    <t>Slovenský jazyk a literatúra-psychológia</t>
  </si>
  <si>
    <t>slovenský jazyk a literatúra  - geografia</t>
  </si>
  <si>
    <t>Slovenský jazyk a literatúra - geografia</t>
  </si>
  <si>
    <t>slovenský jazyk a literatúra  - biológia</t>
  </si>
  <si>
    <t>Slovenský jazyk a literatúra - biológia</t>
  </si>
  <si>
    <t>slovenský jazyk a literatúra - matematika</t>
  </si>
  <si>
    <t>Slovenský jazyk a literatúra - matematika</t>
  </si>
  <si>
    <t>história</t>
  </si>
  <si>
    <t>História</t>
  </si>
  <si>
    <t>história  - etika</t>
  </si>
  <si>
    <t>História – aplikovaná etika</t>
  </si>
  <si>
    <t xml:space="preserve">história - neslovanské jazyky a literatúry </t>
  </si>
  <si>
    <t>História – britské a americké štúdiá</t>
  </si>
  <si>
    <t>história    - geografia</t>
  </si>
  <si>
    <t>História – geografia</t>
  </si>
  <si>
    <t>história - filozofia</t>
  </si>
  <si>
    <t>História – filozofia</t>
  </si>
  <si>
    <t>História – nemecký jazyk a literatúra</t>
  </si>
  <si>
    <t>história - psychológia</t>
  </si>
  <si>
    <t>História - psychológia</t>
  </si>
  <si>
    <t>história - slovenský jazyk a literatúra</t>
  </si>
  <si>
    <t>História – slovenský jazyk a literatúra</t>
  </si>
  <si>
    <t>politológia</t>
  </si>
  <si>
    <t>Politológia</t>
  </si>
  <si>
    <t>Psychológia</t>
  </si>
  <si>
    <t>Sociálna práca</t>
  </si>
  <si>
    <t>ÚTVŠ</t>
  </si>
  <si>
    <t>Šport</t>
  </si>
  <si>
    <t>Šport a rekreácia</t>
  </si>
  <si>
    <t>Mgr.</t>
  </si>
  <si>
    <t>učiteľstvo akademických predmetov</t>
  </si>
  <si>
    <t>učiteľstvo biológie (v kombinácii)</t>
  </si>
  <si>
    <t>učiteľstvo fyziky (v kombinácii)</t>
  </si>
  <si>
    <t>učiteľstvo geografie (v kombinácii)</t>
  </si>
  <si>
    <t>učiteľstvo chémie (v kombinácii)</t>
  </si>
  <si>
    <t>učiteľstvo informatiky (v kombinácii)</t>
  </si>
  <si>
    <t>učiteľstvo matematiky (v kombinácii)</t>
  </si>
  <si>
    <t>biofyzika</t>
  </si>
  <si>
    <t>fyzika kondenzovaných látok</t>
  </si>
  <si>
    <t>jadrová a subjadrová fyzika</t>
  </si>
  <si>
    <t>teoretická fyzika a astrofyzika</t>
  </si>
  <si>
    <t>geografia a geoinformatika</t>
  </si>
  <si>
    <t>analytická chémia</t>
  </si>
  <si>
    <t>anorganická chémia</t>
  </si>
  <si>
    <t xml:space="preserve">biochémia </t>
  </si>
  <si>
    <t>fyzikálna chémia</t>
  </si>
  <si>
    <t>organická chémia</t>
  </si>
  <si>
    <t>botanika a fyziológia rastlín</t>
  </si>
  <si>
    <t>genetika a molekulárna cytológia</t>
  </si>
  <si>
    <t>zoológia a fyziológia živočíchov</t>
  </si>
  <si>
    <t>informatika (konverzný)</t>
  </si>
  <si>
    <t>informatická matematika</t>
  </si>
  <si>
    <t>manažérska matematika</t>
  </si>
  <si>
    <t>verejná politika a verejná správa v strednej Európe</t>
  </si>
  <si>
    <t>SAČ</t>
  </si>
  <si>
    <t>učiteľstvo anglického jazyka a literatúry (v kombinácii)</t>
  </si>
  <si>
    <t xml:space="preserve"> učiteľstvo akademických predmetov</t>
  </si>
  <si>
    <t>učiteľstvo slovenského jazyka a literatúry (v kombinácii)</t>
  </si>
  <si>
    <t>učiteľstvo nemeckého jazyka a literatúry (v kombinácii)</t>
  </si>
  <si>
    <t>učiteľstvo výchovy k občianstvu  (v kombinácii)</t>
  </si>
  <si>
    <t>učiteľstvo latinského jazyka a literatúry (v kombinácii)</t>
  </si>
  <si>
    <t>učiteľstvo histórie  (v kombinácii)</t>
  </si>
  <si>
    <t>učiteľstvo psychológie  (v kombinácii)</t>
  </si>
  <si>
    <t>učiteľstvo umelecko-výchovných a výchovných predmetov</t>
  </si>
  <si>
    <t>učiteľstvo etickej výchovy  (v kombinácii)</t>
  </si>
  <si>
    <t>Britské a americké štúdiá</t>
  </si>
  <si>
    <t xml:space="preserve"> A</t>
  </si>
  <si>
    <t>Anglický jazyk a nemecký jazyk pre európske inštitúcie a ekonomiku</t>
  </si>
  <si>
    <t>AN</t>
  </si>
  <si>
    <t xml:space="preserve">sociálna práca </t>
  </si>
  <si>
    <t>Sociálna práca (konverzný)</t>
  </si>
  <si>
    <t>Všeobecné lekárstvo</t>
  </si>
  <si>
    <t>MUDr.</t>
  </si>
  <si>
    <t>Zubné lekárstvo</t>
  </si>
  <si>
    <t>MDDr.</t>
  </si>
  <si>
    <t>ÚVL a UPJŠ LF a PF</t>
  </si>
  <si>
    <t xml:space="preserve">farmácia </t>
  </si>
  <si>
    <t>vedy o zemi</t>
  </si>
  <si>
    <t>Univerzita Pavla Jozefa Šafárika v Košiciach</t>
  </si>
  <si>
    <t>doc. RNDr. Vladimír Zeleňák, PhD.</t>
  </si>
  <si>
    <t>Anorganická chémia</t>
  </si>
  <si>
    <t>áno</t>
  </si>
  <si>
    <t>doc. RNDr. Peter Kubatka, PhD.</t>
  </si>
  <si>
    <t>Biológia</t>
  </si>
  <si>
    <t>nie</t>
  </si>
  <si>
    <t>doc. PaedDr. Alena Kačmárová, PhD.</t>
  </si>
  <si>
    <t>Neslovanské jazyky a literatúry</t>
  </si>
  <si>
    <t>doc. MUDr. František Sabol, PhD., MPH, MBA</t>
  </si>
  <si>
    <t>Chirurgia</t>
  </si>
  <si>
    <t>doc. RNDr. Stanislav Krajči, PhD.</t>
  </si>
  <si>
    <t>Informatika</t>
  </si>
  <si>
    <t>MUDr. Vladimír Popelka, PhD.</t>
  </si>
  <si>
    <t>chirurgia</t>
  </si>
  <si>
    <t>RNDr. Adela Kravčáková, PhD.</t>
  </si>
  <si>
    <t>jadrová a subjadrová fyzika</t>
  </si>
  <si>
    <t>RNDr. Janka Vrláková, PhD.</t>
  </si>
  <si>
    <t>JUDr. Renáta Bačárová, PhD., LL.M.</t>
  </si>
  <si>
    <t>občianske právo</t>
  </si>
  <si>
    <t>JUDr. Milan Sudzina, PhD.</t>
  </si>
  <si>
    <t>MUDr. Matrina Čižmáriková, PhD.</t>
  </si>
  <si>
    <t>farmakológia</t>
  </si>
  <si>
    <t>RNDr. Ľuboš Danišovič, PhD.</t>
  </si>
  <si>
    <t>Ing. Mgr. Jozef Bavoľár, PhD.</t>
  </si>
  <si>
    <t>sociálna psychológia a psychológia práce</t>
  </si>
  <si>
    <t>MUDr. Adrián Kolesár, PhD., MPH</t>
  </si>
  <si>
    <t>MUDr. Dalibor Kolesár, PhD.</t>
  </si>
  <si>
    <t>anatómia, histológia a embryológia</t>
  </si>
  <si>
    <t>Mgr. Iveta Jeleňová, PhD.</t>
  </si>
  <si>
    <t>PhDr. Jana Šutajová, PhD.</t>
  </si>
  <si>
    <t>PhDr. Slávka Otčenášová, M.A., PhD.</t>
  </si>
  <si>
    <t>slovenské dejiny</t>
  </si>
  <si>
    <t>MUDr. Pavol Joppa, PhD.</t>
  </si>
  <si>
    <t>vnútorné choroby</t>
  </si>
  <si>
    <t>Lekárska fakulta</t>
  </si>
  <si>
    <t xml:space="preserve">Anatómia, histológia a embryológia </t>
  </si>
  <si>
    <t xml:space="preserve">Normálna a patologická fyziológia </t>
  </si>
  <si>
    <t xml:space="preserve">Vnútorné choroby </t>
  </si>
  <si>
    <t>Epidemiológia</t>
  </si>
  <si>
    <t xml:space="preserve">Chirurgia </t>
  </si>
  <si>
    <t xml:space="preserve">Gynekológia a pôrodníctvo </t>
  </si>
  <si>
    <t>Neurológia</t>
  </si>
  <si>
    <t xml:space="preserve">Klinická biochémia </t>
  </si>
  <si>
    <t xml:space="preserve">Farmakológia </t>
  </si>
  <si>
    <t>Prírodovedecká fakulta</t>
  </si>
  <si>
    <t>Fyzika</t>
  </si>
  <si>
    <t>Fyzika kondenzovaných látok a akustika</t>
  </si>
  <si>
    <t>Jadrová a subjadrová fyzika</t>
  </si>
  <si>
    <t>Biofyzika</t>
  </si>
  <si>
    <t>Organická chémia</t>
  </si>
  <si>
    <t>Analytická chémia</t>
  </si>
  <si>
    <t>Biochémia</t>
  </si>
  <si>
    <t>Genetika</t>
  </si>
  <si>
    <t>Fyziológia rastlín</t>
  </si>
  <si>
    <t>Fyziológia živočíchov</t>
  </si>
  <si>
    <t>Matematika</t>
  </si>
  <si>
    <t>Teória vyučovania matematiky</t>
  </si>
  <si>
    <t>Právnická fakulta</t>
  </si>
  <si>
    <t xml:space="preserve">Teória a dejiny štátu a práva </t>
  </si>
  <si>
    <t>Medzinárodné právo</t>
  </si>
  <si>
    <t xml:space="preserve">Obchodné a finančné právo </t>
  </si>
  <si>
    <t xml:space="preserve">Občianske právo </t>
  </si>
  <si>
    <t>Filozofická fakulta</t>
  </si>
  <si>
    <t xml:space="preserve">Dejiny filozofie </t>
  </si>
  <si>
    <t xml:space="preserve">Neslovanské jazyky a literatúry </t>
  </si>
  <si>
    <t xml:space="preserve">Literárna veda </t>
  </si>
  <si>
    <t xml:space="preserve">Slovenské dejiny </t>
  </si>
  <si>
    <t xml:space="preserve">Politológia </t>
  </si>
  <si>
    <t xml:space="preserve">Sociálna psychológia a psychológia práce </t>
  </si>
  <si>
    <t xml:space="preserve">Sociálna práca </t>
  </si>
  <si>
    <t>EK</t>
  </si>
  <si>
    <t xml:space="preserve">G </t>
  </si>
  <si>
    <t>Z</t>
  </si>
  <si>
    <t>H2020-MSCA-ITN-2016_UrbanHIST_721933</t>
  </si>
  <si>
    <t>prof. PaedDr. Martin Pekár, PhD.</t>
  </si>
  <si>
    <t>History of European Urbanism in the 20th Century</t>
  </si>
  <si>
    <t>2016-2020</t>
  </si>
  <si>
    <t>Zdravé regióny p.o.</t>
  </si>
  <si>
    <t>Zmluva o dielo 
UPJŠ-247/2018</t>
  </si>
  <si>
    <t>Mgr. Andrej Belák</t>
  </si>
  <si>
    <t>NP Zdravé komunity</t>
  </si>
  <si>
    <t>2018-2019</t>
  </si>
  <si>
    <t>MV SR</t>
  </si>
  <si>
    <t>Zmluva č.6773/2018
UPJŠ - 1384/2018</t>
  </si>
  <si>
    <t>Mgr. Jana Holubčíková, PhD.</t>
  </si>
  <si>
    <t>Prevencia kriminality - Mapovanie zdravia a rizikového správania detí a adolescentov v Košickom regióne ako nástroj prevencie kriminality.</t>
  </si>
  <si>
    <t>MZ SR</t>
  </si>
  <si>
    <t>2019/32-UPJŠ-4 Biomarkery</t>
  </si>
  <si>
    <t>prof. MUDr. Ivica Lazúrová, DrSc.</t>
  </si>
  <si>
    <t>Včasná diagnostika kardiovaskulárneho postihnutia pomocou nových hormonálnych biomarkerov</t>
  </si>
  <si>
    <t>2019-2021</t>
  </si>
  <si>
    <t>2019/29-UPJŠ-1 DepDemGen</t>
  </si>
  <si>
    <t>MUDr. Miriam Kozárová, PhD.</t>
  </si>
  <si>
    <t>Sledovanie vzťahu vybraných génových variantov a proteomických markerov u pacientov s psychickými poruchami ako príspevok k ich personalizovanej liečbe.</t>
  </si>
  <si>
    <t>2019/35-UPJŠ-6 Transfec</t>
  </si>
  <si>
    <t>prof. MUDr. Pavol Jarčuška, PhD.</t>
  </si>
  <si>
    <t>Faktory efektivity fekálnej transplantácie pri kolitíde spôsobenej Clostridioides difficile</t>
  </si>
  <si>
    <t>Výskumná agentúra</t>
  </si>
  <si>
    <t>313011T651</t>
  </si>
  <si>
    <t>MVDr. Alojz Bomba, DrSc.</t>
  </si>
  <si>
    <t>(PROBIO-3) Bioaktívne látky pre podporu zdravia a prevenciu chronických ochorení</t>
  </si>
  <si>
    <t>2016-2019</t>
  </si>
  <si>
    <t>UMCG</t>
  </si>
  <si>
    <t>1071/2015</t>
  </si>
  <si>
    <t>MUDr. Jaroslav Rosenberger, PhD.</t>
  </si>
  <si>
    <t xml:space="preserve">Dohoda o spolupráci vo výskume „Chronického ochorenia“ UPJŠ v Košiciach  a UMCG
</t>
  </si>
  <si>
    <t>WHO</t>
  </si>
  <si>
    <t>zmluva/dohoda 2019/948409-0</t>
  </si>
  <si>
    <t>prof. Mgr. Andrea Madarasová Gecková, PhD.</t>
  </si>
  <si>
    <t>To support Health Behaviour in School-aged Children study in 2019/2020</t>
  </si>
  <si>
    <t>2019-2020</t>
  </si>
  <si>
    <t>2017-1-NL01-KA203-035290</t>
  </si>
  <si>
    <t>Mgr. Peter Kolarčik, PhD.</t>
  </si>
  <si>
    <t>IMPACCT: Improving Patient-centered Communication Competences: To build professional capacity concerning Health literacy in medical, nursing and paramedical education</t>
  </si>
  <si>
    <t>2017-2020</t>
  </si>
  <si>
    <t>585980-EPP-1-2017-1-DE-EPPKA2-CBHE-JP</t>
  </si>
  <si>
    <t>doc. Ing. Jaroslav Majerník, PhD.</t>
  </si>
  <si>
    <t>Training for Medical education via innovative eTechnology (MediTec)</t>
  </si>
  <si>
    <t>2018-1-SK01-KA203-046318</t>
  </si>
  <si>
    <t>Building Curriculum Infrastructure in Medical Education (BCIME)</t>
  </si>
  <si>
    <t>2018-2021</t>
  </si>
  <si>
    <t>2018-1-RO01-KA203-049412</t>
  </si>
  <si>
    <t>Case-based learning and virtual cases to foster critical thinking skills of students (Clever).</t>
  </si>
  <si>
    <t>Grant Agreement 826676</t>
  </si>
  <si>
    <t>Mgr. Iveta Rajničová Nagyová, PhD.</t>
  </si>
  <si>
    <t>SCIROCCO Exchange project - Capacity-building support for integrated care</t>
  </si>
  <si>
    <t>MŠVVaŠ SR</t>
  </si>
  <si>
    <t>Špičkový tím EXTASY</t>
  </si>
  <si>
    <t>prof. MUDr. Ružena Tkáčová, DrSc.</t>
  </si>
  <si>
    <t>Exceletný tím pre výskum aterosklerózy - EXTASY</t>
  </si>
  <si>
    <t>KKSlowakei e.V.</t>
  </si>
  <si>
    <t>iné zahraničné - Karpatendeutsches Kulturwerk Slowakei e.V.</t>
  </si>
  <si>
    <t>PaedDr. Ingrid Puchalová, PhD.</t>
  </si>
  <si>
    <t>Špičkový tím BIOAKTIV</t>
  </si>
  <si>
    <t>prof. RNDr. Peter Fedoročko, CSc.</t>
  </si>
  <si>
    <t>Tím výskumu bioaktívnych látok pre biomedicínske aplikácie</t>
  </si>
  <si>
    <t>2015-2021</t>
  </si>
  <si>
    <t>COST akcia CA18113</t>
  </si>
  <si>
    <t>prof. RNDr. Jana Sedláková, PhD.</t>
  </si>
  <si>
    <t>Pochopenie a štúdium dopadov nízkeho pH na mikroorganizmy</t>
  </si>
  <si>
    <t>2019-2023</t>
  </si>
  <si>
    <t>COST akcia CA18237</t>
  </si>
  <si>
    <t>prof. RNDr. Ľubomír Kováč, CSc.</t>
  </si>
  <si>
    <t>EUdaphobase - Európska databáza údajov o pôdnej biológii pre ochranu pôdy</t>
  </si>
  <si>
    <t>COST akcia CA18107</t>
  </si>
  <si>
    <t>doc. RNDr. Marcel Uhrin, PhD.
Mgr. Peter Kaňuch, PhD.</t>
  </si>
  <si>
    <t>Klimatická zmena a netopiere - od vedy k ochrane</t>
  </si>
  <si>
    <t>ALICE CERN 0213/2016</t>
  </si>
  <si>
    <t>doc. RNDr. Marek Bombara, PhD.</t>
  </si>
  <si>
    <t>Experiment ALICE na LHC v CERN: Štúdium silno interagujúcej hmoty v extrémnych podmienkach</t>
  </si>
  <si>
    <t>Špičkový tím QMAGNA</t>
  </si>
  <si>
    <t>Dr.h.c. prof. Alexander Feher, DrSc.</t>
  </si>
  <si>
    <t>Kvantový magnetizmus a nanofyzika</t>
  </si>
  <si>
    <t>313011T544</t>
  </si>
  <si>
    <t>doc. RNDr. Ján Füzer, PhD.</t>
  </si>
  <si>
    <t>(NEMMA) Nové nekonvenčné magnetické materiály pre aplikácie</t>
  </si>
  <si>
    <t>CVTI</t>
  </si>
  <si>
    <t>90/CVTISR/2018</t>
  </si>
  <si>
    <t>prof. RNDr. Michal Jaščur, CSc.</t>
  </si>
  <si>
    <t>Implementácia metód štúdia elektrónovej štruktúry kvantových materiálov</t>
  </si>
  <si>
    <t>COST akcia CA16117</t>
  </si>
  <si>
    <t>doc. RNDr. Rudolf Gális, PhD.</t>
  </si>
  <si>
    <t>Chemical Elements as Tracers of the Evolution of the Cosmos</t>
  </si>
  <si>
    <t>2017-2021</t>
  </si>
  <si>
    <t>COST akcia CA15126</t>
  </si>
  <si>
    <t>doc. Mgr. Daniel Jancura, PhD.</t>
  </si>
  <si>
    <t>Between Atom and Cell: Integrating Molecular Biophysics Approaches for Biology and Healthcare (MOBIEU)</t>
  </si>
  <si>
    <t>CVTISR/2018</t>
  </si>
  <si>
    <t xml:space="preserve"> Dr. h. c. prof. Alexander Feher, DrSc.</t>
  </si>
  <si>
    <t>Podporná schéma pre návrat výskumníkov zo zahraničia - Dr. Bednarčík</t>
  </si>
  <si>
    <t>COST akcia CA15115</t>
  </si>
  <si>
    <t>prof. Ing. Vladimír Sedlák, PhD.</t>
  </si>
  <si>
    <t>Mining the European Anthroposphere (MINEA)</t>
  </si>
  <si>
    <t>ESA PECS SURGE</t>
  </si>
  <si>
    <t>prof. Mgr. Jaroslav Hofierka, PhD.</t>
  </si>
  <si>
    <t>Simulating the cooling effect of urban greenery based on solar radiation modelling and a new generation of ESA sensors (SURGE)</t>
  </si>
  <si>
    <t>2016-2018</t>
  </si>
  <si>
    <t>MFAaT Hungary / MPaRV SR</t>
  </si>
  <si>
    <t>Interreg SK-HU/1601/4.1/052</t>
  </si>
  <si>
    <t>(TokajGIS)Development of webGIS platform based on big-geodata for the Tokaj Wine Region foster cross-border collaboration</t>
  </si>
  <si>
    <t>2017-2019</t>
  </si>
  <si>
    <t>Interreg HUSKROUA/1702/8.1/0065</t>
  </si>
  <si>
    <t>(GeoSes) Extension of the operational "Space Emergency System" towards monitoring of dangerous natural and man-made geo-processes in the HU-SK-RO-UA cross-border region, GeoSES</t>
  </si>
  <si>
    <t>Špičkový tím TRIANGEL</t>
  </si>
  <si>
    <t>prof. RNDr. Vladimír Zeleňák, DrSc.</t>
  </si>
  <si>
    <t>Tím pre špičkový výskum anorganických materiálov </t>
  </si>
  <si>
    <t>2017-2023</t>
  </si>
  <si>
    <t>TEHO</t>
  </si>
  <si>
    <t>TEHO 17/2/2/39</t>
  </si>
  <si>
    <t>RNDr. Ján Elečko, PhD.</t>
  </si>
  <si>
    <t>Syntéza nových typov antioxidantov - č.17/2/2/39</t>
  </si>
  <si>
    <t>2019-2019</t>
  </si>
  <si>
    <t>NATO</t>
  </si>
  <si>
    <t>NATO_SPS985148</t>
  </si>
  <si>
    <t>doc. RNDr. Andrea Straková Fedorková, PhD.</t>
  </si>
  <si>
    <t>Development of New Cathodes for Stable and Safer Lithium-Sulfur Batteries (DeCaSub)</t>
  </si>
  <si>
    <t>H2020-MSCA-RISE-2015_ALT_691229</t>
  </si>
  <si>
    <t>doc. Ing. Norbert Kopčo, PhD.</t>
  </si>
  <si>
    <t>Adaptácia, učenie a odborná príprava na priestorové počúvanie v komplexných prostrediach</t>
  </si>
  <si>
    <t>DAAD</t>
  </si>
  <si>
    <t>doc. RNDr. Roman Soták, PhD.</t>
  </si>
  <si>
    <t>Problémy štrukturálnej teórie grafov</t>
  </si>
  <si>
    <t>Špičkový tím KOSDIM</t>
  </si>
  <si>
    <t>prof. RNDr. Stanislav Jendroľ, DrSc.</t>
  </si>
  <si>
    <t>Košická Skupina Diskrétnej Matematiky</t>
  </si>
  <si>
    <t>COST akcia CA15210</t>
  </si>
  <si>
    <t>prof. RNDr. Katarína Cechlárová, DrSc.</t>
  </si>
  <si>
    <t>European Network for Collaboration on Kidney Exchange Programmes</t>
  </si>
  <si>
    <t>TIP</t>
  </si>
  <si>
    <t xml:space="preserve">D </t>
  </si>
  <si>
    <t xml:space="preserve">Projekt inštitucionálnej podpory v rámci Podpornej schémy na návrat odborníkov 
zo zahraničia
</t>
  </si>
  <si>
    <t xml:space="preserve">Doc. Jancura, (pozícia bola obsadená 
Dr. Žoldákom na TIP-e)
</t>
  </si>
  <si>
    <t>Vývoj nových biofyzikálnych metód v oblasti stability a agregácie terapeutických proteínov a ich transfer do podnikateľského biotechnologického a biomedicínskeho sektora</t>
  </si>
  <si>
    <t>APVV</t>
  </si>
  <si>
    <t>APVV-14-0921</t>
  </si>
  <si>
    <t>prof. PhDr. Margita Mesárošová</t>
  </si>
  <si>
    <t>Starostlivosť o seba ako faktor vyrovnávanie sa s negatívnymi dôsledkami vykonávania pomáhajúcich profesií</t>
  </si>
  <si>
    <t>2015-2019</t>
  </si>
  <si>
    <t>APVV-15-0492</t>
  </si>
  <si>
    <t>prof. Ing. Július Zimmermann, CSc.</t>
  </si>
  <si>
    <t>Rečová audiometria v rómskom jazyku</t>
  </si>
  <si>
    <t>APVV-15-0234</t>
  </si>
  <si>
    <t>Mgr. Adriana Jesenkova, PhD.</t>
  </si>
  <si>
    <t>Sexuálna výchova v kontexte etiky starostlivosti</t>
  </si>
  <si>
    <t>APVV-15-0273</t>
  </si>
  <si>
    <t>doc. PhDr. Ján Ferjenčík, CSc.</t>
  </si>
  <si>
    <t>Experimentálne overovanie programov na stimuláciu exekutívnych funkcií sloboprospievajúceho žiaka (na konci 1. stupňa školskej dochádzky) - kognitívny stimulačný potenciál matematiky a slovenského jazyka</t>
  </si>
  <si>
    <t>APVV-15-0307</t>
  </si>
  <si>
    <t>prof. Dr. Rudolph Sock</t>
  </si>
  <si>
    <t>Anticipačné fonetické stratégie pre simultánne a konzekutívne tlmočenie</t>
  </si>
  <si>
    <t>APVV-15-0475</t>
  </si>
  <si>
    <t>Mgr. Nikola Regináčová, PhD.</t>
  </si>
  <si>
    <t>Tendencie vývoja etnických vzťahov na Slovensku (komparatívny výskum národnostnej problematiky v rokoch 2004-2020) – (TESS2)</t>
  </si>
  <si>
    <t>APVV-15-0662</t>
  </si>
  <si>
    <t xml:space="preserve"> prof. PhDr. Oľga Orosová, CSc.</t>
  </si>
  <si>
    <t>Psychologický mechanizmus zmien rizikového správania školákov a vysokoškolákov. Rizikové správanie a emigračné, migračné zámery.</t>
  </si>
  <si>
    <t>APVV-16-0383</t>
  </si>
  <si>
    <t>Komplexný pamäťový portál a historický atlas miest Slovenska (Bratislava a Košice)</t>
  </si>
  <si>
    <t>APVV-16-0035</t>
  </si>
  <si>
    <t>prof. PhDr. Pavel Stekauer, DrSc.</t>
  </si>
  <si>
    <t>Výskum mimojazykových faktorov tvorenia a interpretácie nových pomenovańí</t>
  </si>
  <si>
    <t>APVV 17-0529</t>
  </si>
  <si>
    <t>PhDr. Katarína Mayerová, PhD.</t>
  </si>
  <si>
    <t>Postmetafyzické myslenie v kontexte súčasných sociálno-politických problémov</t>
  </si>
  <si>
    <t>2018-2022</t>
  </si>
  <si>
    <t>1/0002/17</t>
  </si>
  <si>
    <t>prof. PaedDr. Lívia Körtvélyessy, PhD.</t>
  </si>
  <si>
    <t>Derivačné siete v európskych jazykoch. Medzijazykový výskum.</t>
  </si>
  <si>
    <t>1/0184/17</t>
  </si>
  <si>
    <t>doc. ThDr. Peter Borza, PhD.</t>
  </si>
  <si>
    <t>Gréckokatolícka cirkev na okupovaných územiach Československa v rokoch 1938 - 1945</t>
  </si>
  <si>
    <t>1/0254/17</t>
  </si>
  <si>
    <t>Stratégie prežitia holokaustu a mestské elity.</t>
  </si>
  <si>
    <t>1/0623/17</t>
  </si>
  <si>
    <t>Mgr. Mária Bačíková, PhD.</t>
  </si>
  <si>
    <t>Analýza sociálno-osobnostných charakteristík dospievajpcich a indikátorov rizikového správania v kontexte rodinných procesov.</t>
  </si>
  <si>
    <t>1/0061/17</t>
  </si>
  <si>
    <t>doc. PhDr. František Šimon, CSc.</t>
  </si>
  <si>
    <t>Slovacia orientalis litterata. Latinská literatúra autorov spätých s východným Slovenskom.</t>
  </si>
  <si>
    <t>1/0407/17</t>
  </si>
  <si>
    <t>prof. PhDr. Marián Andričík, PhD.</t>
  </si>
  <si>
    <t>Slovenská poézia v anglických prekladoch.</t>
  </si>
  <si>
    <t>1/0129/18</t>
  </si>
  <si>
    <t>doc. PhDr. Daniel Dobiaš, PhD.</t>
  </si>
  <si>
    <t>Otvorená spoločnosť - politický projekt moderného sveta alebo produktívna metafora v intelektuálnej tradícii hľadania lepšieho človeka a sveta?</t>
  </si>
  <si>
    <t>2018-2020</t>
  </si>
  <si>
    <t>1/0285/18</t>
  </si>
  <si>
    <t>prof. PhDr. Eva Žiaková, CSc.</t>
  </si>
  <si>
    <t>Rizikové správanie adolescentov ako klientov sociálnej práce v dôsledku ich osamelosti.</t>
  </si>
  <si>
    <t>1/0316/19</t>
  </si>
  <si>
    <t>prof. PaedDr. Štefan Šutaj, DrSc.</t>
  </si>
  <si>
    <t>Výmena obyvateľstva medzi Československom a Maďarskom - fakty a historické súvislosti v domácej a európskej politike</t>
  </si>
  <si>
    <t>2019-2022</t>
  </si>
  <si>
    <t>1/0748/19</t>
  </si>
  <si>
    <t>doc. Mgr. Ing. Jozef Bavoľár, PhD.</t>
  </si>
  <si>
    <t>Charakteristiky rozhodovania a kríza v procese dosahovania cieľov</t>
  </si>
  <si>
    <t>016UPJŠ-4/2017</t>
  </si>
  <si>
    <t>doc. PhDr. Anna Janovská, PhD.</t>
  </si>
  <si>
    <t>Fidelita programu univerzálnej prevencie užívania návykových látok "Unplugged" v podmienkach slovenských základných škôl.</t>
  </si>
  <si>
    <t>010UPJŠ-4/2017</t>
  </si>
  <si>
    <t>doc. Mgr. Jana Balegová, PhD.</t>
  </si>
  <si>
    <t>Latinský jazyk pre študentov filozofickej fakulty.</t>
  </si>
  <si>
    <t>008UPJŠ-4/2017</t>
  </si>
  <si>
    <t>prof. PhDr. Ján Gbúr, CSc.</t>
  </si>
  <si>
    <t>Veda bez bariér (Interdisciplinárne inšpirácia súčasnej literárnej tvorby a jazykovedy v edukačnej praxi na VŠ).</t>
  </si>
  <si>
    <t>022UPJŠ-4/2017</t>
  </si>
  <si>
    <t>Mgr. Markéta Andričíková, PhD.</t>
  </si>
  <si>
    <t>Jazyk a literatúra v súčasnom socio-kultúrnom a mediálnom kontexte.</t>
  </si>
  <si>
    <t>013UPJŠ-4/2018</t>
  </si>
  <si>
    <t>PeadDr. Marta Sendeková, PhD.</t>
  </si>
  <si>
    <t>Inovácia výučby antických dejín na vysokých školách. Vysokoškolská učebnica Dejiny neskorej antiky (Vybrané kapitoly II.)</t>
  </si>
  <si>
    <t>004UPJŠ-4/2018</t>
  </si>
  <si>
    <t>Mgr. Martin Škára, PhD.</t>
  </si>
  <si>
    <t>G. W. Leibniz – filozofia raného a stredného obdobia</t>
  </si>
  <si>
    <t>008UPJŠ-4/2019</t>
  </si>
  <si>
    <t>Mgr. Lucia Tóthová, PhD</t>
  </si>
  <si>
    <t>Prevencia onkologických chorôb optikou sociálnej práce</t>
  </si>
  <si>
    <t>VEGA 1/0153/18</t>
  </si>
  <si>
    <t>prof. Ing. Viktória Bobáková, CSc.</t>
  </si>
  <si>
    <t>Evaluácia výkonnosti regionálnej samosprávy v kontexte jej vplyvu na ekonomické a sociálne faktory rozvoja regiónov v Slovenskej republike</t>
  </si>
  <si>
    <t>VEGA 1/0302/18</t>
  </si>
  <si>
    <t>doc. Ing. Anna Čepelová, PhD.</t>
  </si>
  <si>
    <t>Inteligentné mestá ako spôsob implementácie konceptu trvalo udržateľného rozvoja miest Slovenskej republiky</t>
  </si>
  <si>
    <t>VEGA 1/0757/17</t>
  </si>
  <si>
    <t>doc. PhDr. Ing. Stanislav Konečný, PhD.</t>
  </si>
  <si>
    <t>Verejná správa ako poskytovateľ verejných služieb sociálneho štátu – využitie zahraničných skúseností pre reformy v Slovenskej republike</t>
  </si>
  <si>
    <t>VEGA 1/0367/19</t>
  </si>
  <si>
    <t>doc. JUDr. Martin Vernarský, PhD.</t>
  </si>
  <si>
    <t>Kompetencie obecnej samosprávy a podiel štátu na ich uskutočňovaní</t>
  </si>
  <si>
    <r>
      <t>2/0068/19</t>
    </r>
    <r>
      <rPr>
        <sz val="10"/>
        <color theme="1"/>
        <rFont val="Times New Roman"/>
        <family val="1"/>
        <charset val="238"/>
      </rPr>
      <t>*</t>
    </r>
  </si>
  <si>
    <t>doc. Jeleňová</t>
  </si>
  <si>
    <t>Postoje voči migrantom v sociálnopsychologických kontextoch</t>
  </si>
  <si>
    <t>APVV-14-0415</t>
  </si>
  <si>
    <t>prof. MUDr. Zuzana Gdovinová, CSc.</t>
  </si>
  <si>
    <t>Nové biomarkery premotorického štádia Parkinsonovej choroby</t>
  </si>
  <si>
    <t>APVV-15-0134</t>
  </si>
  <si>
    <t>prof. MVDr. Monika Halánová, PhD.</t>
  </si>
  <si>
    <t>Genetická diverzita vybraných medicínsky dôležitých nových a novo sa objavujúcich patogénov so zoonóznym potenciálom.</t>
  </si>
  <si>
    <t>APVV-15-0719</t>
  </si>
  <si>
    <t>Longitudinálny výskum psychosociálnych inovácií v manažmente chronických chorôb.</t>
  </si>
  <si>
    <t>APVV-15-0356</t>
  </si>
  <si>
    <t>MVDr. Ján Rosocha, CSc.</t>
  </si>
  <si>
    <t>Analýza polyméru PEEK a možnosti jeho aditívnej výroby.</t>
  </si>
  <si>
    <t>APVV-15-0012</t>
  </si>
  <si>
    <t>doc. Mgr. Zuzana Dankulincová, PhD.</t>
  </si>
  <si>
    <t>Psychosociálny vývin detí s emocionálnymi a behaviorálnymi problémami v systéme starostlivosti - longitudinálna štúdia.</t>
  </si>
  <si>
    <t>APVV-16-0176_Bomba_Fedoročko</t>
  </si>
  <si>
    <t>Cielená modulácia črevnej mikrobioty a jej transplantácia v
prevencii a terapii črevných zápalových chorôb</t>
  </si>
  <si>
    <t>APVV-16-0211</t>
  </si>
  <si>
    <t>prof. MUDr. Peter Jarčuška, PhD.</t>
  </si>
  <si>
    <t>Počítačový systém podpory rozhodovania pre hepatálnu encefalopatiu</t>
  </si>
  <si>
    <t>APVV-16-0158</t>
  </si>
  <si>
    <t>doc. MUDr. Pavol Joppa, PhD.</t>
  </si>
  <si>
    <t>Obezita, spánkové apnoe a syndróm obezity-hypoventilácie: vplyv
hypoxie na kardiovaskulárne parametre pri respiračných chorobách
asociovaných s obezitou a možnosti ich liečebného ovplyvnenia</t>
  </si>
  <si>
    <t>APVV-16-0446</t>
  </si>
  <si>
    <t>prof. MVDr. Ján Mojžiš, DrSc.</t>
  </si>
  <si>
    <t>Bunkové interakcie v nádorovom mikroprostredí a ich farmakologické ovplyvnenie</t>
  </si>
  <si>
    <t>APVV-16-0490</t>
  </si>
  <si>
    <t>Využitie profilu zdravotnej gramotnosti na skvalitnenie manažmentu chronických ochorení</t>
  </si>
  <si>
    <t>APVV-17-0017</t>
  </si>
  <si>
    <t>prof. MUDr. Ľubomír Legáth, PhD.</t>
  </si>
  <si>
    <t>Toxikologické účinky hadích jedov vybraných druhov</t>
  </si>
  <si>
    <t>APVV-17-0118</t>
  </si>
  <si>
    <t>Exozómy z mezenchýmových kmeňových buniek ako potenciálna alternatíva bunkovej terapie v liečbe osteoartritídy</t>
  </si>
  <si>
    <t>APVV-17-0550</t>
  </si>
  <si>
    <t>prof. MUDr. Daniel Pella, PhD.</t>
  </si>
  <si>
    <t>Determinanty zvýšeného kardiovaskulárneho rizika a ich prognostický význam analyzovaný pomocou strojového učenia pri diagnostike vysokorizikových jedincov</t>
  </si>
  <si>
    <t>APVV-18-0070</t>
  </si>
  <si>
    <t>Generácia Z - nové výzvy dospievania.</t>
  </si>
  <si>
    <t>APVV-18-0171</t>
  </si>
  <si>
    <t>doc. MUDr. Pavol Kristian, PhD.</t>
  </si>
  <si>
    <t>Význam nových biomarkerov hepatitídy B pre stratifikáciu rizika a manažment liečby pacientov s chronickou HBV infekciou</t>
  </si>
  <si>
    <t>APVV-18-0547</t>
  </si>
  <si>
    <t>doc. MUDr. Matej Škorvánek, PhD.</t>
  </si>
  <si>
    <t>Nové biomarkery prodromálnej Parkinsonovej choroby</t>
  </si>
  <si>
    <t>1/0546/16</t>
  </si>
  <si>
    <t>doc. MVDr. Martina Bago Pilátová, PhD.</t>
  </si>
  <si>
    <t>Antiproliferatívne účinky novosyntetizovaných analógov jaspínu B a ich vplyv na nádorovú angiogenézu.</t>
  </si>
  <si>
    <t>1/0018/16</t>
  </si>
  <si>
    <t>MVDr. Gabriela Mojžišová, PhD.</t>
  </si>
  <si>
    <t>Molekulové mechanizmy antiproliferatívneho účinku chalkónov u nádorov mliečnej žľazy: in vitro štúdia.</t>
  </si>
  <si>
    <t>1/0027/16</t>
  </si>
  <si>
    <t>prof. MUDr. Ivan Tkáč, PhD.</t>
  </si>
  <si>
    <t>Sledovanie asociácií vybraných génových variantov s odpoveďou na liečbu orálnymi antidiabetikami gliptínmi.</t>
  </si>
  <si>
    <t>1/0208/16</t>
  </si>
  <si>
    <t>Úloha chronickej intermitentnej hypoxie a inzulínovej rezistencie v patogenéze subklinickej aterosklerózy a myokardiálneho poškodenia u pacientov s obštrukčným spánkovým apnoe.</t>
  </si>
  <si>
    <t>1/0910/16</t>
  </si>
  <si>
    <t>doc. MUDr. Viola Vargová, PhD.</t>
  </si>
  <si>
    <t>Efekt redukcie hmotnosti na vybrané genetické, laboratórne a ultrazvukové parametre subklinickej aterosklerózy.</t>
  </si>
  <si>
    <t>1/0204/16</t>
  </si>
  <si>
    <t>prof. MVDr. Silvia Rybárová, PhD.</t>
  </si>
  <si>
    <t>Vplyv cytostatickej liečby na dynamiku expresie faktorov spôsobujúcich liekovú rezistenciu u experimentálne navodeného karcinómu mliečnej žľazy.</t>
  </si>
  <si>
    <t>1/0968/16</t>
  </si>
  <si>
    <t>doc. MUDr. Branislav Stančák, CSc.</t>
  </si>
  <si>
    <t>Vplyv pomeru sérových intrakardiálnych a periférnych markerov srdcového zlyhania na prognózu pacientov vyžadujúcich resynchronizačnú liečbu</t>
  </si>
  <si>
    <t>1/0439/17</t>
  </si>
  <si>
    <t>RNDr. Marianna Danková, PhD.</t>
  </si>
  <si>
    <t>Indukcia ischemickej tolerancie v mieche králika vzdialeným perkondicionovaním a postkondicionovaním: štúdium mechanizmov endogénnej ochrany</t>
  </si>
  <si>
    <t>1/0684/17</t>
  </si>
  <si>
    <t>prof. MUDr. Jana Kaťuchová, PhD., MBA</t>
  </si>
  <si>
    <t>Sledovanie fibrinolytických činiteľov urokinázového aktivátora plazminogénu uPA a inhibítora aktivátora plazminogénu 1 PAI-1vo vzorkách nádorového tkaniva a v sére u pacientov s kolorektálnym karcinómom.</t>
  </si>
  <si>
    <t>1/0364/17</t>
  </si>
  <si>
    <t>Adrenokortikálne adenómy a diabetes mellitus - úloha receptorov pre inzulín, IGF1 a IGF2</t>
  </si>
  <si>
    <t>1/0372/17</t>
  </si>
  <si>
    <t>prof. Ing. Mária Mareková, CSc.</t>
  </si>
  <si>
    <t>Využitie miRNA a fluorescenčných techník v diagnostike nádorov močového mechúra</t>
  </si>
  <si>
    <t>1/0594/17</t>
  </si>
  <si>
    <t>Mgr. Pavol Mikula, PhD.</t>
  </si>
  <si>
    <t>Behaviorálne a sociálne faktory, stratégie zvládania a kvalita života u pacientov so sklerózou multiplex</t>
  </si>
  <si>
    <t>1/0753/17</t>
  </si>
  <si>
    <t>Vplyv prírodných látok na nádorové mikroprostredie</t>
  </si>
  <si>
    <t>1/0773/17</t>
  </si>
  <si>
    <t>RNDr. Jana Matejová, PhD.</t>
  </si>
  <si>
    <t>Terapeutický potenciál CD146+ mezenchýmových stromálnych buniek pri liečbe osteoartritídy</t>
  </si>
  <si>
    <t>1/0220/17_Pobeha_Cimbolakova</t>
  </si>
  <si>
    <t>MUDr. Pavol Pobeha, PhD.</t>
  </si>
  <si>
    <t>Kardiovaskulárne parametre a systémový zápal u pacientov s respiračnou insuficienciou a ich ovplyvnenie neinvazívnou ventiláciou</t>
  </si>
  <si>
    <t>1/0386/17</t>
  </si>
  <si>
    <t>Mgr. MUDr. Štefan Tóth, MBA, PhD.</t>
  </si>
  <si>
    <t>Zápalové zmeny vzdialených orgánov následkom ischemicko-reperfúzneho poškodenia a transplantácie jejúna</t>
  </si>
  <si>
    <t>1/0519/18</t>
  </si>
  <si>
    <t>Mgr. Ľuboš Ambro, PhD.</t>
  </si>
  <si>
    <t>Izolácia a pokročilá charakterizácia nových probiotických mikroorganizmov s potenciálom pre uplatnenie v biomedicíne a biotechnológiách</t>
  </si>
  <si>
    <t>1/0218/18</t>
  </si>
  <si>
    <t>RNDr. Martin Bona, PhD.</t>
  </si>
  <si>
    <t>Vývin diaschízy v procese remodelácie nervového tkaniva po ischemickom poškodení mozgu</t>
  </si>
  <si>
    <t>2/0029/18</t>
  </si>
  <si>
    <t>Úloha glutamátových transportérov krvných buniek v ischemickej tolerancii</t>
  </si>
  <si>
    <t>1/0084/18</t>
  </si>
  <si>
    <t>Genetická analýza vybraných nových a novo sa objavujúcich patogénov so zoonotickým potenciálom u zvierat a ľudí</t>
  </si>
  <si>
    <t>1/0057/18</t>
  </si>
  <si>
    <t>doc. MUDr. Jarmila Szilasiová, PhD.</t>
  </si>
  <si>
    <t>Analýza neurofilament a miRNA vo vzťahu k diagnostike, fenotypu, aktivite a responzivite na liečbu sclerosis multiplex</t>
  </si>
  <si>
    <t>1/0873/18</t>
  </si>
  <si>
    <t xml:space="preserve"> doc. MUDr. Peter Urdzík, PhD., MPH, mim.prof.</t>
  </si>
  <si>
    <t>Biomarkery vývoja kompetencie ľudských embryí a receptivity endometria u žien s opakovaným implantačným zlyhaním</t>
  </si>
  <si>
    <t>1/0559/18</t>
  </si>
  <si>
    <t>doc. RNDr. Janka Vašková, PhD.</t>
  </si>
  <si>
    <t>Štúdium vzniku a progresie parodontitíd využitím najnovších molekulárno-biochemických metód</t>
  </si>
  <si>
    <t>1/0380/19</t>
  </si>
  <si>
    <t>Vzťah rizikových faktorov ku vzniku cievnej mozgovej príhody a kognitívneho deficitu.</t>
  </si>
  <si>
    <t>1/0653/19</t>
  </si>
  <si>
    <t>RNDr. Martin Kello, PhD.</t>
  </si>
  <si>
    <t>Sekundárne metabolity lišajníkov: sľubné modulátory nádorového mikroprostredia?</t>
  </si>
  <si>
    <t>1/0173/19</t>
  </si>
  <si>
    <t>doc. MVDr. Jozef Mihalik, CSc.</t>
  </si>
  <si>
    <t>Vplyv podávania entacapone na antioxidačný status a reprodukčné parametre samcov potkana</t>
  </si>
  <si>
    <t>1/0769/19</t>
  </si>
  <si>
    <t>prof. MUDr. Peter Mitro, PhD.</t>
  </si>
  <si>
    <t>Humorálne mechanizmy vazovagálnej synkopy a iných foriem ortostatickej intolerancie</t>
  </si>
  <si>
    <t>1/0620/19</t>
  </si>
  <si>
    <t>doc. RNDr. Miroslava Rabajdová, PhD.</t>
  </si>
  <si>
    <t>Využitie inovatívnych molekulovo - biochemických metód pri diagnostike non-perceptívneho endometria v
procese in vitro fertilizácie.</t>
  </si>
  <si>
    <t>1/0536/19</t>
  </si>
  <si>
    <t>doc. RNDr. Peter Solár, PhD.</t>
  </si>
  <si>
    <t>Úloha erytropoetínového receptora v odpovedi buniek adenokarcinómu mliečnej žľazy na paklitaxel v
podmienkach in vitro a in vivo</t>
  </si>
  <si>
    <t>1/0673/19</t>
  </si>
  <si>
    <t>PharmDr. Marek Šarišský, PhD.</t>
  </si>
  <si>
    <t>Analýza expresie SLAMF receptorov u B-bunkových chronických lymfoproliferatívnych ochorení ako
potenciálnych nových diagnostických markerov a cieľov nových protinádorových liečiv.</t>
  </si>
  <si>
    <t>1/0596/19</t>
  </si>
  <si>
    <t>Identifikácia a validizácia nových biomarkerov prodromálnej Parkinsonovej choroby vo veľkej kohorte pacientov s
idiopatickou poruchou správania v REM spánku</t>
  </si>
  <si>
    <t>1/0780/19</t>
  </si>
  <si>
    <t>Využitie rozšírenej analýzy anamnestických, biochemických, socioekonomických faktorov a genetickej analýzy
pri optimalizovaní skríningu pacientov s familiárnou hypercholesterolémiou na Slovensku</t>
  </si>
  <si>
    <t>019UPJŠ-4/2017</t>
  </si>
  <si>
    <t>doc. MUDr. Ingrid Hodorová, PhD.</t>
  </si>
  <si>
    <t>Ultrasonografická anatómia</t>
  </si>
  <si>
    <t>018UPJŠ-4/2017</t>
  </si>
  <si>
    <t>doc. Tetyana Pyndus, CSc.</t>
  </si>
  <si>
    <t>E-learningové moderné vzdelávanie a implementácia interaktívneho vzdelávania v praktickej výučbe detského zubného lekárstva a protetického zubného lekárstva metódami multifunkčného laboratória</t>
  </si>
  <si>
    <t>023UPJŠ-4/2017</t>
  </si>
  <si>
    <t>doc. MUDr. Ivana Valočiková, PhD.</t>
  </si>
  <si>
    <t>Vyšetrovacie metódy vo vnútornom lekárstve</t>
  </si>
  <si>
    <t>019UPJŠ-4/2018</t>
  </si>
  <si>
    <t>doc. MUDr. Adriana Boleková, PhD.</t>
  </si>
  <si>
    <t>Nový predmet na lekárskej fakulte: "Metódy efektívneho učenia"</t>
  </si>
  <si>
    <t>026SPU-4/2018</t>
  </si>
  <si>
    <t>prof. MUDr. Alexander Ostró, CSc., MBA</t>
  </si>
  <si>
    <t>Aplikácia embryotechnológií v živočíšnej a humánnej asistovanej reprodukcii</t>
  </si>
  <si>
    <t>014UPJŠ-4/2018</t>
  </si>
  <si>
    <t>MUDr. Adriána Petrášová, PhD.</t>
  </si>
  <si>
    <t>Moderné E-learningové vzdelávanie a implementácia interaktívneho vzdelávania v terapeutickom zubnom lekárstve prostredníctvom multifunkčného laboratória</t>
  </si>
  <si>
    <t>022UPJŠ-4/2018</t>
  </si>
  <si>
    <t>prof. MUDr. Jozef Radoňak, CSc., MPH</t>
  </si>
  <si>
    <t>Štrukturalizácia nadobúdania praktických zručností v laparoskopickej chirurgii v pregraduálnom vzdelávaní</t>
  </si>
  <si>
    <t>007UPJŠ-4/2018</t>
  </si>
  <si>
    <t>doc. MUDr. Kvetoslava Rimárová, CSc., mim. prof.</t>
  </si>
  <si>
    <t>Aplikácia inovatívnych multimediálnych prístupov vo výučbe účinkov fyzikálnych faktorov s využitím expozičného modelu pre študentov zdravotníckych odborov</t>
  </si>
  <si>
    <t>011UPJŠ-4/2019</t>
  </si>
  <si>
    <t>Zvyšovanie kompetencií a úrovne kritického myslenia študentov medicínskych študijných programov s využitím simulačných nástrojov problémovo orientovaného vzdelávania a medicíny založenej na dôkazoch</t>
  </si>
  <si>
    <t>005UPJŠ-4/2019_Kimáková_Cimboláková</t>
  </si>
  <si>
    <t>doc. MVDr. Tatiana Kimáková, PhD.</t>
  </si>
  <si>
    <t>Analýza rizikových faktorov životného štýlu študentov vysokých škôl a poslucháčov Univerzity tretieho veku</t>
  </si>
  <si>
    <t>APVV-14-0154</t>
  </si>
  <si>
    <t>prof. RNDr. Eva Čellárová, DrSc.</t>
  </si>
  <si>
    <t>Transkriptóm, metabolóm a signalóm bioaktívnych látok s protinádorovým účinkom v rode Hypericum</t>
  </si>
  <si>
    <t>LF - MVDr. Alojz Bomba, DrSc.
PF - prof. RNDr. Peter Fedoročko, CSc.</t>
  </si>
  <si>
    <t>APVV-16-0398_SAV_Bačkor</t>
  </si>
  <si>
    <t>prof. RNDr. Martin Bačkor, DrSc.</t>
  </si>
  <si>
    <t>Funkčná analýza synaptotagmínov so zreteľom na odpovede rastlín na environmentálne stresy.</t>
  </si>
  <si>
    <t>APVV-16-0171_STU_Sedláková</t>
  </si>
  <si>
    <t>Progresívne metódy zabraňujúce vzniku a šíreniu rezistencie
baktérií voči klinicky relevantným antibiotikám</t>
  </si>
  <si>
    <t>APVV-15-0239</t>
  </si>
  <si>
    <t>RNDr. Juraj Ševc, PhD.</t>
  </si>
  <si>
    <t>Analýza potenciálu a úlohy výstelky centrálneho kanála pri regenerácii miechy.</t>
  </si>
  <si>
    <t>APVV-17-0372</t>
  </si>
  <si>
    <t>RNDr. Viktória Majláthová, PhD.</t>
  </si>
  <si>
    <t>Rádiofrekvenčné rozhranie v biológii a ekológii ixodidových kliešťov.</t>
  </si>
  <si>
    <t>APVV-17-0477</t>
  </si>
  <si>
    <t>prof. RNDr. Ľubomír Kováč, CSc.</t>
  </si>
  <si>
    <t>Molekulárna fylogenéza unikátnej jaskynnej fauny</t>
  </si>
  <si>
    <t>SK-PL-18-0012</t>
  </si>
  <si>
    <t xml:space="preserve">Nové mikroorganizmy izolované z banského prostredia pre využitie pri biolúhovaní kovov z vybraných elektronických odpadov </t>
  </si>
  <si>
    <t>APVV-18-0125</t>
  </si>
  <si>
    <t>Nové antrachinóny prírodného pôvodu pre biomedicínske aplikácie</t>
  </si>
  <si>
    <t>APVV-14-0078_Černák_Orendáčová</t>
  </si>
  <si>
    <t>prof. RNDr. Juraj Černák, DrSc.</t>
  </si>
  <si>
    <t>Nové materiály na báze koordinačných zlúčenín</t>
  </si>
  <si>
    <t>APVV-16-0029</t>
  </si>
  <si>
    <t>prof. RNDr. Renáta Oriňáková, DrSc.</t>
  </si>
  <si>
    <t>Spekané biologicky odbúrateľné kovové materiály</t>
  </si>
  <si>
    <t>APVV-15-0520</t>
  </si>
  <si>
    <t>Inteligentné nanopórovité systémy ako nosiče liečiv</t>
  </si>
  <si>
    <t>APVV-18-0016</t>
  </si>
  <si>
    <t>Molekulové nanomagnety zložené z komplexov prechodných kovov</t>
  </si>
  <si>
    <t>SK-FR-2017-0011</t>
  </si>
  <si>
    <t>Dizajn pokrokových nanopórovitých materiálov pre kontrolované podávanie liečiv</t>
  </si>
  <si>
    <t>APVV-15-0306_UK_Csachova</t>
  </si>
  <si>
    <t>RNDr. Stela Csachová, PhD.</t>
  </si>
  <si>
    <t>Kooperatívne aktivity miestnych samospráv a meranie ich účinnosti a efektívnosti</t>
  </si>
  <si>
    <t>APVV-15-0054_UK_Gallay</t>
  </si>
  <si>
    <t>doc. Mgr. Michal Gallay, PhD.</t>
  </si>
  <si>
    <t>Fyzikálne založená segmentácia georeliéfu a jej geovedné aplikácie</t>
  </si>
  <si>
    <t>APVV-18-0044</t>
  </si>
  <si>
    <t>prof.Mgr. Jaroslav Hofierka, PhD.</t>
  </si>
  <si>
    <t>Solárny potenciál urbanizovaných území a jeho využitie v koncepte Smart City</t>
  </si>
  <si>
    <t>SK-CN-RD-18-0015</t>
  </si>
  <si>
    <t>Kľúčové technológie integrácie multi-GNSS, LiDAR a šikmej fotogrammetrie do 3D vysokokvalitnej rekonštrukcie inteligentného mesta</t>
  </si>
  <si>
    <t>APVV-14-0598_Hučková_Sokol</t>
  </si>
  <si>
    <t xml:space="preserve">RNDr. JUDr. Pavol Sokol, PhD. </t>
  </si>
  <si>
    <t>Elektronizácia v podnikaní s akcentom na právne a technické aspekty</t>
  </si>
  <si>
    <t>APVV-17-0561_Sokol</t>
  </si>
  <si>
    <t>Dobrovičová-PrF, Sokol - PF</t>
  </si>
  <si>
    <t>Ľudsko-právne a etické aspekty kybernetickej bezpečnosti</t>
  </si>
  <si>
    <t>APVV-15-0091</t>
  </si>
  <si>
    <t>prof. RNDr. Viliam Geffert, DrSc.</t>
  </si>
  <si>
    <t>Efektívne algoritmy, automaty a dátové štruktúry</t>
  </si>
  <si>
    <t>MVP-2019-0061</t>
  </si>
  <si>
    <t>RNDr. JUDr. Pavol Sokol, PhD.</t>
  </si>
  <si>
    <t>Žiadosť o refundáciu nákladov</t>
  </si>
  <si>
    <t>APVV-16-0337</t>
  </si>
  <si>
    <t>doc. RNDr. Ondrej Hutník, PhD.</t>
  </si>
  <si>
    <t>Integrovanie v kontexte zovšeobecnených mier</t>
  </si>
  <si>
    <t>APVV-15-0116</t>
  </si>
  <si>
    <t>Štrukturálne a chromatické charakteristiky grafov</t>
  </si>
  <si>
    <t>APVV-17-0568</t>
  </si>
  <si>
    <t>doc. RNDr. Ivan Žežula, CSc.</t>
  </si>
  <si>
    <t>Aplikácie matematických metód v ekonomickom a medicínskom rozhodovaní</t>
  </si>
  <si>
    <t>SK-FR-2017-0022</t>
  </si>
  <si>
    <t>Kritériá spravodlivosti a sekvenčné mechanizmy pre priradzovanie</t>
  </si>
  <si>
    <t>SK-PL-18-0032</t>
  </si>
  <si>
    <t>Integrály vzhľadom na neaditívne miery a ich aplikácie</t>
  </si>
  <si>
    <t>MVP-2019-0060</t>
  </si>
  <si>
    <t>Mgr. Katarína Lučivjanská, PhD.</t>
  </si>
  <si>
    <t>APVV-14-0073_Orendáč_Kuchár</t>
  </si>
  <si>
    <t>prof. Ing. Martin Orendáč, CSc.</t>
  </si>
  <si>
    <t>Magnetokalorický jav v kvantových a nanoskopických systémoch</t>
  </si>
  <si>
    <t>APVV-14-0605_SAV_Samuely</t>
  </si>
  <si>
    <t>Mgr. Tomáš Samuely, PhD.</t>
  </si>
  <si>
    <t>Prechod supravodič - izolant</t>
  </si>
  <si>
    <t>doc. RNDr. Alžbeta Orendáčová, DrSc.</t>
  </si>
  <si>
    <t>APVV-16-0186</t>
  </si>
  <si>
    <t>doc. RNDr. Jozef Strečka, PhD.</t>
  </si>
  <si>
    <t>Exotické kvantové stavy nízkorozmerných spinových a
elektrónových systémov</t>
  </si>
  <si>
    <t>APVV-16-0079_PF_TIP</t>
  </si>
  <si>
    <t>prof. RNDr. Rastislav Varga, DrSc.</t>
  </si>
  <si>
    <t>Moderné amorfné a polykryštalické funkčné materiály pre senzory a
aktuátory.</t>
  </si>
  <si>
    <t>APVV-16-0068_SAV_Samuely</t>
  </si>
  <si>
    <t>Skyrmióny vo feromagnetických nanoobjektoch</t>
  </si>
  <si>
    <t>APVV-15-0115</t>
  </si>
  <si>
    <t>prof. RNDr. Peter Kollár, DrSc.</t>
  </si>
  <si>
    <t>Dizajn štruktúry a funkčných vlastností magneticky mäkkých kompozitných materiálov na báze 3-d prechodných kovov</t>
  </si>
  <si>
    <t>APVV-15-0259_SAV_Fuzer</t>
  </si>
  <si>
    <t>Vývoj nekonvenčnej technológie finálneho spracovania izotropných elektrotechnických ocelí</t>
  </si>
  <si>
    <t>APVV-15-0458_SAV_Parimucha</t>
  </si>
  <si>
    <t>doc. Mgr. Štefan Parimucha, PhD.</t>
  </si>
  <si>
    <t>Interagujúce dvojhviezdy - kľúč k porozumeniu Vesmíru</t>
  </si>
  <si>
    <t>SK-FR-2017-0015</t>
  </si>
  <si>
    <t>Misfity ako Isingove supravodiče</t>
  </si>
  <si>
    <t>SK-FR-2017-0024</t>
  </si>
  <si>
    <t>RNDr. Kornel Richter, PhD.</t>
  </si>
  <si>
    <t>Povrchové magnetizačné procesy tenkých cylindrických drôtov - skúmanie pomocou Magneto-optického Kerrovho javu</t>
  </si>
  <si>
    <t>APVV-17-0059</t>
  </si>
  <si>
    <t>Mgr. Vladimír Komanický, PhD.</t>
  </si>
  <si>
    <t>Štúdium procesov vyvolaných elektrónovým zväzkom a elektromagnetickým žiarením v chalkogenidových sklách</t>
  </si>
  <si>
    <t>APVV-17-0184</t>
  </si>
  <si>
    <t>Dynamika doménových stien a skyrmiónov v tenkých magnetických vrstvách</t>
  </si>
  <si>
    <t>APVV-17-0020_SAV_Samuely</t>
  </si>
  <si>
    <t>Frustrované kovové magnetické systémy</t>
  </si>
  <si>
    <t>APVV-17-0008_SAV_Sovák</t>
  </si>
  <si>
    <t>prof. RNDr. Pavol Sovák, CSc.</t>
  </si>
  <si>
    <t>Vývoj nových biodegradovateľných kovových zliatín určených pre medicínske a protetické aplikácie</t>
  </si>
  <si>
    <t>PP-H2020-18-0046</t>
  </si>
  <si>
    <t>doc. RNDr. Adriana Zeleňáková, PhD.</t>
  </si>
  <si>
    <t>COnversion of Metastable perovskite-like PhASeS: A new route to materials with improved functionality</t>
  </si>
  <si>
    <t>SK-PT-18-0019</t>
  </si>
  <si>
    <t>doc. RNDr. Erik Čižmár, PhD.</t>
  </si>
  <si>
    <t>Základný a aplikovaný výskum dvojrozmerných magnetov na báze vrstevnatých dvojných hydroxidov prechodných kovov</t>
  </si>
  <si>
    <t>APVV-18-0197</t>
  </si>
  <si>
    <t>Relaxačné procesy v kvantových magnetických systémoch</t>
  </si>
  <si>
    <t>APVV-18-0207_SAV_Fuzer</t>
  </si>
  <si>
    <t>Vývoj vysoko-legovaných izotrópnych elektro ocelí pre trakčné motory elektromobilov</t>
  </si>
  <si>
    <t>APVV-18-0358_SAV_Komanicky</t>
  </si>
  <si>
    <t>Elektrónové korelácie v neusporiadaných supravodičoch</t>
  </si>
  <si>
    <t>SK-BY-RD-19-0008</t>
  </si>
  <si>
    <t xml:space="preserve">Nové materiály pre mikroelektroniku šetrné k životnému prostrediu založené na komplexných oxidoch obsahujúcich bizmut s perovskitovou štruktúrou syntetizované pri vysokom tlaku </t>
  </si>
  <si>
    <t>1/0792/16</t>
  </si>
  <si>
    <t>Alelopatický účinok sekundárnych metabolitov lišajníkov.</t>
  </si>
  <si>
    <t>1/0635/16</t>
  </si>
  <si>
    <t>doc. RNDr. Zuzana Daxnerová, CSc.</t>
  </si>
  <si>
    <t>Cerebrospinálny mok kontaktujúce neuróny (CSF-cNs) a ich úloha v mieche cicavcov.</t>
  </si>
  <si>
    <t>1/0229/17</t>
  </si>
  <si>
    <t>Štúdium interakcií medzi mikroorganizmami a kovmi  a ich využitie v environmentálnych aplikáciách</t>
  </si>
  <si>
    <t>1/0476/17</t>
  </si>
  <si>
    <t>doc. RNDr. Monika Kassayová, CSc.</t>
  </si>
  <si>
    <t>Imunomodulačný a protinádorový účinok probiotických baktérií rodu Lactobacillus v kolorektálnej karcinogenéze in vitro a in vivo.</t>
  </si>
  <si>
    <t>1/0820/17</t>
  </si>
  <si>
    <t>Štúdium endogénnej regeneračnej kapacity miechy v rôznych ontogenetických štádiách pomocou modelu minimálneho poškodenia</t>
  </si>
  <si>
    <t>1/0926/17</t>
  </si>
  <si>
    <t>RNDr. Ján Košuth, PhD.</t>
  </si>
  <si>
    <t>Úloha izoenzýmov geranylgeranyl difosfát syntázy (GGPPS) v metabolickej dráhe izoprenoidov</t>
  </si>
  <si>
    <t>2/0077/17</t>
  </si>
  <si>
    <t>doc. RNDr. Marcel Uhrin, PhD.</t>
  </si>
  <si>
    <t>Evolučná ekológia dáždnikových a vlajkových druhov stavovcov na Slovensku</t>
  </si>
  <si>
    <t>1/0346/18</t>
  </si>
  <si>
    <t>Reliktné formy článkonožcov (Arthropoda) v Západných Karpatoch – morfológia, ekológia a fylogenéza</t>
  </si>
  <si>
    <t>2/0113/18</t>
  </si>
  <si>
    <t>RNDr. Igor Majláth, PhD.</t>
  </si>
  <si>
    <t>Eko-epidemiológia Borrelia miyamotoi na Slovensku</t>
  </si>
  <si>
    <t>1/0427/17</t>
  </si>
  <si>
    <t>Mgr. Zuzana Boberová, PhD.</t>
  </si>
  <si>
    <t>Zdravotná gramotnosť žiakov ako súčasť výchovno-vzdelávacieho procesu v školách a výsledok školskej výchovy k zdraviu</t>
  </si>
  <si>
    <t>1/0298/19</t>
  </si>
  <si>
    <t>Refúgiá fauny v urbanizovanom prostredí: diverzita, ekológia a adaptácie živočíchov v mestskej aglomerácii</t>
  </si>
  <si>
    <t>1/0022/19</t>
  </si>
  <si>
    <t>Hypoxia a polymorfizmus transportného proteínu BCRP ako faktory ovplyvňujúce akumuláciu a účinok hypericínu v podmienkach in vitro a ex ovo</t>
  </si>
  <si>
    <t>1/0013/19</t>
  </si>
  <si>
    <t>Génové klastre biosyntetických génov skyrínu v endofytických hubách: kľúč k objasneniu biosyntézy hypericínu v rode Hypericum?</t>
  </si>
  <si>
    <t>1/0741/19</t>
  </si>
  <si>
    <t>Mgr. Vladislav Kolarčik, PhD.</t>
  </si>
  <si>
    <t>Vývinová biológia, polyploidizácia a interakcia cytotypov v sexuálnych-asexuálnych rastlinných skupinách</t>
  </si>
  <si>
    <t>1/0669/19</t>
  </si>
  <si>
    <t>prof. RNDr. Pavol Mártonfi, PhD.</t>
  </si>
  <si>
    <t>Bioticky indukovaná endoreduplikácia krytosemenných rastlín</t>
  </si>
  <si>
    <t>1/0253/16</t>
  </si>
  <si>
    <t>prof. Yaroslav Bazeľ, DrSc.</t>
  </si>
  <si>
    <t>Výskum analytických techník vhodných na dynamickú on-line kontrolu.</t>
  </si>
  <si>
    <t>1/0131/16</t>
  </si>
  <si>
    <t>doc. RNDr. Viktor Víglaský, PhD.</t>
  </si>
  <si>
    <t>G-kvadruplexy odvodené od vírusov: využitie ich vlastností v  biomedicínskom výskume.</t>
  </si>
  <si>
    <t>1/0063/17</t>
  </si>
  <si>
    <t>Nové magnetoaktívne koordinačné zlúčeniny na báze 3d- a 4f-prvkov</t>
  </si>
  <si>
    <t>1/0265/17</t>
  </si>
  <si>
    <t>doc. RNDr. Mária Ganajová, CSc.</t>
  </si>
  <si>
    <t>Formatívne hodnotenie vo výučbe prírodných vied, matematiky a informatiky</t>
  </si>
  <si>
    <t>1/0074/17</t>
  </si>
  <si>
    <t>Nanomateriály  a nanoštruktúrované vrstvy so špecifickou funkcionalitou.</t>
  </si>
  <si>
    <t>1/0745/17</t>
  </si>
  <si>
    <t>Metalo-organické siete pre energetické aplikácie</t>
  </si>
  <si>
    <t>1/0016/18</t>
  </si>
  <si>
    <t>doc. RNDr. Mária Kožurková, CSc.</t>
  </si>
  <si>
    <t>Štúdium cytotoxickej aktivity nových kumarínových derivátov modifikovaných akridínovým, takrínovým a antracénovým skeletom</t>
  </si>
  <si>
    <t>1/0047/18</t>
  </si>
  <si>
    <t>doc. RNDr. Miroslava Martinková, PhD.</t>
  </si>
  <si>
    <t>Stereokonvergentná syntéza izomérnych sfingoidných báz a príbuzných „long-chain“ aminoalkoholov ako potenciálnych protirakovinových látok</t>
  </si>
  <si>
    <t>1/0375/19</t>
  </si>
  <si>
    <t>RNDr. Mária Vilková, PhD. (prof. RNDr. Jozef Gonda, DrSc.)</t>
  </si>
  <si>
    <t>Stereoselektívna syntéza fotoaktívnych molekúl s pyrolidínovými farmakofórmi na báze broussonetinov, oxazolomycínov a laktacystínu</t>
  </si>
  <si>
    <t>1/0148/19</t>
  </si>
  <si>
    <t>doc. RNDr. Ivan Potočňák, PhD.</t>
  </si>
  <si>
    <t>Komplexy platinových kovov s planárnymi aromatickými jadrami ako protinádorové liečivá</t>
  </si>
  <si>
    <t>1/0963/17</t>
  </si>
  <si>
    <t>Dynamika krajiny vo vysokom rozlíšení</t>
  </si>
  <si>
    <t>1/0395/17</t>
  </si>
  <si>
    <t xml:space="preserve">Mgr. Ladislav Novotný, PhD. </t>
  </si>
  <si>
    <t>Centripetálne a centrifugálne procesy v transformácii regionálneho systému Slovenska</t>
  </si>
  <si>
    <t>1/0839/18</t>
  </si>
  <si>
    <t>doc. RNDr. Ján Kaňuk, PhD.</t>
  </si>
  <si>
    <t>Návrh nového modulu v3.sun pre výpočet distribúcie energie slnečného žiarenia pre digitálne 3D objekty odvodené z mračna bodov pomocou adaptívnych metód triangulácie</t>
  </si>
  <si>
    <t>1/0300/19</t>
  </si>
  <si>
    <t>3D modelovanie slnečného žiarenia na stromovej vegetácii reprezentovanej mračnom bodov z laserového skenovania</t>
  </si>
  <si>
    <t>1/0056/18</t>
  </si>
  <si>
    <t>Popisná a výpočtová zložitosť automatov a algoritmov</t>
  </si>
  <si>
    <t>1/0097/16</t>
  </si>
  <si>
    <t>prof. RNDr. Lev Bukovský, DrSc.</t>
  </si>
  <si>
    <t>Teoreticko-množinové metódy v topológii a teórii reálnych funkcií.</t>
  </si>
  <si>
    <t>1/0368/16</t>
  </si>
  <si>
    <t>prof. RNDr. Mirko Horňák, CSc.</t>
  </si>
  <si>
    <t>Problémy grafových zafarbení</t>
  </si>
  <si>
    <t>1/0097/18</t>
  </si>
  <si>
    <t>prof. RNDr. Danica Studenovská, CSc</t>
  </si>
  <si>
    <t>Algebraické štruktúry s usporiadaním</t>
  </si>
  <si>
    <t>1/0311/18</t>
  </si>
  <si>
    <t>Problémy optimálneho rozhodovania v komplexných dátových štruktúrach</t>
  </si>
  <si>
    <t>1/0377/16</t>
  </si>
  <si>
    <t>Magnetizačné a relaxačné procesy v magnetických časticiach a kompozitoch.</t>
  </si>
  <si>
    <t>1/0036/16</t>
  </si>
  <si>
    <t>Štruktúra a fyzikálne vlastnosti amorfných a nanokryštalických kovových zliatin.</t>
  </si>
  <si>
    <t>1/0043/16</t>
  </si>
  <si>
    <t>Magnetoelektrický a magnetokalorický jav v exaktne riešiteľných mriežkovo-štatistických modeloch.</t>
  </si>
  <si>
    <t>1/0345/17</t>
  </si>
  <si>
    <t>prof. RNDr. Michal Hnatič, DrSc.</t>
  </si>
  <si>
    <t>Štúdium škálovacích zákonov a turbulentných anomálií  v stochastickej a kritickej dynamike metódami renormalizačnej grupy</t>
  </si>
  <si>
    <t>1/0269/17</t>
  </si>
  <si>
    <t>Vplyv magnetického poľa a spinovej anizotropie na základný stav a kritické správanie dvojrozmerných kvantových magnetických systémov.</t>
  </si>
  <si>
    <t>1/0204/18</t>
  </si>
  <si>
    <t>Príprava a štúdium nanomateriálov pre technológie na konverziu a prenos energie</t>
  </si>
  <si>
    <t>1/0195/18</t>
  </si>
  <si>
    <t>Magneto-optické pozorovania tenkých drôtov so zakrivenou topografiou</t>
  </si>
  <si>
    <t>1/0421/18</t>
  </si>
  <si>
    <t>doc. RNDr. Katarína Štroffeková, PhD.</t>
  </si>
  <si>
    <t>Fotobiostimulácia ako terapia pre mitochondriálnu dysfunkciu (PHOBIOPIA)</t>
  </si>
  <si>
    <t>1/0113/18</t>
  </si>
  <si>
    <t>doc. RNDr. Janka Vrláková, PhD.</t>
  </si>
  <si>
    <t>Interakcie relativistických jadier, eta-mezónové jadrá a spinová fyzika</t>
  </si>
  <si>
    <t>1/0053/19_PF_TIP</t>
  </si>
  <si>
    <t>Vplyv chemického zloženia na význačné fyzikálne vlastnosti moderných funkčných materiálov</t>
  </si>
  <si>
    <t>1/0743/19</t>
  </si>
  <si>
    <t>Isingove supravodiče pre topologické fázy hmoty</t>
  </si>
  <si>
    <t>1/0531/19</t>
  </si>
  <si>
    <t>doc. RNDr. Milan Žukovič, PhD.</t>
  </si>
  <si>
    <t>Exotické javy vo frustrovaných spinových systémoch</t>
  </si>
  <si>
    <t>1/0426/19</t>
  </si>
  <si>
    <t>Experimentálne štúdium relaxačných procesov v molekulových magnetických materiáloch</t>
  </si>
  <si>
    <t>008UPJŠ-4/2018</t>
  </si>
  <si>
    <t>doc. RNDr. Zuzana Vargová, Ph.D.</t>
  </si>
  <si>
    <t>Inovácia obsahu, metód a foriem výučby praktických cvičení chemických odborov s priamou účasťou potenciálnych zamestnávateľov z praxe</t>
  </si>
  <si>
    <t>007UPJŠ-4/2017</t>
  </si>
  <si>
    <t>Globálne navigačné satelitné systémy - nová vysokoškolská učebnica z aktuálnych problematík v družicovej lokalizácii a navigácii so zameraním na multivariantný zber a spracovanie geopriestorových dát k tvorbe virtuálnych 3D modelov v geoinformatike</t>
  </si>
  <si>
    <t>029UKF-4/2018</t>
  </si>
  <si>
    <t>doc. RNDr. Ľubomír Šnajder, PhD.</t>
  </si>
  <si>
    <t>Inovatívne metódy vo výučbe programovania v príprave učiteľov a IT odborníkov</t>
  </si>
  <si>
    <t>012UPJŠ-4/2018</t>
  </si>
  <si>
    <t>doc. RNDr. Adela Kravčáková, PhD.</t>
  </si>
  <si>
    <t>Podpora formálneho a neformálneho vzdelávania v časticovej fyzike</t>
  </si>
  <si>
    <t>PravF</t>
  </si>
  <si>
    <t>APVV-16-0002</t>
  </si>
  <si>
    <t>JUDr. Marcel Dolobáč, PhD.</t>
  </si>
  <si>
    <t>Duševné zdravie na pracovisku a posudzovanie zdravotnej spôsobilosti zamestnanca</t>
  </si>
  <si>
    <t>APVV-16-0362</t>
  </si>
  <si>
    <t xml:space="preserve">doc. JUDr. Sergej Romža, PhD. </t>
  </si>
  <si>
    <t>Privatizácia trestného práva – hmotnoprávne, procesnoprávne, kriminologické a organizačno-technické aspekty</t>
  </si>
  <si>
    <t>doc. JUDr. Regina Hučková, CSc.</t>
  </si>
  <si>
    <t>APVV-16-0160</t>
  </si>
  <si>
    <t>prof. h.c. prof. JUDr. Vladimír Babčák, CSc.</t>
  </si>
  <si>
    <t>Daňové úniky a vyhýbanie sa daňovým povinnostiam (motivačné faktory, vznik a eliminácia)</t>
  </si>
  <si>
    <t>APVV-17-0561</t>
  </si>
  <si>
    <t>doc. JUDr. Gabriela Dobrovičová, CSc.</t>
  </si>
  <si>
    <t>Ľudsko-právne a etické aspekty kybernetickej  bezpečnosti</t>
  </si>
  <si>
    <t>APVV-18-0421</t>
  </si>
  <si>
    <t>doc. JUDr. Martina Jánošíková, Ph.D.</t>
  </si>
  <si>
    <t>Európska prokuratúra v súradniciach ústavného poriadku Slovenskej republiky ako posilnenie európskej integrácie prostredníctvom práva</t>
  </si>
  <si>
    <t>1/0526/17</t>
  </si>
  <si>
    <t xml:space="preserve">doc. JUDr. Marcel Dolobáč, PhD. </t>
  </si>
  <si>
    <t>Lingvistické a sankčné mechanizmy pri tvorbe a pôsobení noriem pracovného práva</t>
  </si>
  <si>
    <t>1/0198/17</t>
  </si>
  <si>
    <t>doc. JUDr. Erik Štenpien, PhD.</t>
  </si>
  <si>
    <t>Pôžička či úžera? Nútený výkon rozhodnutia – historickoprávne základy a problémy aplikačnje praaxe</t>
  </si>
  <si>
    <t>1/0846/17</t>
  </si>
  <si>
    <t>doc.JUDr. Karin Cakoci, PhD.</t>
  </si>
  <si>
    <t>Implementácia iniciatív inštitúcií EÚ v oblasti priamych a nepriamych daní a ich rozpočtovo-právne dopady</t>
  </si>
  <si>
    <t>1/0203/18</t>
  </si>
  <si>
    <t xml:space="preserve">doc. JUDr. Radomír Jakab, PhD. </t>
  </si>
  <si>
    <t>Transteritoriálne správne akty členských štátov Európskej únie</t>
  </si>
  <si>
    <t>1/0566/19</t>
  </si>
  <si>
    <t>JUDr. Žofia Mrázová, PhD., LLM</t>
  </si>
  <si>
    <t>Výkon funkcie členov orgánov kapitálových obchodných spoločností</t>
  </si>
  <si>
    <t>1/0386/19</t>
  </si>
  <si>
    <t xml:space="preserve">prof. JUDr. Alexander Brostl, CSc. </t>
  </si>
  <si>
    <t>Nové dimenzie metodológie právnej argumnetácie - úloha právnych princípov vo viacúrovňovom právnom systéme</t>
  </si>
  <si>
    <t>prof. RNDr. Rastislav Varga, DrSc.</t>
  </si>
  <si>
    <t>APVV-15-0069</t>
  </si>
  <si>
    <t>doc. RNDr. Erik Sedlák, PhD.</t>
  </si>
  <si>
    <t>Transformácia integrálneho membránového proteinu na vo vode rozpustnú formu: prípad GPCR</t>
  </si>
  <si>
    <t>APVV-15-0485</t>
  </si>
  <si>
    <t>doc. Mgr. Daniel Jancura, PhD.</t>
  </si>
  <si>
    <t>Vysoko selektívna liečba nádorových ochorení: komplexy endogénnych lipoproteínov s DARPinmi ako nová generácia transportných systémov pre cielený transport liečiv (DARLINK)</t>
  </si>
  <si>
    <t>APVV-18-0285</t>
  </si>
  <si>
    <t>RNDr. Gabriel Žoldák, PhD.</t>
  </si>
  <si>
    <t>Pochopenie mechanizmu inaktivácie IgG využitím individuálnych molekúl Hsp70 šaperónu a laserovej optickej pinzety</t>
  </si>
  <si>
    <t>APVV-18-0251</t>
  </si>
  <si>
    <t>doc. RNDr. Martin Kundrát, Ph.D.</t>
  </si>
  <si>
    <t>Vplyv klimatických zmien vo východnej Laurázii na evolúciu druhohorných stavovcov: vysokorozlišovacia analýza unikátne fosilizovaných tkanív z Číny</t>
  </si>
  <si>
    <t>VEGA 1/0853/17</t>
  </si>
  <si>
    <t>Evolucia straty letových schopností a gigantizmu u ostrovných vtákov: Model subrecentnej ornitofauny Nového Zélandu a Madagaskaru</t>
  </si>
  <si>
    <t>VEGA 2/0009/17</t>
  </si>
  <si>
    <t>Oxidačný stres a fosfolipidovo-proteínové interakcie: funkčné a štrukturálne dôsledky</t>
  </si>
  <si>
    <t>VEGA 1/0464/18</t>
  </si>
  <si>
    <t>RNDr. Marián Fabián, CSc.</t>
  </si>
  <si>
    <t>Spriahnutie elektrónového a protónového transportu v respiračných hém-meďnatých oxidázach</t>
  </si>
  <si>
    <t>VEGA 1/0175/19</t>
  </si>
  <si>
    <t>Agregácia imunoglobulínov a predikcia ich koloidálnej stability pomocou pokročilých kinetických analýz</t>
  </si>
  <si>
    <t>VEGA 1/0156/18</t>
  </si>
  <si>
    <t>RNDr. Veronika Huntošová, PhD.</t>
  </si>
  <si>
    <t>Časovo rozlíšené zobrazovanie spotreby kyslíka v nádorových bunkách počas fotodynamickej terapie</t>
  </si>
  <si>
    <t>VEGA 1/0825/17</t>
  </si>
  <si>
    <t>Mgr. Alena Buková, PhD. - zodpovedný riešiteľ</t>
  </si>
  <si>
    <t>Odporúčania pre pohybové aktivity rizikových skupín a ich plnenie na východnom Slovensku</t>
  </si>
  <si>
    <t>Ing. Iveta Cimboláková, PhD.  - spoluriešiteľ s LF (MUDr. Pobeha, PhD.-LF - hl.riešiteľ)</t>
  </si>
  <si>
    <t>Kardiovaskulárne parametre a systémový zápal u pacientov s respiračnou insuficienciou a ich ovplyvnenie neinvazívnou ventiláciou</t>
  </si>
  <si>
    <t>VEGA 1/0798/18</t>
  </si>
  <si>
    <t xml:space="preserve">Mgr. Dana Dračková, PhD. - spoluriešiteľ s FF UMB (Mgr. Kremnický - FF UMB - hl. riešiteľ)                                    </t>
  </si>
  <si>
    <t>Inovatívne prostriedky na osvojenie si gymnastických zručností žiakov ZŠ</t>
  </si>
  <si>
    <t>VEGA 1/0409/19</t>
  </si>
  <si>
    <t>Doc. PaedDr. Klaudia Zusková, PhD., spoluriešiteľ s FTVŠ UK Bratislava</t>
  </si>
  <si>
    <t>Šport ako prostriedok ovplyvňovania - kognitívno-evalutívneho komponentu subjektívnej pohody ľudí s poruchami zdravia</t>
  </si>
  <si>
    <t>KEGA 004UPJŠ-4/2017</t>
  </si>
  <si>
    <t>doc. PaedDr. Ivan Uher, PhD. - zodpovedný riešiteľ</t>
  </si>
  <si>
    <t>Humánna fyziológia so zameraním na pohybovú aktivitu a šport</t>
  </si>
  <si>
    <t>Ing.Iveta Cimboláková, PhD., Doc. PaedDr. Ivan Uher, PhD.-spoluriešitelia s  LF (Doc. Kimáková hl.riešiteľ)</t>
  </si>
  <si>
    <t>Rektorát</t>
  </si>
  <si>
    <t>Rámcový projekt, 001UPJŠ-2/2016</t>
  </si>
  <si>
    <t>doc. Ing. Silvia Ručinská, PhD.</t>
  </si>
  <si>
    <t xml:space="preserve">Internacionalizácia, interdisciplinarita a
inovácia vysokoškolského vzdelávania na UPJŠ 
</t>
  </si>
  <si>
    <t>RP UPJŠ2019</t>
  </si>
  <si>
    <t>Rozvojový projekt na podporu zapojenia sa do iniciatívy Európskych univerzít</t>
  </si>
  <si>
    <t>MH SR</t>
  </si>
  <si>
    <t>MH SR Brookerage - podujatie</t>
  </si>
  <si>
    <t>Ing. Slávka Šimková, PhD.</t>
  </si>
  <si>
    <t>Prezentácia excelentnej vedy a výskumu UPJŠ v Bruseli</t>
  </si>
  <si>
    <t>MH SR, XFEL, MŠ VVaŠSR - SFEL 2019</t>
  </si>
  <si>
    <t>Príprava a uskutočnenie podujatia „Škola užívateľov XFEL a synchrotrónového žiarenia 2019 - SFEL2019“</t>
  </si>
  <si>
    <t>Nadácia MH SR</t>
  </si>
  <si>
    <t>prof. RNDr. Pavol Miškovský, DrSc.</t>
  </si>
  <si>
    <t xml:space="preserve">Príprava a uskutočnenie podujatia zameraného na prípravu projektu TIP-UPJŠ v  schéme PPP a na vybudovanie Technology Transfer Office na UPJŠ v Košiciach </t>
  </si>
  <si>
    <t>UNIPOC</t>
  </si>
  <si>
    <t>RP 001UPJŠ-2-1/2018</t>
  </si>
  <si>
    <t>Mgr. Veronika Zibrinyiová, PhD.</t>
  </si>
  <si>
    <t>Vytváranie prístupného akademického
prostredia pre študentov so špecifickými
potrebami na UPJŠ v Košiciach</t>
  </si>
  <si>
    <t>RP 003UPJŠ-2-1/2018</t>
  </si>
  <si>
    <t>RNDr. Radovan Engel, PhD.</t>
  </si>
  <si>
    <t>Prepojenie vysokých škôl AiS2 konzorcia
na Ústredný portál verejnej správy</t>
  </si>
  <si>
    <t>UK</t>
  </si>
  <si>
    <t>FPU</t>
  </si>
  <si>
    <t xml:space="preserve">Fond na podporu umenia č. projektu 18-513-03951 </t>
  </si>
  <si>
    <t>PhDr. Daniela Džuganová</t>
  </si>
  <si>
    <t xml:space="preserve">Doplňovanie knižničného fondu  Univerzitnej knižnice UPJŠ v Košiciach – podpora študijného, pedagogického a výskumného procesu na univerzite   </t>
  </si>
  <si>
    <t>Fond na podporu umenia č. projektu 19-514-04100</t>
  </si>
  <si>
    <t>Nákup literatúry do fondu Univerzitnej knižnice UPJŠ v Košiciach – skvalitňovanie študijného, pedagogického a výskumného procesu na univerzite</t>
  </si>
  <si>
    <t>Fond na podporu umenia č. projektu 19-512-04097</t>
  </si>
  <si>
    <t>Modernizácia mobiliáru knižnice</t>
  </si>
  <si>
    <t>Visegrad Fund</t>
  </si>
  <si>
    <t>Visegrad Scholarship No.51810868</t>
  </si>
  <si>
    <t>Contract on the Lump Sum related to the Visegrad Scholarship No.51810868</t>
  </si>
  <si>
    <t>V4EaP Scholarship 51810283_Fedyshyn</t>
  </si>
  <si>
    <t>Spektrofotometria zlúčenín derivátov 1-(5-Benzylthiazol-2-yl)azonaphthalen-2-ola s iónmi prechodných kovov a ich aplikácie v analýze</t>
  </si>
  <si>
    <t>Visegrad Fund 21830253</t>
  </si>
  <si>
    <t>RNDr. Jaroslav Šupina, PhD.</t>
  </si>
  <si>
    <t>Regionálny dopad teoreticko-množinového výskumu v Košiciach po polstoročí</t>
  </si>
  <si>
    <t>V4EaP Scholarship 51810014_Danylchenko</t>
  </si>
  <si>
    <t>Medzinárodný Vyšehradský fond_V4EaP Scholarship 51810014</t>
  </si>
  <si>
    <t>V4EaP Scholarship 51810029_Frolov</t>
  </si>
  <si>
    <t>Medzinárodný Vyšehradský fond_V4EaP Scholarship 51810029</t>
  </si>
  <si>
    <r>
      <t>2019-1-SK01-</t>
    </r>
    <r>
      <rPr>
        <b/>
        <sz val="10"/>
        <rFont val="Times New Roman"/>
        <family val="1"/>
        <charset val="238"/>
      </rPr>
      <t>KA103</t>
    </r>
    <r>
      <rPr>
        <sz val="10"/>
        <rFont val="Times New Roman"/>
        <family val="1"/>
        <charset val="238"/>
      </rPr>
      <t>-060320</t>
    </r>
  </si>
  <si>
    <t>Mgr. Mária Vasiľová, PhD.</t>
  </si>
  <si>
    <t>Erasmus+ KA103 mobilita jednotlivcov s krajinami programu</t>
  </si>
  <si>
    <r>
      <t>2018-1-SK01-</t>
    </r>
    <r>
      <rPr>
        <b/>
        <sz val="10"/>
        <rFont val="Times New Roman"/>
        <family val="1"/>
        <charset val="238"/>
      </rPr>
      <t>KA103</t>
    </r>
    <r>
      <rPr>
        <sz val="10"/>
        <rFont val="Times New Roman"/>
        <family val="1"/>
        <charset val="238"/>
      </rPr>
      <t>-046151</t>
    </r>
  </si>
  <si>
    <t> 329 917 €</t>
  </si>
  <si>
    <r>
      <t>2017-1-SK01-</t>
    </r>
    <r>
      <rPr>
        <b/>
        <sz val="10"/>
        <rFont val="Times New Roman"/>
        <family val="1"/>
        <charset val="238"/>
      </rPr>
      <t>KA103</t>
    </r>
    <r>
      <rPr>
        <sz val="10"/>
        <rFont val="Times New Roman"/>
        <family val="1"/>
        <charset val="238"/>
      </rPr>
      <t>-034961</t>
    </r>
  </si>
  <si>
    <t>Mgr. Renáta Timková, PhD.</t>
  </si>
  <si>
    <t> 271 024 €</t>
  </si>
  <si>
    <r>
      <t>2019-1-SK01-</t>
    </r>
    <r>
      <rPr>
        <b/>
        <sz val="10"/>
        <rFont val="Times New Roman"/>
        <family val="1"/>
        <charset val="238"/>
      </rPr>
      <t>KA107</t>
    </r>
    <r>
      <rPr>
        <sz val="10"/>
        <rFont val="Times New Roman"/>
        <family val="1"/>
        <charset val="238"/>
      </rPr>
      <t>-060323</t>
    </r>
  </si>
  <si>
    <t>Erasmus+ KA107 mobilita jednotlivcov s partnerskými krajinami</t>
  </si>
  <si>
    <t>   83 169 €</t>
  </si>
  <si>
    <r>
      <t>2018-1-SK01-</t>
    </r>
    <r>
      <rPr>
        <b/>
        <sz val="10"/>
        <rFont val="Times New Roman"/>
        <family val="1"/>
        <charset val="238"/>
      </rPr>
      <t>KA107</t>
    </r>
    <r>
      <rPr>
        <sz val="10"/>
        <rFont val="Times New Roman"/>
        <family val="1"/>
        <charset val="238"/>
      </rPr>
      <t>-046156</t>
    </r>
  </si>
  <si>
    <t>             0 €</t>
  </si>
  <si>
    <r>
      <t>2017-1-SK01-</t>
    </r>
    <r>
      <rPr>
        <b/>
        <sz val="10"/>
        <rFont val="Times New Roman"/>
        <family val="1"/>
        <charset val="238"/>
      </rPr>
      <t>KA107</t>
    </r>
    <r>
      <rPr>
        <sz val="10"/>
        <rFont val="Times New Roman"/>
        <family val="1"/>
        <charset val="238"/>
      </rPr>
      <t>-035205</t>
    </r>
  </si>
  <si>
    <t>   38 661 €</t>
  </si>
  <si>
    <t>Lekárska</t>
  </si>
  <si>
    <t>Filozofická</t>
  </si>
  <si>
    <t>Prírodovedecká</t>
  </si>
  <si>
    <t>Právnická</t>
  </si>
  <si>
    <t>Verejnej správy</t>
  </si>
  <si>
    <t>Rektorát (TIP, ÚTVŠ)</t>
  </si>
  <si>
    <t>Verejná správa</t>
  </si>
  <si>
    <t>Rektorát (ÚTVŠ, BZ, TIP)</t>
  </si>
  <si>
    <t>RaUP</t>
  </si>
  <si>
    <t>Spolu v roku 2018</t>
  </si>
  <si>
    <t>Podiel v % 2018</t>
  </si>
  <si>
    <t>PrF</t>
  </si>
  <si>
    <t>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</si>
</sst>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\ [$€-41B]_-;\-* #,##0.00\ [$€-41B]_-;_-* &quot;-&quot;??\ [$€-41B]_-;_-@_-"/>
    <numFmt numFmtId="166" formatCode="0.000"/>
  </numFmts>
  <fonts count="39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family val="1"/>
      <charset val="238"/>
    </font>
    <font>
      <b/>
      <sz val="11.5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7.5"/>
      <name val="Tahoma"/>
      <family val="2"/>
      <charset val="238"/>
    </font>
    <font>
      <sz val="10"/>
      <name val="Arial"/>
    </font>
    <font>
      <b/>
      <sz val="11"/>
      <color theme="1"/>
      <name val="Calibri"/>
      <family val="2"/>
      <charset val="238"/>
      <scheme val="minor"/>
    </font>
    <font>
      <sz val="2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9" fontId="13" fillId="0" borderId="0" applyFont="0" applyFill="0" applyBorder="0" applyAlignment="0" applyProtection="0"/>
    <xf numFmtId="0" fontId="20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7" fillId="0" borderId="0"/>
    <xf numFmtId="0" fontId="6" fillId="0" borderId="0"/>
  </cellStyleXfs>
  <cellXfs count="5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 applyAlignment="1"/>
    <xf numFmtId="0" fontId="6" fillId="0" borderId="0" xfId="0" applyFont="1"/>
    <xf numFmtId="0" fontId="0" fillId="0" borderId="0" xfId="0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4" xfId="0" applyFont="1" applyBorder="1"/>
    <xf numFmtId="0" fontId="0" fillId="0" borderId="6" xfId="0" applyBorder="1"/>
    <xf numFmtId="0" fontId="0" fillId="0" borderId="7" xfId="0" applyBorder="1"/>
    <xf numFmtId="0" fontId="9" fillId="0" borderId="0" xfId="0" applyFont="1" applyBorder="1" applyAlignment="1">
      <alignment wrapText="1"/>
    </xf>
    <xf numFmtId="0" fontId="0" fillId="0" borderId="1" xfId="0" applyFill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1" fillId="0" borderId="0" xfId="0" applyFont="1" applyBorder="1"/>
    <xf numFmtId="0" fontId="11" fillId="2" borderId="1" xfId="0" applyFont="1" applyFill="1" applyBorder="1"/>
    <xf numFmtId="0" fontId="0" fillId="2" borderId="1" xfId="0" applyFill="1" applyBorder="1"/>
    <xf numFmtId="0" fontId="6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6" fillId="0" borderId="1" xfId="0" applyFont="1" applyFill="1" applyBorder="1"/>
    <xf numFmtId="0" fontId="0" fillId="0" borderId="6" xfId="0" applyFill="1" applyBorder="1"/>
    <xf numFmtId="0" fontId="6" fillId="0" borderId="4" xfId="0" applyFont="1" applyFill="1" applyBorder="1"/>
    <xf numFmtId="0" fontId="0" fillId="0" borderId="7" xfId="0" applyFill="1" applyBorder="1"/>
    <xf numFmtId="0" fontId="6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4" xfId="0" applyFill="1" applyBorder="1"/>
    <xf numFmtId="0" fontId="6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4" xfId="0" applyBorder="1"/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2" xfId="0" applyBorder="1"/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4" xfId="0" applyFont="1" applyBorder="1"/>
    <xf numFmtId="0" fontId="0" fillId="0" borderId="4" xfId="0" applyFill="1" applyBorder="1" applyAlignment="1"/>
    <xf numFmtId="0" fontId="0" fillId="0" borderId="12" xfId="0" applyFill="1" applyBorder="1"/>
    <xf numFmtId="0" fontId="6" fillId="0" borderId="12" xfId="0" applyFont="1" applyFill="1" applyBorder="1" applyAlignment="1">
      <alignment horizontal="center" vertical="center"/>
    </xf>
    <xf numFmtId="0" fontId="0" fillId="0" borderId="13" xfId="0" applyFill="1" applyBorder="1"/>
    <xf numFmtId="0" fontId="6" fillId="0" borderId="14" xfId="0" applyFont="1" applyFill="1" applyBorder="1" applyAlignment="1">
      <alignment wrapText="1"/>
    </xf>
    <xf numFmtId="0" fontId="6" fillId="0" borderId="12" xfId="0" applyFont="1" applyFill="1" applyBorder="1"/>
    <xf numFmtId="0" fontId="6" fillId="0" borderId="14" xfId="0" applyFont="1" applyFill="1" applyBorder="1"/>
    <xf numFmtId="0" fontId="0" fillId="0" borderId="26" xfId="0" applyBorder="1"/>
    <xf numFmtId="0" fontId="0" fillId="0" borderId="4" xfId="0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/>
    <xf numFmtId="164" fontId="11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6" fillId="2" borderId="3" xfId="0" applyFont="1" applyFill="1" applyBorder="1"/>
    <xf numFmtId="0" fontId="0" fillId="2" borderId="3" xfId="0" applyFill="1" applyBorder="1"/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6" fillId="2" borderId="1" xfId="0" applyFont="1" applyFill="1" applyBorder="1" applyAlignment="1"/>
    <xf numFmtId="164" fontId="0" fillId="2" borderId="1" xfId="0" applyNumberFormat="1" applyFill="1" applyBorder="1" applyAlignment="1"/>
    <xf numFmtId="0" fontId="6" fillId="0" borderId="0" xfId="0" applyFont="1" applyFill="1"/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/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8" fillId="0" borderId="0" xfId="0" applyFont="1"/>
    <xf numFmtId="0" fontId="18" fillId="0" borderId="0" xfId="0" applyFont="1" applyBorder="1" applyAlignment="1">
      <alignment vertical="top"/>
    </xf>
    <xf numFmtId="3" fontId="19" fillId="0" borderId="0" xfId="2" applyNumberFormat="1" applyFont="1" applyBorder="1" applyAlignment="1">
      <alignment vertical="top" wrapText="1"/>
    </xf>
    <xf numFmtId="3" fontId="19" fillId="0" borderId="0" xfId="2" applyNumberFormat="1" applyFont="1" applyBorder="1" applyAlignment="1">
      <alignment vertical="center" wrapText="1"/>
    </xf>
    <xf numFmtId="3" fontId="19" fillId="0" borderId="0" xfId="3" applyNumberFormat="1" applyFont="1" applyFill="1" applyBorder="1" applyAlignment="1">
      <alignment vertical="center" wrapText="1"/>
    </xf>
    <xf numFmtId="3" fontId="19" fillId="0" borderId="0" xfId="4" applyNumberFormat="1" applyFont="1" applyFill="1" applyBorder="1" applyAlignment="1">
      <alignment vertical="center" wrapText="1"/>
    </xf>
    <xf numFmtId="0" fontId="18" fillId="0" borderId="0" xfId="0" applyFont="1" applyBorder="1" applyAlignment="1"/>
    <xf numFmtId="0" fontId="8" fillId="0" borderId="0" xfId="0" applyFont="1" applyAlignment="1">
      <alignment vertical="center"/>
    </xf>
    <xf numFmtId="3" fontId="19" fillId="0" borderId="0" xfId="3" applyNumberFormat="1" applyFont="1" applyFill="1" applyBorder="1" applyAlignment="1">
      <alignment vertical="top" wrapText="1"/>
    </xf>
    <xf numFmtId="3" fontId="19" fillId="0" borderId="0" xfId="4" applyNumberFormat="1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27" xfId="0" applyBorder="1"/>
    <xf numFmtId="0" fontId="0" fillId="0" borderId="33" xfId="0" applyBorder="1"/>
    <xf numFmtId="0" fontId="0" fillId="2" borderId="11" xfId="0" applyFill="1" applyBorder="1"/>
    <xf numFmtId="0" fontId="0" fillId="2" borderId="25" xfId="0" applyFill="1" applyBorder="1"/>
    <xf numFmtId="0" fontId="0" fillId="0" borderId="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5" xfId="0" applyBorder="1"/>
    <xf numFmtId="0" fontId="0" fillId="0" borderId="42" xfId="0" applyBorder="1" applyAlignment="1">
      <alignment wrapText="1"/>
    </xf>
    <xf numFmtId="0" fontId="0" fillId="0" borderId="43" xfId="0" applyBorder="1"/>
    <xf numFmtId="0" fontId="0" fillId="0" borderId="3" xfId="0" applyBorder="1"/>
    <xf numFmtId="0" fontId="0" fillId="0" borderId="30" xfId="0" applyBorder="1"/>
    <xf numFmtId="0" fontId="0" fillId="2" borderId="44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28" xfId="0" applyBorder="1"/>
    <xf numFmtId="0" fontId="0" fillId="2" borderId="12" xfId="0" applyFill="1" applyBorder="1"/>
    <xf numFmtId="0" fontId="0" fillId="2" borderId="9" xfId="0" applyFill="1" applyBorder="1"/>
    <xf numFmtId="0" fontId="0" fillId="2" borderId="32" xfId="0" applyFill="1" applyBorder="1"/>
    <xf numFmtId="164" fontId="0" fillId="2" borderId="11" xfId="0" applyNumberFormat="1" applyFill="1" applyBorder="1"/>
    <xf numFmtId="164" fontId="0" fillId="2" borderId="25" xfId="0" applyNumberFormat="1" applyFill="1" applyBorder="1"/>
    <xf numFmtId="0" fontId="6" fillId="2" borderId="31" xfId="0" applyFont="1" applyFill="1" applyBorder="1"/>
    <xf numFmtId="0" fontId="6" fillId="2" borderId="37" xfId="0" applyFont="1" applyFill="1" applyBorder="1" applyAlignment="1"/>
    <xf numFmtId="0" fontId="6" fillId="2" borderId="45" xfId="0" applyFont="1" applyFill="1" applyBorder="1"/>
    <xf numFmtId="0" fontId="0" fillId="2" borderId="8" xfId="0" applyFill="1" applyBorder="1"/>
    <xf numFmtId="164" fontId="0" fillId="2" borderId="10" xfId="0" applyNumberFormat="1" applyFill="1" applyBorder="1"/>
    <xf numFmtId="0" fontId="0" fillId="0" borderId="40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27" xfId="0" applyFill="1" applyBorder="1"/>
    <xf numFmtId="0" fontId="0" fillId="0" borderId="33" xfId="0" applyFill="1" applyBorder="1"/>
    <xf numFmtId="0" fontId="0" fillId="0" borderId="28" xfId="0" applyFill="1" applyBorder="1"/>
    <xf numFmtId="0" fontId="0" fillId="2" borderId="31" xfId="0" applyFill="1" applyBorder="1" applyAlignment="1">
      <alignment horizontal="center"/>
    </xf>
    <xf numFmtId="0" fontId="0" fillId="2" borderId="34" xfId="0" applyFill="1" applyBorder="1"/>
    <xf numFmtId="0" fontId="6" fillId="2" borderId="36" xfId="0" applyFont="1" applyFill="1" applyBorder="1" applyAlignment="1">
      <alignment horizontal="left" vertical="center"/>
    </xf>
    <xf numFmtId="0" fontId="6" fillId="2" borderId="4" xfId="0" applyFont="1" applyFill="1" applyBorder="1"/>
    <xf numFmtId="0" fontId="0" fillId="0" borderId="27" xfId="0" applyBorder="1" applyAlignment="1">
      <alignment horizontal="center"/>
    </xf>
    <xf numFmtId="0" fontId="0" fillId="2" borderId="33" xfId="0" applyFill="1" applyBorder="1"/>
    <xf numFmtId="0" fontId="6" fillId="0" borderId="27" xfId="0" applyFont="1" applyBorder="1" applyAlignment="1">
      <alignment horizontal="center"/>
    </xf>
    <xf numFmtId="0" fontId="0" fillId="2" borderId="41" xfId="0" applyFill="1" applyBorder="1"/>
    <xf numFmtId="0" fontId="0" fillId="2" borderId="30" xfId="0" applyFill="1" applyBorder="1"/>
    <xf numFmtId="0" fontId="0" fillId="2" borderId="9" xfId="0" applyFill="1" applyBorder="1" applyAlignment="1">
      <alignment horizontal="center"/>
    </xf>
    <xf numFmtId="0" fontId="6" fillId="2" borderId="9" xfId="0" applyFont="1" applyFill="1" applyBorder="1"/>
    <xf numFmtId="0" fontId="6" fillId="2" borderId="28" xfId="0" applyFont="1" applyFill="1" applyBorder="1" applyAlignment="1">
      <alignment vertical="center" wrapText="1"/>
    </xf>
    <xf numFmtId="0" fontId="6" fillId="2" borderId="13" xfId="0" applyFont="1" applyFill="1" applyBorder="1"/>
    <xf numFmtId="0" fontId="16" fillId="0" borderId="11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0" fillId="2" borderId="11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left"/>
    </xf>
    <xf numFmtId="0" fontId="22" fillId="0" borderId="27" xfId="0" applyFont="1" applyFill="1" applyBorder="1" applyAlignment="1">
      <alignment horizontal="left" wrapText="1"/>
    </xf>
    <xf numFmtId="0" fontId="22" fillId="0" borderId="27" xfId="0" applyFont="1" applyBorder="1" applyAlignment="1">
      <alignment horizontal="left" wrapText="1"/>
    </xf>
    <xf numFmtId="0" fontId="22" fillId="2" borderId="27" xfId="0" applyFont="1" applyFill="1" applyBorder="1" applyAlignment="1">
      <alignment horizontal="left" wrapText="1"/>
    </xf>
    <xf numFmtId="0" fontId="22" fillId="2" borderId="3" xfId="0" applyFont="1" applyFill="1" applyBorder="1"/>
    <xf numFmtId="0" fontId="22" fillId="2" borderId="30" xfId="0" applyFont="1" applyFill="1" applyBorder="1"/>
    <xf numFmtId="0" fontId="22" fillId="2" borderId="28" xfId="0" applyFont="1" applyFill="1" applyBorder="1"/>
    <xf numFmtId="0" fontId="22" fillId="2" borderId="22" xfId="0" applyFont="1" applyFill="1" applyBorder="1" applyAlignment="1">
      <alignment horizontal="left" wrapText="1"/>
    </xf>
    <xf numFmtId="164" fontId="22" fillId="2" borderId="11" xfId="1" applyNumberFormat="1" applyFont="1" applyFill="1" applyBorder="1"/>
    <xf numFmtId="164" fontId="22" fillId="2" borderId="25" xfId="1" applyNumberFormat="1" applyFont="1" applyFill="1" applyBorder="1"/>
    <xf numFmtId="164" fontId="22" fillId="2" borderId="45" xfId="1" applyNumberFormat="1" applyFont="1" applyFill="1" applyBorder="1"/>
    <xf numFmtId="0" fontId="22" fillId="0" borderId="0" xfId="0" applyFont="1" applyAlignment="1">
      <alignment horizontal="left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2" borderId="15" xfId="0" applyFont="1" applyFill="1" applyBorder="1"/>
    <xf numFmtId="164" fontId="22" fillId="2" borderId="47" xfId="1" applyNumberFormat="1" applyFont="1" applyFill="1" applyBorder="1"/>
    <xf numFmtId="0" fontId="22" fillId="2" borderId="34" xfId="0" applyFont="1" applyFill="1" applyBorder="1" applyAlignment="1">
      <alignment horizontal="center" vertical="center" wrapText="1"/>
    </xf>
    <xf numFmtId="0" fontId="22" fillId="2" borderId="42" xfId="0" applyFont="1" applyFill="1" applyBorder="1" applyAlignment="1">
      <alignment horizontal="center" vertical="center" wrapText="1"/>
    </xf>
    <xf numFmtId="0" fontId="22" fillId="2" borderId="43" xfId="0" applyFont="1" applyFill="1" applyBorder="1"/>
    <xf numFmtId="164" fontId="22" fillId="2" borderId="36" xfId="1" applyNumberFormat="1" applyFont="1" applyFill="1" applyBorder="1"/>
    <xf numFmtId="0" fontId="8" fillId="0" borderId="0" xfId="0" applyFont="1" applyFill="1" applyBorder="1" applyAlignment="1">
      <alignment wrapText="1"/>
    </xf>
    <xf numFmtId="49" fontId="27" fillId="3" borderId="49" xfId="0" applyNumberFormat="1" applyFont="1" applyFill="1" applyBorder="1" applyAlignment="1">
      <alignment horizontal="left"/>
    </xf>
    <xf numFmtId="4" fontId="27" fillId="3" borderId="49" xfId="0" applyNumberFormat="1" applyFont="1" applyFill="1" applyBorder="1" applyAlignment="1">
      <alignment horizontal="right"/>
    </xf>
    <xf numFmtId="0" fontId="28" fillId="0" borderId="0" xfId="0" applyFont="1"/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/>
    <xf numFmtId="3" fontId="0" fillId="4" borderId="0" xfId="0" applyNumberFormat="1" applyFill="1"/>
    <xf numFmtId="0" fontId="28" fillId="4" borderId="0" xfId="0" applyFont="1" applyFill="1"/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/>
    <xf numFmtId="0" fontId="6" fillId="2" borderId="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3" fontId="27" fillId="4" borderId="49" xfId="0" applyNumberFormat="1" applyFont="1" applyFill="1" applyBorder="1" applyAlignment="1">
      <alignment horizontal="right"/>
    </xf>
    <xf numFmtId="3" fontId="27" fillId="5" borderId="49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25" xfId="0" applyFont="1" applyBorder="1" applyAlignment="1">
      <alignment wrapText="1"/>
    </xf>
    <xf numFmtId="0" fontId="6" fillId="2" borderId="41" xfId="0" applyFont="1" applyFill="1" applyBorder="1"/>
    <xf numFmtId="0" fontId="6" fillId="2" borderId="33" xfId="0" applyFont="1" applyFill="1" applyBorder="1"/>
    <xf numFmtId="0" fontId="6" fillId="2" borderId="30" xfId="0" applyFont="1" applyFill="1" applyBorder="1"/>
    <xf numFmtId="0" fontId="6" fillId="2" borderId="9" xfId="0" applyFont="1" applyFill="1" applyBorder="1" applyAlignment="1">
      <alignment horizontal="center"/>
    </xf>
    <xf numFmtId="0" fontId="6" fillId="2" borderId="32" xfId="0" applyFont="1" applyFill="1" applyBorder="1"/>
    <xf numFmtId="0" fontId="6" fillId="2" borderId="14" xfId="0" applyFont="1" applyFill="1" applyBorder="1"/>
    <xf numFmtId="49" fontId="6" fillId="4" borderId="49" xfId="0" applyNumberFormat="1" applyFont="1" applyFill="1" applyBorder="1" applyAlignment="1">
      <alignment horizontal="left"/>
    </xf>
    <xf numFmtId="3" fontId="6" fillId="4" borderId="49" xfId="0" applyNumberFormat="1" applyFont="1" applyFill="1" applyBorder="1" applyAlignment="1">
      <alignment horizontal="right"/>
    </xf>
    <xf numFmtId="49" fontId="6" fillId="3" borderId="49" xfId="0" applyNumberFormat="1" applyFont="1" applyFill="1" applyBorder="1" applyAlignment="1">
      <alignment horizontal="left"/>
    </xf>
    <xf numFmtId="3" fontId="6" fillId="3" borderId="49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6" fillId="0" borderId="51" xfId="8" applyFont="1" applyBorder="1" applyAlignment="1">
      <alignment horizontal="center" vertical="center"/>
    </xf>
    <xf numFmtId="0" fontId="6" fillId="0" borderId="52" xfId="8" applyFont="1" applyBorder="1" applyAlignment="1">
      <alignment horizontal="center" vertical="center"/>
    </xf>
    <xf numFmtId="0" fontId="6" fillId="0" borderId="53" xfId="8" applyFont="1" applyBorder="1" applyAlignment="1">
      <alignment horizontal="center" vertical="center"/>
    </xf>
    <xf numFmtId="0" fontId="6" fillId="0" borderId="0" xfId="8" applyFont="1" applyFill="1" applyBorder="1" applyAlignment="1">
      <alignment horizontal="center" vertical="center"/>
    </xf>
    <xf numFmtId="0" fontId="6" fillId="0" borderId="52" xfId="8" applyBorder="1" applyAlignment="1">
      <alignment horizontal="center"/>
    </xf>
    <xf numFmtId="0" fontId="6" fillId="0" borderId="53" xfId="8" applyBorder="1" applyAlignment="1">
      <alignment horizontal="center"/>
    </xf>
    <xf numFmtId="0" fontId="6" fillId="0" borderId="4" xfId="8" applyBorder="1" applyAlignment="1">
      <alignment horizontal="center"/>
    </xf>
    <xf numFmtId="0" fontId="6" fillId="0" borderId="6" xfId="8" applyBorder="1" applyAlignment="1">
      <alignment horizontal="center"/>
    </xf>
    <xf numFmtId="0" fontId="6" fillId="0" borderId="5" xfId="8" applyFont="1" applyFill="1" applyBorder="1" applyAlignment="1">
      <alignment horizontal="center" vertical="center"/>
    </xf>
    <xf numFmtId="0" fontId="1" fillId="0" borderId="0" xfId="0" applyFont="1" applyBorder="1" applyAlignment="1"/>
    <xf numFmtId="0" fontId="6" fillId="0" borderId="21" xfId="8" applyFont="1" applyBorder="1" applyAlignment="1">
      <alignment horizontal="center"/>
    </xf>
    <xf numFmtId="0" fontId="6" fillId="0" borderId="52" xfId="8" applyFont="1" applyBorder="1" applyAlignment="1">
      <alignment horizontal="center"/>
    </xf>
    <xf numFmtId="0" fontId="6" fillId="0" borderId="4" xfId="8" applyFont="1" applyBorder="1" applyAlignment="1">
      <alignment horizontal="center"/>
    </xf>
    <xf numFmtId="0" fontId="6" fillId="0" borderId="51" xfId="8" applyFont="1" applyBorder="1" applyAlignment="1">
      <alignment horizontal="center" vertical="center" wrapText="1"/>
    </xf>
    <xf numFmtId="0" fontId="6" fillId="0" borderId="52" xfId="8" applyFont="1" applyBorder="1" applyAlignment="1">
      <alignment horizontal="center" vertical="center" wrapText="1"/>
    </xf>
    <xf numFmtId="0" fontId="6" fillId="0" borderId="53" xfId="8" applyFont="1" applyBorder="1" applyAlignment="1">
      <alignment horizontal="center" vertical="center" wrapText="1"/>
    </xf>
    <xf numFmtId="0" fontId="6" fillId="0" borderId="0" xfId="8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49" fontId="29" fillId="3" borderId="49" xfId="0" applyNumberFormat="1" applyFont="1" applyFill="1" applyBorder="1" applyAlignment="1">
      <alignment horizontal="left"/>
    </xf>
    <xf numFmtId="4" fontId="29" fillId="3" borderId="49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4" borderId="1" xfId="0" applyFont="1" applyFill="1" applyBorder="1"/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14" fontId="0" fillId="4" borderId="1" xfId="0" applyNumberFormat="1" applyFill="1" applyBorder="1"/>
    <xf numFmtId="0" fontId="6" fillId="0" borderId="1" xfId="0" applyFont="1" applyBorder="1" applyAlignment="1">
      <alignment horizontal="left"/>
    </xf>
    <xf numFmtId="0" fontId="17" fillId="0" borderId="4" xfId="0" applyFont="1" applyBorder="1"/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7" fillId="4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165" fontId="16" fillId="4" borderId="1" xfId="0" applyNumberFormat="1" applyFont="1" applyFill="1" applyBorder="1" applyAlignment="1">
      <alignment horizontal="right"/>
    </xf>
    <xf numFmtId="165" fontId="16" fillId="4" borderId="1" xfId="0" applyNumberFormat="1" applyFont="1" applyFill="1" applyBorder="1" applyAlignment="1">
      <alignment horizontal="left"/>
    </xf>
    <xf numFmtId="0" fontId="17" fillId="0" borderId="1" xfId="0" applyFont="1" applyFill="1" applyBorder="1"/>
    <xf numFmtId="0" fontId="17" fillId="0" borderId="1" xfId="0" applyFont="1" applyFill="1" applyBorder="1" applyAlignment="1">
      <alignment wrapText="1"/>
    </xf>
    <xf numFmtId="165" fontId="16" fillId="0" borderId="1" xfId="0" applyNumberFormat="1" applyFont="1" applyFill="1" applyBorder="1" applyAlignment="1">
      <alignment horizontal="left"/>
    </xf>
    <xf numFmtId="165" fontId="32" fillId="0" borderId="1" xfId="0" applyNumberFormat="1" applyFont="1" applyFill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5" fontId="32" fillId="4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33" fillId="0" borderId="1" xfId="0" applyFont="1" applyBorder="1" applyAlignment="1">
      <alignment horizontal="left" vertical="center" wrapText="1"/>
    </xf>
    <xf numFmtId="0" fontId="34" fillId="4" borderId="1" xfId="0" applyFont="1" applyFill="1" applyBorder="1" applyAlignment="1">
      <alignment horizontal="left" wrapText="1"/>
    </xf>
    <xf numFmtId="165" fontId="16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0" fontId="36" fillId="0" borderId="1" xfId="0" applyFont="1" applyBorder="1"/>
    <xf numFmtId="0" fontId="36" fillId="0" borderId="1" xfId="0" applyFont="1" applyFill="1" applyBorder="1"/>
    <xf numFmtId="165" fontId="16" fillId="0" borderId="1" xfId="0" applyNumberFormat="1" applyFont="1" applyBorder="1" applyAlignment="1">
      <alignment horizontal="left"/>
    </xf>
    <xf numFmtId="0" fontId="17" fillId="0" borderId="4" xfId="0" applyFont="1" applyFill="1" applyBorder="1"/>
    <xf numFmtId="165" fontId="37" fillId="4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 wrapText="1"/>
    </xf>
    <xf numFmtId="14" fontId="17" fillId="0" borderId="1" xfId="0" applyNumberFormat="1" applyFont="1" applyFill="1" applyBorder="1" applyAlignment="1">
      <alignment horizontal="left" wrapText="1"/>
    </xf>
    <xf numFmtId="165" fontId="30" fillId="0" borderId="1" xfId="0" applyNumberFormat="1" applyFont="1" applyFill="1" applyBorder="1" applyAlignment="1">
      <alignment horizontal="left"/>
    </xf>
    <xf numFmtId="165" fontId="30" fillId="4" borderId="1" xfId="0" applyNumberFormat="1" applyFont="1" applyFill="1" applyBorder="1" applyAlignment="1">
      <alignment horizontal="left"/>
    </xf>
    <xf numFmtId="165" fontId="37" fillId="4" borderId="1" xfId="0" applyNumberFormat="1" applyFont="1" applyFill="1" applyBorder="1" applyAlignment="1">
      <alignment horizontal="right"/>
    </xf>
    <xf numFmtId="0" fontId="17" fillId="0" borderId="0" xfId="0" applyFont="1" applyBorder="1"/>
    <xf numFmtId="0" fontId="17" fillId="0" borderId="4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2" borderId="39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54" xfId="0" applyFill="1" applyBorder="1"/>
    <xf numFmtId="0" fontId="0" fillId="0" borderId="10" xfId="0" applyBorder="1"/>
    <xf numFmtId="0" fontId="0" fillId="0" borderId="11" xfId="0" applyBorder="1"/>
    <xf numFmtId="0" fontId="0" fillId="0" borderId="25" xfId="0" applyBorder="1"/>
    <xf numFmtId="0" fontId="22" fillId="2" borderId="1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48" xfId="0" applyFont="1" applyFill="1" applyBorder="1" applyAlignment="1">
      <alignment horizontal="center"/>
    </xf>
    <xf numFmtId="0" fontId="22" fillId="2" borderId="46" xfId="0" applyFont="1" applyFill="1" applyBorder="1" applyAlignment="1">
      <alignment horizontal="center"/>
    </xf>
    <xf numFmtId="0" fontId="22" fillId="2" borderId="1" xfId="1" applyNumberFormat="1" applyFont="1" applyFill="1" applyBorder="1" applyAlignment="1">
      <alignment horizontal="center"/>
    </xf>
    <xf numFmtId="164" fontId="22" fillId="2" borderId="1" xfId="0" applyNumberFormat="1" applyFont="1" applyFill="1" applyBorder="1" applyAlignment="1">
      <alignment horizontal="center"/>
    </xf>
    <xf numFmtId="164" fontId="22" fillId="2" borderId="7" xfId="0" applyNumberFormat="1" applyFont="1" applyFill="1" applyBorder="1" applyAlignment="1">
      <alignment horizontal="center"/>
    </xf>
    <xf numFmtId="164" fontId="22" fillId="2" borderId="35" xfId="0" applyNumberFormat="1" applyFont="1" applyFill="1" applyBorder="1" applyAlignment="1">
      <alignment horizontal="center"/>
    </xf>
    <xf numFmtId="164" fontId="22" fillId="2" borderId="48" xfId="0" applyNumberFormat="1" applyFont="1" applyFill="1" applyBorder="1" applyAlignment="1">
      <alignment horizontal="center"/>
    </xf>
    <xf numFmtId="164" fontId="22" fillId="2" borderId="46" xfId="0" applyNumberFormat="1" applyFont="1" applyFill="1" applyBorder="1" applyAlignment="1">
      <alignment horizontal="center"/>
    </xf>
    <xf numFmtId="166" fontId="22" fillId="0" borderId="1" xfId="1" applyNumberFormat="1" applyFont="1" applyFill="1" applyBorder="1"/>
    <xf numFmtId="166" fontId="22" fillId="0" borderId="1" xfId="0" applyNumberFormat="1" applyFont="1" applyFill="1" applyBorder="1"/>
    <xf numFmtId="166" fontId="22" fillId="0" borderId="7" xfId="0" applyNumberFormat="1" applyFont="1" applyFill="1" applyBorder="1"/>
    <xf numFmtId="166" fontId="22" fillId="0" borderId="35" xfId="0" applyNumberFormat="1" applyFont="1" applyFill="1" applyBorder="1"/>
    <xf numFmtId="166" fontId="22" fillId="0" borderId="27" xfId="0" applyNumberFormat="1" applyFont="1" applyFill="1" applyBorder="1"/>
    <xf numFmtId="166" fontId="22" fillId="0" borderId="33" xfId="0" applyNumberFormat="1" applyFont="1" applyFill="1" applyBorder="1"/>
    <xf numFmtId="166" fontId="22" fillId="0" borderId="1" xfId="0" applyNumberFormat="1" applyFont="1" applyBorder="1"/>
    <xf numFmtId="166" fontId="22" fillId="0" borderId="7" xfId="0" applyNumberFormat="1" applyFont="1" applyBorder="1"/>
    <xf numFmtId="166" fontId="22" fillId="0" borderId="35" xfId="0" applyNumberFormat="1" applyFont="1" applyBorder="1"/>
    <xf numFmtId="166" fontId="22" fillId="0" borderId="27" xfId="0" applyNumberFormat="1" applyFont="1" applyBorder="1"/>
    <xf numFmtId="166" fontId="22" fillId="0" borderId="33" xfId="0" applyNumberFormat="1" applyFont="1" applyBorder="1"/>
    <xf numFmtId="0" fontId="25" fillId="4" borderId="0" xfId="0" applyFont="1" applyFill="1" applyAlignment="1">
      <alignment horizontal="left" vertical="center"/>
    </xf>
    <xf numFmtId="0" fontId="25" fillId="4" borderId="0" xfId="0" applyFont="1" applyFill="1" applyAlignment="1">
      <alignment vertical="top"/>
    </xf>
    <xf numFmtId="0" fontId="0" fillId="4" borderId="0" xfId="0" applyFill="1" applyAlignment="1">
      <alignment vertical="top"/>
    </xf>
    <xf numFmtId="0" fontId="24" fillId="4" borderId="1" xfId="0" applyFont="1" applyFill="1" applyBorder="1" applyAlignment="1">
      <alignment vertical="top"/>
    </xf>
    <xf numFmtId="0" fontId="19" fillId="4" borderId="1" xfId="0" applyFont="1" applyFill="1" applyBorder="1" applyAlignment="1">
      <alignment vertical="top"/>
    </xf>
    <xf numFmtId="0" fontId="18" fillId="4" borderId="1" xfId="0" applyFont="1" applyFill="1" applyBorder="1" applyAlignment="1">
      <alignment vertical="top" wrapText="1"/>
    </xf>
    <xf numFmtId="0" fontId="18" fillId="4" borderId="1" xfId="0" applyFont="1" applyFill="1" applyBorder="1" applyAlignment="1">
      <alignment vertical="top"/>
    </xf>
    <xf numFmtId="0" fontId="18" fillId="4" borderId="0" xfId="0" applyFont="1" applyFill="1" applyAlignment="1">
      <alignment vertical="top"/>
    </xf>
    <xf numFmtId="0" fontId="18" fillId="4" borderId="0" xfId="0" applyFont="1" applyFill="1"/>
    <xf numFmtId="0" fontId="18" fillId="4" borderId="0" xfId="0" applyFont="1" applyFill="1" applyAlignment="1">
      <alignment vertical="top" wrapText="1"/>
    </xf>
    <xf numFmtId="0" fontId="18" fillId="4" borderId="0" xfId="0" applyFont="1" applyFill="1" applyBorder="1" applyAlignment="1">
      <alignment vertical="top" wrapText="1"/>
    </xf>
    <xf numFmtId="3" fontId="19" fillId="4" borderId="0" xfId="0" applyNumberFormat="1" applyFont="1" applyFill="1" applyBorder="1" applyAlignment="1">
      <alignment vertical="top" wrapText="1"/>
    </xf>
    <xf numFmtId="0" fontId="18" fillId="4" borderId="0" xfId="0" applyFont="1" applyFill="1" applyBorder="1" applyAlignment="1">
      <alignment vertical="top"/>
    </xf>
    <xf numFmtId="3" fontId="19" fillId="4" borderId="0" xfId="2" applyNumberFormat="1" applyFont="1" applyFill="1" applyBorder="1" applyAlignment="1">
      <alignment vertical="top" wrapText="1"/>
    </xf>
    <xf numFmtId="3" fontId="21" fillId="4" borderId="0" xfId="2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3" fontId="19" fillId="4" borderId="0" xfId="3" applyNumberFormat="1" applyFont="1" applyFill="1" applyBorder="1" applyAlignment="1">
      <alignment vertical="top" wrapText="1"/>
    </xf>
    <xf numFmtId="3" fontId="19" fillId="4" borderId="0" xfId="3" applyNumberFormat="1" applyFont="1" applyFill="1" applyBorder="1" applyAlignment="1">
      <alignment vertical="center" wrapText="1"/>
    </xf>
    <xf numFmtId="3" fontId="19" fillId="4" borderId="0" xfId="5" applyNumberFormat="1" applyFont="1" applyFill="1" applyBorder="1" applyAlignment="1">
      <alignment vertical="top" wrapText="1"/>
    </xf>
    <xf numFmtId="3" fontId="19" fillId="4" borderId="0" xfId="5" applyNumberFormat="1" applyFont="1" applyFill="1" applyBorder="1" applyAlignment="1">
      <alignment vertical="center" wrapText="1"/>
    </xf>
    <xf numFmtId="0" fontId="18" fillId="4" borderId="0" xfId="0" applyFont="1" applyFill="1" applyBorder="1" applyAlignment="1"/>
    <xf numFmtId="0" fontId="23" fillId="0" borderId="0" xfId="0" applyFont="1" applyAlignment="1">
      <alignment horizontal="left" wrapText="1"/>
    </xf>
    <xf numFmtId="0" fontId="31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24" fillId="4" borderId="1" xfId="0" applyFont="1" applyFill="1" applyBorder="1" applyAlignment="1">
      <alignment vertical="top"/>
    </xf>
    <xf numFmtId="3" fontId="25" fillId="4" borderId="1" xfId="5" applyNumberFormat="1" applyFont="1" applyFill="1" applyBorder="1" applyAlignment="1">
      <alignment vertical="top" wrapText="1"/>
    </xf>
    <xf numFmtId="0" fontId="18" fillId="4" borderId="1" xfId="0" applyFont="1" applyFill="1" applyBorder="1" applyAlignment="1">
      <alignment horizontal="left" vertical="top"/>
    </xf>
    <xf numFmtId="0" fontId="24" fillId="4" borderId="1" xfId="0" applyFont="1" applyFill="1" applyBorder="1" applyAlignment="1">
      <alignment horizontal="left" vertical="top" wrapText="1"/>
    </xf>
    <xf numFmtId="3" fontId="25" fillId="4" borderId="1" xfId="0" applyNumberFormat="1" applyFont="1" applyFill="1" applyBorder="1" applyAlignment="1">
      <alignment vertical="top" wrapText="1"/>
    </xf>
    <xf numFmtId="0" fontId="24" fillId="4" borderId="1" xfId="0" applyFont="1" applyFill="1" applyBorder="1" applyAlignment="1">
      <alignment vertical="top" wrapText="1"/>
    </xf>
    <xf numFmtId="3" fontId="25" fillId="4" borderId="1" xfId="2" applyNumberFormat="1" applyFont="1" applyFill="1" applyBorder="1" applyAlignment="1">
      <alignment vertical="top" wrapText="1"/>
    </xf>
    <xf numFmtId="3" fontId="25" fillId="4" borderId="1" xfId="3" applyNumberFormat="1" applyFont="1" applyFill="1" applyBorder="1" applyAlignment="1">
      <alignment vertical="top" wrapText="1"/>
    </xf>
    <xf numFmtId="0" fontId="25" fillId="4" borderId="1" xfId="0" applyFont="1" applyFill="1" applyBorder="1" applyAlignment="1">
      <alignment horizontal="left" vertical="top"/>
    </xf>
    <xf numFmtId="0" fontId="24" fillId="4" borderId="1" xfId="0" applyFont="1" applyFill="1" applyBorder="1" applyAlignment="1">
      <alignment horizontal="left" vertical="top"/>
    </xf>
    <xf numFmtId="0" fontId="25" fillId="4" borderId="1" xfId="0" applyFont="1" applyFill="1" applyBorder="1" applyAlignment="1">
      <alignment horizontal="left" vertical="top" wrapText="1"/>
    </xf>
    <xf numFmtId="3" fontId="25" fillId="4" borderId="1" xfId="4" applyNumberFormat="1" applyFont="1" applyFill="1" applyBorder="1" applyAlignment="1">
      <alignment vertical="top" wrapText="1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8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3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" fillId="0" borderId="2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17" fillId="0" borderId="0" xfId="0" applyFont="1"/>
    <xf numFmtId="0" fontId="8" fillId="0" borderId="29" xfId="0" applyFont="1" applyFill="1" applyBorder="1" applyAlignment="1">
      <alignment horizontal="center" wrapText="1"/>
    </xf>
    <xf numFmtId="0" fontId="38" fillId="4" borderId="1" xfId="0" applyNumberFormat="1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</cellXfs>
  <cellStyles count="9">
    <cellStyle name="Normálna" xfId="0" builtinId="0"/>
    <cellStyle name="Normálna 2" xfId="7"/>
    <cellStyle name="Normálna 3" xfId="6"/>
    <cellStyle name="Normálne 3" xfId="8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pjs.sk/UPJS/zamestnanec/gabriel.zoldak" TargetMode="External"/><Relationship Id="rId13" Type="http://schemas.openxmlformats.org/officeDocument/2006/relationships/hyperlink" Target="https://www.upjs.sk/UPJS/zamestnanec/gabriel.zoldak" TargetMode="External"/><Relationship Id="rId3" Type="http://schemas.openxmlformats.org/officeDocument/2006/relationships/hyperlink" Target="https://www.upjs.sk/PF/zamestnanec/jan.fuzer" TargetMode="External"/><Relationship Id="rId7" Type="http://schemas.openxmlformats.org/officeDocument/2006/relationships/hyperlink" Target="https://www.upjs.sk/UPJS/zamestnanec/veronika.huntosova" TargetMode="External"/><Relationship Id="rId12" Type="http://schemas.openxmlformats.org/officeDocument/2006/relationships/hyperlink" Target="https://www.upjs.sk/UPJS/zamestnanec/martin.kundrat" TargetMode="External"/><Relationship Id="rId2" Type="http://schemas.openxmlformats.org/officeDocument/2006/relationships/hyperlink" Target="https://www.upjs.sk/PF/zamestnanec/marcel.uhrin" TargetMode="External"/><Relationship Id="rId1" Type="http://schemas.openxmlformats.org/officeDocument/2006/relationships/hyperlink" Target="https://www.upjs.sk/PF/zamestnanec/lubomir.kovac" TargetMode="External"/><Relationship Id="rId6" Type="http://schemas.openxmlformats.org/officeDocument/2006/relationships/hyperlink" Target="https://www.upjs.sk/UPJS/zamestnanec/marian.fabian" TargetMode="External"/><Relationship Id="rId11" Type="http://schemas.openxmlformats.org/officeDocument/2006/relationships/hyperlink" Target="https://www.upjs.sk/PF/zamestnanec/daniel.jancura" TargetMode="External"/><Relationship Id="rId5" Type="http://schemas.openxmlformats.org/officeDocument/2006/relationships/hyperlink" Target="https://www.upjs.sk/UPJS/zamestnanec/erik.sedlak" TargetMode="External"/><Relationship Id="rId10" Type="http://schemas.openxmlformats.org/officeDocument/2006/relationships/hyperlink" Target="https://www.upjs.sk/UPJS/zamestnanec/rastislav.varga" TargetMode="External"/><Relationship Id="rId4" Type="http://schemas.openxmlformats.org/officeDocument/2006/relationships/hyperlink" Target="https://www.upjs.sk/UPJS/zamestnanec/martin.kundrat" TargetMode="External"/><Relationship Id="rId9" Type="http://schemas.openxmlformats.org/officeDocument/2006/relationships/hyperlink" Target="https://www.upjs.sk/UPJS/zamestnanec/erik.sedlak" TargetMode="External"/><Relationship Id="rId14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pjs.sk/FVS/zamestnanec/silvia.zigova" TargetMode="External"/><Relationship Id="rId2" Type="http://schemas.openxmlformats.org/officeDocument/2006/relationships/hyperlink" Target="https://www.upjs.sk/FVS/zamestnanec/silvia.zigova" TargetMode="External"/><Relationship Id="rId1" Type="http://schemas.openxmlformats.org/officeDocument/2006/relationships/hyperlink" Target="https://www.upjs.sk/UPJS/zamestnanec/radovan.engel" TargetMode="External"/><Relationship Id="rId4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5" sqref="A5:I5"/>
    </sheetView>
  </sheetViews>
  <sheetFormatPr defaultRowHeight="15.5" x14ac:dyDescent="0.35"/>
  <sheetData>
    <row r="1" spans="1:9" ht="120.75" customHeight="1" x14ac:dyDescent="0.35">
      <c r="A1" s="420" t="s">
        <v>202</v>
      </c>
      <c r="B1" s="420"/>
      <c r="C1" s="420"/>
      <c r="D1" s="420"/>
      <c r="E1" s="420"/>
      <c r="F1" s="420"/>
      <c r="G1" s="420"/>
      <c r="H1" s="420"/>
      <c r="I1" s="420"/>
    </row>
    <row r="2" spans="1:9" ht="61.5" customHeight="1" x14ac:dyDescent="0.35">
      <c r="A2" s="420"/>
      <c r="B2" s="420"/>
      <c r="C2" s="420"/>
      <c r="D2" s="420"/>
      <c r="E2" s="420"/>
      <c r="F2" s="420"/>
      <c r="G2" s="420"/>
      <c r="H2" s="420"/>
      <c r="I2" s="420"/>
    </row>
    <row r="3" spans="1:9" ht="61.5" customHeight="1" x14ac:dyDescent="0.35">
      <c r="A3" s="420"/>
      <c r="B3" s="420"/>
      <c r="C3" s="420"/>
      <c r="D3" s="420"/>
      <c r="E3" s="420"/>
      <c r="F3" s="420"/>
      <c r="G3" s="420"/>
      <c r="H3" s="420"/>
      <c r="I3" s="420"/>
    </row>
    <row r="4" spans="1:9" ht="61.5" customHeight="1" x14ac:dyDescent="0.35"/>
    <row r="5" spans="1:9" ht="46" x14ac:dyDescent="0.95">
      <c r="A5" s="418" t="s">
        <v>170</v>
      </c>
      <c r="B5" s="418"/>
      <c r="C5" s="418"/>
      <c r="D5" s="418"/>
      <c r="E5" s="418"/>
      <c r="F5" s="418"/>
      <c r="G5" s="418"/>
      <c r="H5" s="418"/>
      <c r="I5" s="418"/>
    </row>
    <row r="6" spans="1:9" ht="25.5" x14ac:dyDescent="0.55000000000000004">
      <c r="A6" s="419" t="s">
        <v>511</v>
      </c>
      <c r="B6" s="419"/>
      <c r="C6" s="419"/>
      <c r="D6" s="419"/>
      <c r="E6" s="419"/>
      <c r="F6" s="419"/>
      <c r="G6" s="419"/>
      <c r="H6" s="419"/>
      <c r="I6" s="419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31" workbookViewId="0">
      <selection activeCell="K11" sqref="K11"/>
    </sheetView>
  </sheetViews>
  <sheetFormatPr defaultRowHeight="15.5" x14ac:dyDescent="0.35"/>
  <cols>
    <col min="1" max="3" width="11.08203125" customWidth="1"/>
    <col min="7" max="9" width="9" customWidth="1"/>
  </cols>
  <sheetData>
    <row r="1" spans="1:10" ht="67.5" customHeight="1" x14ac:dyDescent="0.35">
      <c r="A1" s="468" t="s">
        <v>211</v>
      </c>
      <c r="B1" s="468"/>
      <c r="C1" s="468"/>
      <c r="D1" s="468"/>
      <c r="E1" s="468"/>
      <c r="F1" s="468"/>
      <c r="G1" s="468"/>
      <c r="H1" s="468"/>
      <c r="I1" s="468"/>
      <c r="J1" s="50"/>
    </row>
    <row r="2" spans="1:10" s="7" customFormat="1" ht="16" thickBot="1" x14ac:dyDescent="0.4">
      <c r="A2" s="56"/>
      <c r="B2" s="92"/>
      <c r="C2" s="476" t="s">
        <v>112</v>
      </c>
      <c r="D2" s="477"/>
      <c r="E2" s="477"/>
      <c r="F2" s="477"/>
      <c r="G2" s="477"/>
      <c r="H2" s="477"/>
      <c r="I2" s="478"/>
      <c r="J2" s="46"/>
    </row>
    <row r="3" spans="1:10" s="7" customFormat="1" ht="55.5" customHeight="1" thickBot="1" x14ac:dyDescent="0.4">
      <c r="A3" s="93" t="s">
        <v>51</v>
      </c>
      <c r="B3" s="76" t="s">
        <v>111</v>
      </c>
      <c r="C3" s="76" t="s">
        <v>40</v>
      </c>
      <c r="D3" s="90" t="s">
        <v>210</v>
      </c>
      <c r="E3" s="76" t="s">
        <v>198</v>
      </c>
      <c r="F3" s="76" t="s">
        <v>197</v>
      </c>
      <c r="G3" s="76" t="s">
        <v>196</v>
      </c>
      <c r="H3" s="76" t="s">
        <v>191</v>
      </c>
      <c r="I3" s="76" t="s">
        <v>189</v>
      </c>
      <c r="J3" s="47"/>
    </row>
    <row r="4" spans="1:10" s="7" customFormat="1" x14ac:dyDescent="0.35">
      <c r="A4" s="248" t="s">
        <v>266</v>
      </c>
      <c r="B4" s="248" t="s">
        <v>287</v>
      </c>
      <c r="C4" s="248" t="s">
        <v>288</v>
      </c>
      <c r="D4" s="249">
        <v>2.21</v>
      </c>
      <c r="E4" s="249">
        <v>4.8</v>
      </c>
      <c r="F4" s="249">
        <v>46.55</v>
      </c>
      <c r="G4" s="249">
        <v>50</v>
      </c>
      <c r="H4" s="249">
        <v>46.32</v>
      </c>
      <c r="I4" s="249">
        <v>40.770000000000003</v>
      </c>
    </row>
    <row r="5" spans="1:10" s="7" customFormat="1" x14ac:dyDescent="0.35">
      <c r="A5" s="248" t="s">
        <v>266</v>
      </c>
      <c r="B5" s="248" t="s">
        <v>289</v>
      </c>
      <c r="C5" s="248" t="s">
        <v>288</v>
      </c>
      <c r="D5" s="249">
        <v>0</v>
      </c>
      <c r="E5" s="249">
        <v>80.77</v>
      </c>
      <c r="F5" s="249">
        <v>88.46</v>
      </c>
      <c r="G5" s="249">
        <v>88.89</v>
      </c>
      <c r="H5" s="249">
        <v>86.96</v>
      </c>
      <c r="I5" s="249">
        <v>88.24</v>
      </c>
    </row>
    <row r="6" spans="1:10" s="7" customFormat="1" x14ac:dyDescent="0.35">
      <c r="A6" s="248" t="s">
        <v>266</v>
      </c>
      <c r="B6" s="248" t="s">
        <v>290</v>
      </c>
      <c r="C6" s="248" t="s">
        <v>288</v>
      </c>
      <c r="D6" s="249">
        <v>0</v>
      </c>
      <c r="E6" s="249">
        <v>0</v>
      </c>
      <c r="F6" s="249">
        <v>16.670000000000002</v>
      </c>
      <c r="G6" s="249">
        <v>55.56</v>
      </c>
      <c r="H6" s="249">
        <v>12.5</v>
      </c>
      <c r="I6" s="249">
        <v>60</v>
      </c>
    </row>
    <row r="7" spans="1:10" s="7" customFormat="1" x14ac:dyDescent="0.35">
      <c r="A7" s="248" t="s">
        <v>266</v>
      </c>
      <c r="B7" s="248" t="s">
        <v>290</v>
      </c>
      <c r="C7" s="248" t="s">
        <v>291</v>
      </c>
      <c r="D7" s="249">
        <v>0</v>
      </c>
      <c r="E7" s="249">
        <v>0</v>
      </c>
      <c r="F7" s="249">
        <v>0</v>
      </c>
      <c r="G7" s="249">
        <v>0</v>
      </c>
      <c r="H7" s="249">
        <v>0</v>
      </c>
      <c r="I7" s="249">
        <v>0</v>
      </c>
    </row>
    <row r="8" spans="1:10" s="7" customFormat="1" x14ac:dyDescent="0.35">
      <c r="A8" s="248" t="s">
        <v>268</v>
      </c>
      <c r="B8" s="248" t="s">
        <v>287</v>
      </c>
      <c r="C8" s="248" t="s">
        <v>288</v>
      </c>
      <c r="D8" s="249">
        <v>0</v>
      </c>
      <c r="E8" s="249">
        <v>0</v>
      </c>
      <c r="F8" s="249">
        <v>28.57</v>
      </c>
      <c r="G8" s="249">
        <v>37.5</v>
      </c>
      <c r="H8" s="249">
        <v>50</v>
      </c>
      <c r="I8" s="249">
        <v>57.14</v>
      </c>
    </row>
    <row r="9" spans="1:10" s="7" customFormat="1" x14ac:dyDescent="0.35">
      <c r="A9" s="248" t="s">
        <v>268</v>
      </c>
      <c r="B9" s="248" t="s">
        <v>289</v>
      </c>
      <c r="C9" s="248" t="s">
        <v>288</v>
      </c>
      <c r="D9" s="249">
        <v>0</v>
      </c>
      <c r="E9" s="249">
        <v>83.33</v>
      </c>
      <c r="F9" s="249">
        <v>75</v>
      </c>
      <c r="G9" s="249">
        <v>75</v>
      </c>
      <c r="H9" s="249">
        <v>83.33</v>
      </c>
      <c r="I9" s="249">
        <v>75</v>
      </c>
    </row>
    <row r="10" spans="1:10" s="7" customFormat="1" x14ac:dyDescent="0.35">
      <c r="A10" s="248" t="s">
        <v>268</v>
      </c>
      <c r="B10" s="248" t="s">
        <v>290</v>
      </c>
      <c r="C10" s="248" t="s">
        <v>288</v>
      </c>
      <c r="D10" s="249">
        <v>0</v>
      </c>
      <c r="E10" s="249">
        <v>0</v>
      </c>
      <c r="F10" s="249">
        <v>0</v>
      </c>
      <c r="G10" s="249">
        <v>100</v>
      </c>
      <c r="H10" s="249">
        <v>0</v>
      </c>
      <c r="I10" s="249">
        <v>75</v>
      </c>
    </row>
    <row r="11" spans="1:10" s="7" customFormat="1" x14ac:dyDescent="0.35">
      <c r="A11" s="248" t="s">
        <v>268</v>
      </c>
      <c r="B11" s="248" t="s">
        <v>290</v>
      </c>
      <c r="C11" s="248" t="s">
        <v>291</v>
      </c>
      <c r="D11" s="249">
        <v>0</v>
      </c>
      <c r="E11" s="249">
        <v>0</v>
      </c>
      <c r="F11" s="249">
        <v>0</v>
      </c>
      <c r="G11" s="249">
        <v>0</v>
      </c>
      <c r="H11" s="249">
        <v>0</v>
      </c>
      <c r="I11" s="249">
        <v>0</v>
      </c>
    </row>
    <row r="12" spans="1:10" s="7" customFormat="1" x14ac:dyDescent="0.35">
      <c r="A12" s="248" t="s">
        <v>292</v>
      </c>
      <c r="B12" s="248" t="s">
        <v>290</v>
      </c>
      <c r="C12" s="248" t="s">
        <v>288</v>
      </c>
      <c r="D12" s="249">
        <v>0</v>
      </c>
      <c r="E12" s="249">
        <v>0</v>
      </c>
      <c r="F12" s="249">
        <v>0</v>
      </c>
      <c r="G12" s="249">
        <v>66.67</v>
      </c>
      <c r="H12" s="249">
        <v>50</v>
      </c>
      <c r="I12" s="249">
        <v>100</v>
      </c>
    </row>
    <row r="13" spans="1:10" s="7" customFormat="1" x14ac:dyDescent="0.35">
      <c r="A13" s="248" t="s">
        <v>292</v>
      </c>
      <c r="B13" s="248" t="s">
        <v>290</v>
      </c>
      <c r="C13" s="248" t="s">
        <v>291</v>
      </c>
      <c r="D13" s="249">
        <v>0</v>
      </c>
      <c r="E13" s="249">
        <v>0</v>
      </c>
      <c r="F13" s="249">
        <v>0</v>
      </c>
      <c r="G13" s="249">
        <v>0</v>
      </c>
      <c r="H13" s="249">
        <v>0</v>
      </c>
      <c r="I13" s="249">
        <v>0</v>
      </c>
    </row>
    <row r="14" spans="1:10" s="7" customFormat="1" x14ac:dyDescent="0.35">
      <c r="A14" s="248" t="s">
        <v>269</v>
      </c>
      <c r="B14" s="248" t="s">
        <v>287</v>
      </c>
      <c r="C14" s="248" t="s">
        <v>288</v>
      </c>
      <c r="D14" s="249">
        <v>0.47</v>
      </c>
      <c r="E14" s="249">
        <v>2.0699999999999998</v>
      </c>
      <c r="F14" s="249">
        <v>26.59</v>
      </c>
      <c r="G14" s="249">
        <v>43.79</v>
      </c>
      <c r="H14" s="249">
        <v>34.44</v>
      </c>
      <c r="I14" s="249">
        <v>29.3</v>
      </c>
    </row>
    <row r="15" spans="1:10" s="7" customFormat="1" x14ac:dyDescent="0.35">
      <c r="A15" s="248" t="s">
        <v>269</v>
      </c>
      <c r="B15" s="248" t="s">
        <v>287</v>
      </c>
      <c r="C15" s="248" t="s">
        <v>291</v>
      </c>
      <c r="D15" s="249">
        <v>0</v>
      </c>
      <c r="E15" s="249">
        <v>20</v>
      </c>
      <c r="F15" s="249">
        <v>30</v>
      </c>
      <c r="G15" s="249">
        <v>0</v>
      </c>
      <c r="H15" s="249">
        <v>0</v>
      </c>
      <c r="I15" s="249">
        <v>0</v>
      </c>
    </row>
    <row r="16" spans="1:10" s="7" customFormat="1" x14ac:dyDescent="0.35">
      <c r="A16" s="248" t="s">
        <v>269</v>
      </c>
      <c r="B16" s="248" t="s">
        <v>289</v>
      </c>
      <c r="C16" s="248" t="s">
        <v>288</v>
      </c>
      <c r="D16" s="249">
        <v>0</v>
      </c>
      <c r="E16" s="249">
        <v>80.650000000000006</v>
      </c>
      <c r="F16" s="249">
        <v>84.62</v>
      </c>
      <c r="G16" s="249">
        <v>88.57</v>
      </c>
      <c r="H16" s="249">
        <v>80</v>
      </c>
      <c r="I16" s="249">
        <v>96.55</v>
      </c>
    </row>
    <row r="17" spans="1:9" x14ac:dyDescent="0.35">
      <c r="A17" s="248" t="s">
        <v>269</v>
      </c>
      <c r="B17" s="248" t="s">
        <v>289</v>
      </c>
      <c r="C17" s="248" t="s">
        <v>291</v>
      </c>
      <c r="D17" s="249">
        <v>0</v>
      </c>
      <c r="E17" s="249">
        <v>0</v>
      </c>
      <c r="F17" s="249">
        <v>50</v>
      </c>
      <c r="G17" s="249">
        <v>0</v>
      </c>
      <c r="H17" s="249">
        <v>0</v>
      </c>
      <c r="I17" s="249">
        <v>0</v>
      </c>
    </row>
    <row r="18" spans="1:9" x14ac:dyDescent="0.35">
      <c r="A18" s="248" t="s">
        <v>269</v>
      </c>
      <c r="B18" s="248" t="s">
        <v>290</v>
      </c>
      <c r="C18" s="248" t="s">
        <v>288</v>
      </c>
      <c r="D18" s="249">
        <v>0</v>
      </c>
      <c r="E18" s="249">
        <v>0</v>
      </c>
      <c r="F18" s="249">
        <v>80</v>
      </c>
      <c r="G18" s="249">
        <v>0</v>
      </c>
      <c r="H18" s="249">
        <v>75</v>
      </c>
      <c r="I18" s="249">
        <v>80</v>
      </c>
    </row>
    <row r="19" spans="1:9" x14ac:dyDescent="0.35">
      <c r="A19" s="248" t="s">
        <v>269</v>
      </c>
      <c r="B19" s="248" t="s">
        <v>290</v>
      </c>
      <c r="C19" s="248" t="s">
        <v>291</v>
      </c>
      <c r="D19" s="249">
        <v>0</v>
      </c>
      <c r="E19" s="249">
        <v>0</v>
      </c>
      <c r="F19" s="249">
        <v>0</v>
      </c>
      <c r="G19" s="249">
        <v>0</v>
      </c>
      <c r="H19" s="249">
        <v>50</v>
      </c>
      <c r="I19" s="249">
        <v>0</v>
      </c>
    </row>
    <row r="20" spans="1:9" x14ac:dyDescent="0.35">
      <c r="A20" s="248" t="s">
        <v>270</v>
      </c>
      <c r="B20" s="248" t="s">
        <v>287</v>
      </c>
      <c r="C20" s="248" t="s">
        <v>288</v>
      </c>
      <c r="D20" s="249">
        <v>0</v>
      </c>
      <c r="E20" s="249">
        <v>5.13</v>
      </c>
      <c r="F20" s="249">
        <v>29.55</v>
      </c>
      <c r="G20" s="249">
        <v>56.25</v>
      </c>
      <c r="H20" s="249">
        <v>45.1</v>
      </c>
      <c r="I20" s="249">
        <v>43.62</v>
      </c>
    </row>
    <row r="21" spans="1:9" x14ac:dyDescent="0.35">
      <c r="A21" s="248" t="s">
        <v>270</v>
      </c>
      <c r="B21" s="248" t="s">
        <v>287</v>
      </c>
      <c r="C21" s="248" t="s">
        <v>291</v>
      </c>
      <c r="D21" s="249">
        <v>0</v>
      </c>
      <c r="E21" s="249">
        <v>0</v>
      </c>
      <c r="F21" s="249">
        <v>0</v>
      </c>
      <c r="G21" s="249">
        <v>57.14</v>
      </c>
      <c r="H21" s="249">
        <v>20</v>
      </c>
      <c r="I21" s="249">
        <v>0</v>
      </c>
    </row>
    <row r="22" spans="1:9" x14ac:dyDescent="0.35">
      <c r="A22" s="248" t="s">
        <v>270</v>
      </c>
      <c r="B22" s="248" t="s">
        <v>289</v>
      </c>
      <c r="C22" s="248" t="s">
        <v>288</v>
      </c>
      <c r="D22" s="249">
        <v>0</v>
      </c>
      <c r="E22" s="249">
        <v>85.71</v>
      </c>
      <c r="F22" s="249">
        <v>87.5</v>
      </c>
      <c r="G22" s="249">
        <v>100</v>
      </c>
      <c r="H22" s="249">
        <v>92.31</v>
      </c>
      <c r="I22" s="249">
        <v>66.67</v>
      </c>
    </row>
    <row r="23" spans="1:9" x14ac:dyDescent="0.35">
      <c r="A23" s="248" t="s">
        <v>270</v>
      </c>
      <c r="B23" s="248" t="s">
        <v>290</v>
      </c>
      <c r="C23" s="248" t="s">
        <v>288</v>
      </c>
      <c r="D23" s="249">
        <v>0</v>
      </c>
      <c r="E23" s="249">
        <v>0</v>
      </c>
      <c r="F23" s="249">
        <v>50</v>
      </c>
      <c r="G23" s="249">
        <v>0</v>
      </c>
      <c r="H23" s="249">
        <v>100</v>
      </c>
      <c r="I23" s="249">
        <v>100</v>
      </c>
    </row>
    <row r="24" spans="1:9" x14ac:dyDescent="0.35">
      <c r="A24" s="248" t="s">
        <v>270</v>
      </c>
      <c r="B24" s="248" t="s">
        <v>290</v>
      </c>
      <c r="C24" s="248" t="s">
        <v>291</v>
      </c>
      <c r="D24" s="249">
        <v>0</v>
      </c>
      <c r="E24" s="249">
        <v>0</v>
      </c>
      <c r="F24" s="249">
        <v>0</v>
      </c>
      <c r="G24" s="249">
        <v>0</v>
      </c>
      <c r="H24" s="249">
        <v>0</v>
      </c>
      <c r="I24" s="249">
        <v>0</v>
      </c>
    </row>
    <row r="25" spans="1:9" x14ac:dyDescent="0.35">
      <c r="A25" s="248" t="s">
        <v>271</v>
      </c>
      <c r="B25" s="248" t="s">
        <v>287</v>
      </c>
      <c r="C25" s="248" t="s">
        <v>288</v>
      </c>
      <c r="D25" s="249">
        <v>0</v>
      </c>
      <c r="E25" s="249">
        <v>3.45</v>
      </c>
      <c r="F25" s="249">
        <v>46.15</v>
      </c>
      <c r="G25" s="249">
        <v>13.64</v>
      </c>
      <c r="H25" s="249">
        <v>38.1</v>
      </c>
      <c r="I25" s="249">
        <v>35.479999999999997</v>
      </c>
    </row>
    <row r="26" spans="1:9" x14ac:dyDescent="0.35">
      <c r="A26" s="248" t="s">
        <v>271</v>
      </c>
      <c r="B26" s="248" t="s">
        <v>289</v>
      </c>
      <c r="C26" s="248" t="s">
        <v>288</v>
      </c>
      <c r="D26" s="249">
        <v>14.29</v>
      </c>
      <c r="E26" s="249">
        <v>54.55</v>
      </c>
      <c r="F26" s="249">
        <v>36.36</v>
      </c>
      <c r="G26" s="249">
        <v>80</v>
      </c>
      <c r="H26" s="249">
        <v>94.44</v>
      </c>
      <c r="I26" s="249">
        <v>100</v>
      </c>
    </row>
    <row r="27" spans="1:9" x14ac:dyDescent="0.35">
      <c r="A27" s="248" t="s">
        <v>271</v>
      </c>
      <c r="B27" s="248" t="s">
        <v>290</v>
      </c>
      <c r="C27" s="248" t="s">
        <v>288</v>
      </c>
      <c r="D27" s="249">
        <v>0</v>
      </c>
      <c r="E27" s="249">
        <v>0</v>
      </c>
      <c r="F27" s="249">
        <v>0</v>
      </c>
      <c r="G27" s="249">
        <v>61.54</v>
      </c>
      <c r="H27" s="249">
        <v>62.5</v>
      </c>
      <c r="I27" s="249">
        <v>81.25</v>
      </c>
    </row>
    <row r="28" spans="1:9" x14ac:dyDescent="0.35">
      <c r="A28" s="248" t="s">
        <v>271</v>
      </c>
      <c r="B28" s="248" t="s">
        <v>290</v>
      </c>
      <c r="C28" s="248" t="s">
        <v>291</v>
      </c>
      <c r="D28" s="249">
        <v>0</v>
      </c>
      <c r="E28" s="249">
        <v>0</v>
      </c>
      <c r="F28" s="249">
        <v>0</v>
      </c>
      <c r="G28" s="249">
        <v>0</v>
      </c>
      <c r="H28" s="249">
        <v>0</v>
      </c>
      <c r="I28" s="249">
        <v>0</v>
      </c>
    </row>
    <row r="29" spans="1:9" x14ac:dyDescent="0.35">
      <c r="A29" s="248" t="s">
        <v>272</v>
      </c>
      <c r="B29" s="248" t="s">
        <v>287</v>
      </c>
      <c r="C29" s="248" t="s">
        <v>288</v>
      </c>
      <c r="D29" s="249">
        <v>0</v>
      </c>
      <c r="E29" s="249">
        <v>4.76</v>
      </c>
      <c r="F29" s="249">
        <v>31.37</v>
      </c>
      <c r="G29" s="249">
        <v>44.74</v>
      </c>
      <c r="H29" s="249">
        <v>45.61</v>
      </c>
      <c r="I29" s="249">
        <v>50</v>
      </c>
    </row>
    <row r="30" spans="1:9" x14ac:dyDescent="0.35">
      <c r="A30" s="248" t="s">
        <v>272</v>
      </c>
      <c r="B30" s="248" t="s">
        <v>289</v>
      </c>
      <c r="C30" s="248" t="s">
        <v>288</v>
      </c>
      <c r="D30" s="249">
        <v>0</v>
      </c>
      <c r="E30" s="249">
        <v>85.71</v>
      </c>
      <c r="F30" s="249">
        <v>75</v>
      </c>
      <c r="G30" s="249">
        <v>90.91</v>
      </c>
      <c r="H30" s="249">
        <v>85</v>
      </c>
      <c r="I30" s="249">
        <v>100</v>
      </c>
    </row>
    <row r="31" spans="1:9" x14ac:dyDescent="0.35">
      <c r="A31" s="248" t="s">
        <v>272</v>
      </c>
      <c r="B31" s="248" t="s">
        <v>290</v>
      </c>
      <c r="C31" s="248" t="s">
        <v>288</v>
      </c>
      <c r="D31" s="249">
        <v>0</v>
      </c>
      <c r="E31" s="249">
        <v>0</v>
      </c>
      <c r="F31" s="249">
        <v>0</v>
      </c>
      <c r="G31" s="249">
        <v>50</v>
      </c>
      <c r="H31" s="249">
        <v>0</v>
      </c>
      <c r="I31" s="249">
        <v>0</v>
      </c>
    </row>
    <row r="32" spans="1:9" x14ac:dyDescent="0.35">
      <c r="A32" s="248" t="s">
        <v>272</v>
      </c>
      <c r="B32" s="248" t="s">
        <v>290</v>
      </c>
      <c r="C32" s="248" t="s">
        <v>291</v>
      </c>
      <c r="D32" s="249">
        <v>0</v>
      </c>
      <c r="E32" s="249">
        <v>0</v>
      </c>
      <c r="F32" s="249">
        <v>0</v>
      </c>
      <c r="G32" s="249">
        <v>0</v>
      </c>
      <c r="H32" s="249">
        <v>0</v>
      </c>
      <c r="I32" s="249">
        <v>0</v>
      </c>
    </row>
    <row r="33" spans="1:9" x14ac:dyDescent="0.35">
      <c r="A33" s="248" t="s">
        <v>267</v>
      </c>
      <c r="B33" s="248" t="s">
        <v>287</v>
      </c>
      <c r="C33" s="248" t="s">
        <v>288</v>
      </c>
      <c r="D33" s="249">
        <v>0</v>
      </c>
      <c r="E33" s="249">
        <v>2.63</v>
      </c>
      <c r="F33" s="249">
        <v>46.24</v>
      </c>
      <c r="G33" s="249">
        <v>63.51</v>
      </c>
      <c r="H33" s="249">
        <v>54.29</v>
      </c>
      <c r="I33" s="249">
        <v>45.76</v>
      </c>
    </row>
    <row r="34" spans="1:9" x14ac:dyDescent="0.35">
      <c r="A34" s="248" t="s">
        <v>267</v>
      </c>
      <c r="B34" s="248" t="s">
        <v>289</v>
      </c>
      <c r="C34" s="248" t="s">
        <v>288</v>
      </c>
      <c r="D34" s="249">
        <v>3.13</v>
      </c>
      <c r="E34" s="249">
        <v>85.71</v>
      </c>
      <c r="F34" s="249">
        <v>85.29</v>
      </c>
      <c r="G34" s="249">
        <v>76.92</v>
      </c>
      <c r="H34" s="249">
        <v>92.31</v>
      </c>
      <c r="I34" s="249">
        <v>83.72</v>
      </c>
    </row>
    <row r="35" spans="1:9" x14ac:dyDescent="0.35">
      <c r="A35" s="248" t="s">
        <v>267</v>
      </c>
      <c r="B35" s="248" t="s">
        <v>290</v>
      </c>
      <c r="C35" s="248" t="s">
        <v>288</v>
      </c>
      <c r="D35" s="249">
        <v>0</v>
      </c>
      <c r="E35" s="249">
        <v>0</v>
      </c>
      <c r="F35" s="249">
        <v>0</v>
      </c>
      <c r="G35" s="249">
        <v>35.29</v>
      </c>
      <c r="H35" s="249">
        <v>45.45</v>
      </c>
      <c r="I35" s="249">
        <v>25</v>
      </c>
    </row>
    <row r="36" spans="1:9" x14ac:dyDescent="0.35">
      <c r="A36" s="248" t="s">
        <v>267</v>
      </c>
      <c r="B36" s="248" t="s">
        <v>290</v>
      </c>
      <c r="C36" s="248" t="s">
        <v>291</v>
      </c>
      <c r="D36" s="249">
        <v>0</v>
      </c>
      <c r="E36" s="249">
        <v>0</v>
      </c>
      <c r="F36" s="249">
        <v>0</v>
      </c>
      <c r="G36" s="249">
        <v>0</v>
      </c>
      <c r="H36" s="249">
        <v>0</v>
      </c>
      <c r="I36" s="249">
        <v>0</v>
      </c>
    </row>
    <row r="37" spans="1:9" x14ac:dyDescent="0.35">
      <c r="A37" s="248" t="s">
        <v>273</v>
      </c>
      <c r="B37" s="248" t="s">
        <v>287</v>
      </c>
      <c r="C37" s="248" t="s">
        <v>288</v>
      </c>
      <c r="D37" s="249">
        <v>0</v>
      </c>
      <c r="E37" s="249">
        <v>10</v>
      </c>
      <c r="F37" s="249">
        <v>43.9</v>
      </c>
      <c r="G37" s="249">
        <v>52.5</v>
      </c>
      <c r="H37" s="249">
        <v>32.65</v>
      </c>
      <c r="I37" s="249">
        <v>29.51</v>
      </c>
    </row>
    <row r="38" spans="1:9" x14ac:dyDescent="0.35">
      <c r="A38" s="248" t="s">
        <v>273</v>
      </c>
      <c r="B38" s="248" t="s">
        <v>287</v>
      </c>
      <c r="C38" s="248" t="s">
        <v>291</v>
      </c>
      <c r="D38" s="249">
        <v>0</v>
      </c>
      <c r="E38" s="249">
        <v>0</v>
      </c>
      <c r="F38" s="249">
        <v>0</v>
      </c>
      <c r="G38" s="249">
        <v>50</v>
      </c>
      <c r="H38" s="249">
        <v>100</v>
      </c>
      <c r="I38" s="249">
        <v>100</v>
      </c>
    </row>
    <row r="39" spans="1:9" x14ac:dyDescent="0.35">
      <c r="A39" s="248" t="s">
        <v>273</v>
      </c>
      <c r="B39" s="248" t="s">
        <v>289</v>
      </c>
      <c r="C39" s="248" t="s">
        <v>288</v>
      </c>
      <c r="D39" s="249">
        <v>0</v>
      </c>
      <c r="E39" s="249">
        <v>40</v>
      </c>
      <c r="F39" s="249">
        <v>62.5</v>
      </c>
      <c r="G39" s="249">
        <v>87.5</v>
      </c>
      <c r="H39" s="249">
        <v>60</v>
      </c>
      <c r="I39" s="249">
        <v>60</v>
      </c>
    </row>
    <row r="40" spans="1:9" x14ac:dyDescent="0.35">
      <c r="A40" s="248" t="s">
        <v>273</v>
      </c>
      <c r="B40" s="248" t="s">
        <v>290</v>
      </c>
      <c r="C40" s="248" t="s">
        <v>288</v>
      </c>
      <c r="D40" s="249">
        <v>0</v>
      </c>
      <c r="E40" s="249">
        <v>0</v>
      </c>
      <c r="F40" s="249">
        <v>0</v>
      </c>
      <c r="G40" s="249">
        <v>25</v>
      </c>
      <c r="H40" s="249">
        <v>25</v>
      </c>
      <c r="I40" s="249">
        <v>0</v>
      </c>
    </row>
    <row r="41" spans="1:9" x14ac:dyDescent="0.35">
      <c r="A41" s="248" t="s">
        <v>273</v>
      </c>
      <c r="B41" s="248" t="s">
        <v>290</v>
      </c>
      <c r="C41" s="248" t="s">
        <v>291</v>
      </c>
      <c r="D41" s="249">
        <v>0</v>
      </c>
      <c r="E41" s="249">
        <v>0</v>
      </c>
      <c r="F41" s="249">
        <v>0</v>
      </c>
      <c r="G41" s="249">
        <v>0</v>
      </c>
      <c r="H41" s="249">
        <v>0</v>
      </c>
      <c r="I41" s="249">
        <v>0</v>
      </c>
    </row>
    <row r="42" spans="1:9" x14ac:dyDescent="0.35">
      <c r="A42" s="248" t="s">
        <v>274</v>
      </c>
      <c r="B42" s="248" t="s">
        <v>287</v>
      </c>
      <c r="C42" s="248" t="s">
        <v>288</v>
      </c>
      <c r="D42" s="249">
        <v>0</v>
      </c>
      <c r="E42" s="249">
        <v>3.23</v>
      </c>
      <c r="F42" s="249">
        <v>50</v>
      </c>
      <c r="G42" s="249">
        <v>50</v>
      </c>
      <c r="H42" s="249">
        <v>28</v>
      </c>
      <c r="I42" s="249">
        <v>52</v>
      </c>
    </row>
    <row r="43" spans="1:9" x14ac:dyDescent="0.35">
      <c r="A43" s="248" t="s">
        <v>274</v>
      </c>
      <c r="B43" s="248" t="s">
        <v>289</v>
      </c>
      <c r="C43" s="248" t="s">
        <v>288</v>
      </c>
      <c r="D43" s="249">
        <v>0</v>
      </c>
      <c r="E43" s="249">
        <v>66.67</v>
      </c>
      <c r="F43" s="249">
        <v>75</v>
      </c>
      <c r="G43" s="249">
        <v>73.33</v>
      </c>
      <c r="H43" s="249">
        <v>100</v>
      </c>
      <c r="I43" s="249">
        <v>68.75</v>
      </c>
    </row>
    <row r="44" spans="1:9" x14ac:dyDescent="0.35">
      <c r="A44" s="248" t="s">
        <v>274</v>
      </c>
      <c r="B44" s="248" t="s">
        <v>290</v>
      </c>
      <c r="C44" s="248" t="s">
        <v>288</v>
      </c>
      <c r="D44" s="249">
        <v>0</v>
      </c>
      <c r="E44" s="249">
        <v>0</v>
      </c>
      <c r="F44" s="249">
        <v>0</v>
      </c>
      <c r="G44" s="249">
        <v>66.67</v>
      </c>
      <c r="H44" s="249">
        <v>0</v>
      </c>
      <c r="I44" s="249">
        <v>100</v>
      </c>
    </row>
    <row r="45" spans="1:9" x14ac:dyDescent="0.35">
      <c r="A45" s="248" t="s">
        <v>275</v>
      </c>
      <c r="B45" s="248" t="s">
        <v>287</v>
      </c>
      <c r="C45" s="248" t="s">
        <v>288</v>
      </c>
      <c r="D45" s="249">
        <v>0</v>
      </c>
      <c r="E45" s="249">
        <v>0</v>
      </c>
      <c r="F45" s="249">
        <v>50</v>
      </c>
      <c r="G45" s="249">
        <v>68.569999999999993</v>
      </c>
      <c r="H45" s="249">
        <v>79.41</v>
      </c>
      <c r="I45" s="249">
        <v>85</v>
      </c>
    </row>
    <row r="46" spans="1:9" x14ac:dyDescent="0.35">
      <c r="A46" s="248" t="s">
        <v>275</v>
      </c>
      <c r="B46" s="248" t="s">
        <v>287</v>
      </c>
      <c r="C46" s="248" t="s">
        <v>291</v>
      </c>
      <c r="D46" s="249">
        <v>0</v>
      </c>
      <c r="E46" s="249">
        <v>0</v>
      </c>
      <c r="F46" s="249">
        <v>0</v>
      </c>
      <c r="G46" s="249">
        <v>45.45</v>
      </c>
      <c r="H46" s="249">
        <v>37.5</v>
      </c>
      <c r="I46" s="249">
        <v>42.86</v>
      </c>
    </row>
    <row r="47" spans="1:9" x14ac:dyDescent="0.35">
      <c r="A47" s="248" t="s">
        <v>275</v>
      </c>
      <c r="B47" s="248" t="s">
        <v>289</v>
      </c>
      <c r="C47" s="248" t="s">
        <v>288</v>
      </c>
      <c r="D47" s="249">
        <v>0</v>
      </c>
      <c r="E47" s="249">
        <v>85.71</v>
      </c>
      <c r="F47" s="249">
        <v>80</v>
      </c>
      <c r="G47" s="249">
        <v>90</v>
      </c>
      <c r="H47" s="249">
        <v>86.96</v>
      </c>
      <c r="I47" s="249">
        <v>96</v>
      </c>
    </row>
    <row r="48" spans="1:9" x14ac:dyDescent="0.35">
      <c r="A48" s="248" t="s">
        <v>275</v>
      </c>
      <c r="B48" s="248" t="s">
        <v>289</v>
      </c>
      <c r="C48" s="248" t="s">
        <v>291</v>
      </c>
      <c r="D48" s="249">
        <v>0</v>
      </c>
      <c r="E48" s="249">
        <v>0</v>
      </c>
      <c r="F48" s="249">
        <v>100</v>
      </c>
      <c r="G48" s="249">
        <v>0</v>
      </c>
      <c r="H48" s="249">
        <v>0</v>
      </c>
      <c r="I48" s="249">
        <v>0</v>
      </c>
    </row>
    <row r="49" spans="1:9" x14ac:dyDescent="0.35">
      <c r="A49" s="248" t="s">
        <v>276</v>
      </c>
      <c r="B49" s="248" t="s">
        <v>287</v>
      </c>
      <c r="C49" s="248" t="s">
        <v>288</v>
      </c>
      <c r="D49" s="249">
        <v>0</v>
      </c>
      <c r="E49" s="249">
        <v>0</v>
      </c>
      <c r="F49" s="249">
        <v>86.21</v>
      </c>
      <c r="G49" s="249">
        <v>92.86</v>
      </c>
      <c r="H49" s="249">
        <v>0</v>
      </c>
      <c r="I49" s="249">
        <v>60</v>
      </c>
    </row>
    <row r="50" spans="1:9" x14ac:dyDescent="0.35">
      <c r="A50" s="248" t="s">
        <v>276</v>
      </c>
      <c r="B50" s="248" t="s">
        <v>289</v>
      </c>
      <c r="C50" s="248" t="s">
        <v>288</v>
      </c>
      <c r="D50" s="249">
        <v>0</v>
      </c>
      <c r="E50" s="249">
        <v>0</v>
      </c>
      <c r="F50" s="249">
        <v>0</v>
      </c>
      <c r="G50" s="249">
        <v>0</v>
      </c>
      <c r="H50" s="249">
        <v>0</v>
      </c>
      <c r="I50" s="249">
        <v>0</v>
      </c>
    </row>
    <row r="51" spans="1:9" x14ac:dyDescent="0.35">
      <c r="A51" s="248" t="s">
        <v>277</v>
      </c>
      <c r="B51" s="248" t="s">
        <v>287</v>
      </c>
      <c r="C51" s="248" t="s">
        <v>288</v>
      </c>
      <c r="D51" s="249">
        <v>3.33</v>
      </c>
      <c r="E51" s="249">
        <v>3.24</v>
      </c>
      <c r="F51" s="249">
        <v>42.79</v>
      </c>
      <c r="G51" s="249">
        <v>45.95</v>
      </c>
      <c r="H51" s="249">
        <v>52.4</v>
      </c>
      <c r="I51" s="249">
        <v>56.1</v>
      </c>
    </row>
    <row r="52" spans="1:9" x14ac:dyDescent="0.35">
      <c r="A52" s="248" t="s">
        <v>277</v>
      </c>
      <c r="B52" s="248" t="s">
        <v>287</v>
      </c>
      <c r="C52" s="248" t="s">
        <v>291</v>
      </c>
      <c r="D52" s="249">
        <v>9.3800000000000008</v>
      </c>
      <c r="E52" s="249">
        <v>9.52</v>
      </c>
      <c r="F52" s="249">
        <v>11.63</v>
      </c>
      <c r="G52" s="249">
        <v>28.95</v>
      </c>
      <c r="H52" s="249">
        <v>36.36</v>
      </c>
      <c r="I52" s="249">
        <v>46.67</v>
      </c>
    </row>
    <row r="53" spans="1:9" x14ac:dyDescent="0.35">
      <c r="A53" s="248" t="s">
        <v>277</v>
      </c>
      <c r="B53" s="248" t="s">
        <v>289</v>
      </c>
      <c r="C53" s="248" t="s">
        <v>288</v>
      </c>
      <c r="D53" s="249">
        <v>2.17</v>
      </c>
      <c r="E53" s="249">
        <v>90.82</v>
      </c>
      <c r="F53" s="249">
        <v>89.72</v>
      </c>
      <c r="G53" s="249">
        <v>87.7</v>
      </c>
      <c r="H53" s="249">
        <v>94.62</v>
      </c>
      <c r="I53" s="249">
        <v>88.41</v>
      </c>
    </row>
    <row r="54" spans="1:9" x14ac:dyDescent="0.35">
      <c r="A54" s="248" t="s">
        <v>277</v>
      </c>
      <c r="B54" s="248" t="s">
        <v>289</v>
      </c>
      <c r="C54" s="248" t="s">
        <v>291</v>
      </c>
      <c r="D54" s="249">
        <v>0</v>
      </c>
      <c r="E54" s="249">
        <v>18.18</v>
      </c>
      <c r="F54" s="249">
        <v>66.67</v>
      </c>
      <c r="G54" s="249">
        <v>72.73</v>
      </c>
      <c r="H54" s="249">
        <v>82.35</v>
      </c>
      <c r="I54" s="249">
        <v>89.29</v>
      </c>
    </row>
    <row r="55" spans="1:9" x14ac:dyDescent="0.35">
      <c r="A55" s="248" t="s">
        <v>277</v>
      </c>
      <c r="B55" s="248" t="s">
        <v>290</v>
      </c>
      <c r="C55" s="248" t="s">
        <v>288</v>
      </c>
      <c r="D55" s="249">
        <v>0</v>
      </c>
      <c r="E55" s="249">
        <v>0</v>
      </c>
      <c r="F55" s="249">
        <v>25</v>
      </c>
      <c r="G55" s="249">
        <v>88.89</v>
      </c>
      <c r="H55" s="249">
        <v>75</v>
      </c>
      <c r="I55" s="249">
        <v>100</v>
      </c>
    </row>
    <row r="56" spans="1:9" x14ac:dyDescent="0.35">
      <c r="A56" s="248" t="s">
        <v>277</v>
      </c>
      <c r="B56" s="248" t="s">
        <v>290</v>
      </c>
      <c r="C56" s="248" t="s">
        <v>291</v>
      </c>
      <c r="D56" s="249">
        <v>0</v>
      </c>
      <c r="E56" s="249">
        <v>42.86</v>
      </c>
      <c r="F56" s="249">
        <v>16.670000000000002</v>
      </c>
      <c r="G56" s="249">
        <v>50</v>
      </c>
      <c r="H56" s="249">
        <v>100</v>
      </c>
      <c r="I56" s="249">
        <v>0</v>
      </c>
    </row>
    <row r="57" spans="1:9" x14ac:dyDescent="0.35">
      <c r="A57" s="248" t="s">
        <v>278</v>
      </c>
      <c r="B57" s="248" t="s">
        <v>287</v>
      </c>
      <c r="C57" s="248" t="s">
        <v>288</v>
      </c>
      <c r="D57" s="249">
        <v>0</v>
      </c>
      <c r="E57" s="249">
        <v>0</v>
      </c>
      <c r="F57" s="249">
        <v>44.87</v>
      </c>
      <c r="G57" s="249">
        <v>55.3</v>
      </c>
      <c r="H57" s="249">
        <v>60.28</v>
      </c>
      <c r="I57" s="249">
        <v>67.25</v>
      </c>
    </row>
    <row r="58" spans="1:9" x14ac:dyDescent="0.35">
      <c r="A58" s="248" t="s">
        <v>278</v>
      </c>
      <c r="B58" s="248" t="s">
        <v>287</v>
      </c>
      <c r="C58" s="248" t="s">
        <v>291</v>
      </c>
      <c r="D58" s="249">
        <v>0</v>
      </c>
      <c r="E58" s="249">
        <v>5.45</v>
      </c>
      <c r="F58" s="249">
        <v>3.91</v>
      </c>
      <c r="G58" s="249">
        <v>45.28</v>
      </c>
      <c r="H58" s="249">
        <v>27.69</v>
      </c>
      <c r="I58" s="249">
        <v>38.46</v>
      </c>
    </row>
    <row r="59" spans="1:9" x14ac:dyDescent="0.35">
      <c r="A59" s="248" t="s">
        <v>278</v>
      </c>
      <c r="B59" s="248" t="s">
        <v>289</v>
      </c>
      <c r="C59" s="248" t="s">
        <v>288</v>
      </c>
      <c r="D59" s="249">
        <v>2.02</v>
      </c>
      <c r="E59" s="249">
        <v>77.97</v>
      </c>
      <c r="F59" s="249">
        <v>89.58</v>
      </c>
      <c r="G59" s="249">
        <v>91.84</v>
      </c>
      <c r="H59" s="249">
        <v>93.59</v>
      </c>
      <c r="I59" s="249">
        <v>96.86</v>
      </c>
    </row>
    <row r="60" spans="1:9" x14ac:dyDescent="0.35">
      <c r="A60" s="248" t="s">
        <v>278</v>
      </c>
      <c r="B60" s="248" t="s">
        <v>289</v>
      </c>
      <c r="C60" s="248" t="s">
        <v>291</v>
      </c>
      <c r="D60" s="249">
        <v>9.3800000000000008</v>
      </c>
      <c r="E60" s="249">
        <v>10</v>
      </c>
      <c r="F60" s="249">
        <v>55.17</v>
      </c>
      <c r="G60" s="249">
        <v>75</v>
      </c>
      <c r="H60" s="249">
        <v>64.52</v>
      </c>
      <c r="I60" s="249">
        <v>92.45</v>
      </c>
    </row>
    <row r="61" spans="1:9" x14ac:dyDescent="0.35">
      <c r="A61" s="248" t="s">
        <v>278</v>
      </c>
      <c r="B61" s="248" t="s">
        <v>290</v>
      </c>
      <c r="C61" s="248" t="s">
        <v>288</v>
      </c>
      <c r="D61" s="249">
        <v>0</v>
      </c>
      <c r="E61" s="249">
        <v>0</v>
      </c>
      <c r="F61" s="249">
        <v>62.5</v>
      </c>
      <c r="G61" s="249">
        <v>37.5</v>
      </c>
      <c r="H61" s="249">
        <v>66.67</v>
      </c>
      <c r="I61" s="249">
        <v>50</v>
      </c>
    </row>
    <row r="62" spans="1:9" x14ac:dyDescent="0.35">
      <c r="A62" s="248" t="s">
        <v>278</v>
      </c>
      <c r="B62" s="248" t="s">
        <v>290</v>
      </c>
      <c r="C62" s="248" t="s">
        <v>291</v>
      </c>
      <c r="D62" s="249">
        <v>11.11</v>
      </c>
      <c r="E62" s="249">
        <v>5.88</v>
      </c>
      <c r="F62" s="249">
        <v>9.09</v>
      </c>
      <c r="G62" s="249">
        <v>0</v>
      </c>
      <c r="H62" s="249">
        <v>60</v>
      </c>
      <c r="I62" s="249">
        <v>42.86</v>
      </c>
    </row>
    <row r="63" spans="1:9" x14ac:dyDescent="0.35">
      <c r="A63" s="248" t="s">
        <v>279</v>
      </c>
      <c r="B63" s="248" t="s">
        <v>287</v>
      </c>
      <c r="C63" s="248" t="s">
        <v>288</v>
      </c>
      <c r="D63" s="249">
        <v>0</v>
      </c>
      <c r="E63" s="249">
        <v>2.27</v>
      </c>
      <c r="F63" s="249">
        <v>47.83</v>
      </c>
      <c r="G63" s="249">
        <v>58.33</v>
      </c>
      <c r="H63" s="249">
        <v>25</v>
      </c>
      <c r="I63" s="249">
        <v>50</v>
      </c>
    </row>
    <row r="64" spans="1:9" x14ac:dyDescent="0.35">
      <c r="A64" s="248" t="s">
        <v>279</v>
      </c>
      <c r="B64" s="248" t="s">
        <v>289</v>
      </c>
      <c r="C64" s="248" t="s">
        <v>288</v>
      </c>
      <c r="D64" s="249">
        <v>0</v>
      </c>
      <c r="E64" s="249">
        <v>91.11</v>
      </c>
      <c r="F64" s="249">
        <v>87.76</v>
      </c>
      <c r="G64" s="249">
        <v>93.88</v>
      </c>
      <c r="H64" s="249">
        <v>97.83</v>
      </c>
      <c r="I64" s="249">
        <v>97.83</v>
      </c>
    </row>
    <row r="65" spans="1:9" x14ac:dyDescent="0.35">
      <c r="A65" s="248" t="s">
        <v>279</v>
      </c>
      <c r="B65" s="248" t="s">
        <v>290</v>
      </c>
      <c r="C65" s="248" t="s">
        <v>288</v>
      </c>
      <c r="D65" s="249">
        <v>0</v>
      </c>
      <c r="E65" s="249">
        <v>0</v>
      </c>
      <c r="F65" s="249">
        <v>80</v>
      </c>
      <c r="G65" s="249">
        <v>0</v>
      </c>
      <c r="H65" s="249">
        <v>100</v>
      </c>
      <c r="I65" s="249">
        <v>75</v>
      </c>
    </row>
    <row r="66" spans="1:9" x14ac:dyDescent="0.35">
      <c r="A66" s="248" t="s">
        <v>279</v>
      </c>
      <c r="B66" s="248" t="s">
        <v>290</v>
      </c>
      <c r="C66" s="248" t="s">
        <v>291</v>
      </c>
      <c r="D66" s="249">
        <v>0</v>
      </c>
      <c r="E66" s="249">
        <v>0</v>
      </c>
      <c r="F66" s="249">
        <v>50</v>
      </c>
      <c r="G66" s="249">
        <v>0</v>
      </c>
      <c r="H66" s="249">
        <v>100</v>
      </c>
      <c r="I66" s="249">
        <v>100</v>
      </c>
    </row>
    <row r="67" spans="1:9" x14ac:dyDescent="0.35">
      <c r="A67" s="248" t="s">
        <v>280</v>
      </c>
      <c r="B67" s="248" t="s">
        <v>287</v>
      </c>
      <c r="C67" s="248" t="s">
        <v>288</v>
      </c>
      <c r="D67" s="249">
        <v>6.25</v>
      </c>
      <c r="E67" s="249">
        <v>0</v>
      </c>
      <c r="F67" s="249">
        <v>30</v>
      </c>
      <c r="G67" s="249">
        <v>35</v>
      </c>
      <c r="H67" s="249">
        <v>37.93</v>
      </c>
      <c r="I67" s="249">
        <v>45.28</v>
      </c>
    </row>
    <row r="68" spans="1:9" x14ac:dyDescent="0.35">
      <c r="A68" s="248" t="s">
        <v>280</v>
      </c>
      <c r="B68" s="248" t="s">
        <v>287</v>
      </c>
      <c r="C68" s="248" t="s">
        <v>291</v>
      </c>
      <c r="D68" s="249">
        <v>0</v>
      </c>
      <c r="E68" s="249">
        <v>0</v>
      </c>
      <c r="F68" s="249">
        <v>20</v>
      </c>
      <c r="G68" s="249">
        <v>0</v>
      </c>
      <c r="H68" s="249">
        <v>0</v>
      </c>
      <c r="I68" s="249">
        <v>0</v>
      </c>
    </row>
    <row r="69" spans="1:9" x14ac:dyDescent="0.35">
      <c r="A69" s="248" t="s">
        <v>280</v>
      </c>
      <c r="B69" s="248" t="s">
        <v>289</v>
      </c>
      <c r="C69" s="248" t="s">
        <v>288</v>
      </c>
      <c r="D69" s="249">
        <v>0</v>
      </c>
      <c r="E69" s="249">
        <v>86.67</v>
      </c>
      <c r="F69" s="249">
        <v>86.11</v>
      </c>
      <c r="G69" s="249">
        <v>95.12</v>
      </c>
      <c r="H69" s="249">
        <v>91.67</v>
      </c>
      <c r="I69" s="249">
        <v>93.62</v>
      </c>
    </row>
    <row r="70" spans="1:9" x14ac:dyDescent="0.35">
      <c r="A70" s="248" t="s">
        <v>280</v>
      </c>
      <c r="B70" s="248" t="s">
        <v>289</v>
      </c>
      <c r="C70" s="248" t="s">
        <v>291</v>
      </c>
      <c r="D70" s="249">
        <v>0</v>
      </c>
      <c r="E70" s="249">
        <v>42.86</v>
      </c>
      <c r="F70" s="249">
        <v>72.73</v>
      </c>
      <c r="G70" s="249">
        <v>0</v>
      </c>
      <c r="H70" s="249">
        <v>0</v>
      </c>
      <c r="I70" s="249">
        <v>0</v>
      </c>
    </row>
    <row r="71" spans="1:9" x14ac:dyDescent="0.35">
      <c r="A71" s="248" t="s">
        <v>280</v>
      </c>
      <c r="B71" s="248" t="s">
        <v>290</v>
      </c>
      <c r="C71" s="248" t="s">
        <v>288</v>
      </c>
      <c r="D71" s="249">
        <v>0</v>
      </c>
      <c r="E71" s="249">
        <v>50</v>
      </c>
      <c r="F71" s="249">
        <v>50</v>
      </c>
      <c r="G71" s="249">
        <v>100</v>
      </c>
      <c r="H71" s="249">
        <v>100</v>
      </c>
      <c r="I71" s="249">
        <v>100</v>
      </c>
    </row>
    <row r="72" spans="1:9" x14ac:dyDescent="0.35">
      <c r="A72" s="248" t="s">
        <v>280</v>
      </c>
      <c r="B72" s="248" t="s">
        <v>290</v>
      </c>
      <c r="C72" s="248" t="s">
        <v>291</v>
      </c>
      <c r="D72" s="249">
        <v>0</v>
      </c>
      <c r="E72" s="249">
        <v>0</v>
      </c>
      <c r="F72" s="249">
        <v>0</v>
      </c>
      <c r="G72" s="249">
        <v>33.33</v>
      </c>
      <c r="H72" s="249">
        <v>75</v>
      </c>
      <c r="I72" s="249">
        <v>0</v>
      </c>
    </row>
    <row r="73" spans="1:9" x14ac:dyDescent="0.35">
      <c r="A73" s="248" t="s">
        <v>286</v>
      </c>
      <c r="B73" s="248" t="s">
        <v>289</v>
      </c>
      <c r="C73" s="248" t="s">
        <v>288</v>
      </c>
      <c r="D73" s="249">
        <v>0</v>
      </c>
      <c r="E73" s="249">
        <v>84.78</v>
      </c>
      <c r="F73" s="249">
        <v>95.7</v>
      </c>
      <c r="G73" s="249">
        <v>95.19</v>
      </c>
      <c r="H73" s="249">
        <v>93.26</v>
      </c>
      <c r="I73" s="249">
        <v>97.08</v>
      </c>
    </row>
    <row r="74" spans="1:9" x14ac:dyDescent="0.35">
      <c r="A74" s="248" t="s">
        <v>281</v>
      </c>
      <c r="B74" s="248" t="s">
        <v>287</v>
      </c>
      <c r="C74" s="248" t="s">
        <v>288</v>
      </c>
      <c r="D74" s="249">
        <v>2.5</v>
      </c>
      <c r="E74" s="249">
        <v>10</v>
      </c>
      <c r="F74" s="249">
        <v>26.53</v>
      </c>
      <c r="G74" s="249">
        <v>17.649999999999999</v>
      </c>
      <c r="H74" s="249">
        <v>24.36</v>
      </c>
      <c r="I74" s="249">
        <v>45.45</v>
      </c>
    </row>
    <row r="75" spans="1:9" x14ac:dyDescent="0.35">
      <c r="A75" s="248" t="s">
        <v>281</v>
      </c>
      <c r="B75" s="248" t="s">
        <v>287</v>
      </c>
      <c r="C75" s="248" t="s">
        <v>291</v>
      </c>
      <c r="D75" s="249">
        <v>0</v>
      </c>
      <c r="E75" s="249">
        <v>0</v>
      </c>
      <c r="F75" s="249">
        <v>0</v>
      </c>
      <c r="G75" s="249">
        <v>62.5</v>
      </c>
      <c r="H75" s="249">
        <v>0</v>
      </c>
      <c r="I75" s="249">
        <v>53.33</v>
      </c>
    </row>
    <row r="76" spans="1:9" x14ac:dyDescent="0.35">
      <c r="A76" s="248" t="s">
        <v>293</v>
      </c>
      <c r="B76" s="248" t="s">
        <v>287</v>
      </c>
      <c r="C76" s="248" t="s">
        <v>288</v>
      </c>
      <c r="D76" s="249">
        <v>3.17</v>
      </c>
      <c r="E76" s="249">
        <v>6.52</v>
      </c>
      <c r="F76" s="249">
        <v>58.57</v>
      </c>
      <c r="G76" s="249">
        <v>49.18</v>
      </c>
      <c r="H76" s="249">
        <v>46.15</v>
      </c>
      <c r="I76" s="249">
        <v>56.32</v>
      </c>
    </row>
    <row r="77" spans="1:9" x14ac:dyDescent="0.35">
      <c r="A77" s="248" t="s">
        <v>293</v>
      </c>
      <c r="B77" s="248" t="s">
        <v>289</v>
      </c>
      <c r="C77" s="248" t="s">
        <v>288</v>
      </c>
      <c r="D77" s="249">
        <v>0</v>
      </c>
      <c r="E77" s="249">
        <v>81.25</v>
      </c>
      <c r="F77" s="249">
        <v>90.91</v>
      </c>
      <c r="G77" s="249">
        <v>93.33</v>
      </c>
      <c r="H77" s="249">
        <v>96</v>
      </c>
      <c r="I77" s="249">
        <v>100</v>
      </c>
    </row>
    <row r="78" spans="1:9" x14ac:dyDescent="0.35">
      <c r="A78" s="248" t="s">
        <v>293</v>
      </c>
      <c r="B78" s="248" t="s">
        <v>290</v>
      </c>
      <c r="C78" s="248" t="s">
        <v>288</v>
      </c>
      <c r="D78" s="249">
        <v>0</v>
      </c>
      <c r="E78" s="249">
        <v>0</v>
      </c>
      <c r="F78" s="249">
        <v>0</v>
      </c>
      <c r="G78" s="249">
        <v>0</v>
      </c>
      <c r="H78" s="249">
        <v>0</v>
      </c>
      <c r="I78" s="249">
        <v>0</v>
      </c>
    </row>
    <row r="79" spans="1:9" x14ac:dyDescent="0.35">
      <c r="A79" s="248" t="s">
        <v>293</v>
      </c>
      <c r="B79" s="248" t="s">
        <v>290</v>
      </c>
      <c r="C79" s="248" t="s">
        <v>291</v>
      </c>
      <c r="D79" s="249">
        <v>0</v>
      </c>
      <c r="E79" s="249">
        <v>0</v>
      </c>
      <c r="F79" s="249">
        <v>0</v>
      </c>
      <c r="G79" s="249">
        <v>0</v>
      </c>
      <c r="H79" s="249">
        <v>0</v>
      </c>
      <c r="I79" s="249">
        <v>0</v>
      </c>
    </row>
    <row r="80" spans="1:9" x14ac:dyDescent="0.35">
      <c r="A80" s="248" t="s">
        <v>282</v>
      </c>
      <c r="B80" s="248" t="s">
        <v>287</v>
      </c>
      <c r="C80" s="248" t="s">
        <v>288</v>
      </c>
      <c r="D80" s="249">
        <v>0</v>
      </c>
      <c r="E80" s="249">
        <v>0</v>
      </c>
      <c r="F80" s="249">
        <v>80</v>
      </c>
      <c r="G80" s="249">
        <v>83.33</v>
      </c>
      <c r="H80" s="249">
        <v>72.73</v>
      </c>
      <c r="I80" s="249">
        <v>84.62</v>
      </c>
    </row>
    <row r="81" spans="1:9" x14ac:dyDescent="0.35">
      <c r="A81" s="248" t="s">
        <v>282</v>
      </c>
      <c r="B81" s="248" t="s">
        <v>289</v>
      </c>
      <c r="C81" s="248" t="s">
        <v>288</v>
      </c>
      <c r="D81" s="249">
        <v>0</v>
      </c>
      <c r="E81" s="249">
        <v>91.67</v>
      </c>
      <c r="F81" s="249">
        <v>0</v>
      </c>
      <c r="G81" s="249">
        <v>0</v>
      </c>
      <c r="H81" s="249">
        <v>0</v>
      </c>
      <c r="I81" s="249">
        <v>100</v>
      </c>
    </row>
    <row r="82" spans="1:9" x14ac:dyDescent="0.35">
      <c r="A82" s="248" t="s">
        <v>282</v>
      </c>
      <c r="B82" s="248" t="s">
        <v>290</v>
      </c>
      <c r="C82" s="248" t="s">
        <v>288</v>
      </c>
      <c r="D82" s="249">
        <v>0</v>
      </c>
      <c r="E82" s="249">
        <v>0</v>
      </c>
      <c r="F82" s="249">
        <v>0</v>
      </c>
      <c r="G82" s="249">
        <v>0</v>
      </c>
      <c r="H82" s="249">
        <v>75</v>
      </c>
      <c r="I82" s="249">
        <v>100</v>
      </c>
    </row>
    <row r="83" spans="1:9" x14ac:dyDescent="0.35">
      <c r="A83" s="248" t="s">
        <v>282</v>
      </c>
      <c r="B83" s="248" t="s">
        <v>290</v>
      </c>
      <c r="C83" s="248" t="s">
        <v>291</v>
      </c>
      <c r="D83" s="249">
        <v>0</v>
      </c>
      <c r="E83" s="249">
        <v>100</v>
      </c>
      <c r="F83" s="249">
        <v>0</v>
      </c>
      <c r="G83" s="249">
        <v>0</v>
      </c>
      <c r="H83" s="249">
        <v>28.57</v>
      </c>
      <c r="I83" s="249">
        <v>42.86</v>
      </c>
    </row>
    <row r="84" spans="1:9" x14ac:dyDescent="0.35">
      <c r="A84" s="248" t="s">
        <v>283</v>
      </c>
      <c r="B84" s="248" t="s">
        <v>3</v>
      </c>
      <c r="C84" s="248" t="s">
        <v>288</v>
      </c>
      <c r="D84" s="249">
        <v>0</v>
      </c>
      <c r="E84" s="249">
        <v>0</v>
      </c>
      <c r="F84" s="249">
        <v>1.54</v>
      </c>
      <c r="G84" s="249">
        <v>3.65</v>
      </c>
      <c r="H84" s="249">
        <v>13.04</v>
      </c>
      <c r="I84" s="249">
        <v>59.39</v>
      </c>
    </row>
    <row r="85" spans="1:9" x14ac:dyDescent="0.35">
      <c r="A85" s="248" t="s">
        <v>283</v>
      </c>
      <c r="B85" s="248" t="s">
        <v>290</v>
      </c>
      <c r="C85" s="248" t="s">
        <v>288</v>
      </c>
      <c r="D85" s="249">
        <v>0</v>
      </c>
      <c r="E85" s="249">
        <v>0</v>
      </c>
      <c r="F85" s="249">
        <v>0</v>
      </c>
      <c r="G85" s="249">
        <v>26.32</v>
      </c>
      <c r="H85" s="249">
        <v>33.33</v>
      </c>
      <c r="I85" s="249">
        <v>36.67</v>
      </c>
    </row>
    <row r="86" spans="1:9" x14ac:dyDescent="0.35">
      <c r="A86" s="248" t="s">
        <v>283</v>
      </c>
      <c r="B86" s="248" t="s">
        <v>290</v>
      </c>
      <c r="C86" s="248" t="s">
        <v>291</v>
      </c>
      <c r="D86" s="249">
        <v>0</v>
      </c>
      <c r="E86" s="249">
        <v>0</v>
      </c>
      <c r="F86" s="249">
        <v>3.03</v>
      </c>
      <c r="G86" s="249">
        <v>27.27</v>
      </c>
      <c r="H86" s="249">
        <v>33.33</v>
      </c>
      <c r="I86" s="249">
        <v>26.67</v>
      </c>
    </row>
    <row r="87" spans="1:9" x14ac:dyDescent="0.35">
      <c r="A87" s="248" t="s">
        <v>284</v>
      </c>
      <c r="B87" s="248" t="s">
        <v>287</v>
      </c>
      <c r="C87" s="248" t="s">
        <v>288</v>
      </c>
      <c r="D87" s="249">
        <v>0</v>
      </c>
      <c r="E87" s="249">
        <v>0</v>
      </c>
      <c r="F87" s="249">
        <v>100</v>
      </c>
      <c r="G87" s="249">
        <v>95</v>
      </c>
      <c r="H87" s="249">
        <v>93.75</v>
      </c>
      <c r="I87" s="249">
        <v>93.33</v>
      </c>
    </row>
    <row r="88" spans="1:9" x14ac:dyDescent="0.35">
      <c r="A88" s="248" t="s">
        <v>284</v>
      </c>
      <c r="B88" s="248" t="s">
        <v>289</v>
      </c>
      <c r="C88" s="248" t="s">
        <v>288</v>
      </c>
      <c r="D88" s="249">
        <v>0</v>
      </c>
      <c r="E88" s="249">
        <v>0</v>
      </c>
      <c r="F88" s="249">
        <v>0</v>
      </c>
      <c r="G88" s="249">
        <v>0</v>
      </c>
      <c r="H88" s="249">
        <v>0</v>
      </c>
      <c r="I88" s="249">
        <v>0</v>
      </c>
    </row>
    <row r="89" spans="1:9" x14ac:dyDescent="0.35">
      <c r="A89" s="248" t="s">
        <v>285</v>
      </c>
      <c r="B89" s="248" t="s">
        <v>3</v>
      </c>
      <c r="C89" s="248" t="s">
        <v>288</v>
      </c>
      <c r="D89" s="249">
        <v>0</v>
      </c>
      <c r="E89" s="249">
        <v>0</v>
      </c>
      <c r="F89" s="249">
        <v>5.56</v>
      </c>
      <c r="G89" s="249">
        <v>5.49</v>
      </c>
      <c r="H89" s="249">
        <v>2.63</v>
      </c>
      <c r="I89" s="249">
        <v>67.349999999999994</v>
      </c>
    </row>
    <row r="90" spans="1:9" x14ac:dyDescent="0.35">
      <c r="A90" s="248" t="s">
        <v>285</v>
      </c>
      <c r="B90" s="248" t="s">
        <v>290</v>
      </c>
      <c r="C90" s="248" t="s">
        <v>288</v>
      </c>
      <c r="D90" s="249">
        <v>0</v>
      </c>
      <c r="E90" s="249">
        <v>0</v>
      </c>
      <c r="F90" s="249">
        <v>0</v>
      </c>
      <c r="G90" s="249">
        <v>0</v>
      </c>
      <c r="H90" s="249">
        <v>100</v>
      </c>
      <c r="I90" s="249">
        <v>0</v>
      </c>
    </row>
    <row r="91" spans="1:9" x14ac:dyDescent="0.35">
      <c r="A91" s="248" t="s">
        <v>285</v>
      </c>
      <c r="B91" s="248" t="s">
        <v>290</v>
      </c>
      <c r="C91" s="248" t="s">
        <v>291</v>
      </c>
      <c r="D91" s="249">
        <v>0</v>
      </c>
      <c r="E91" s="249">
        <v>0</v>
      </c>
      <c r="F91" s="249">
        <v>0</v>
      </c>
      <c r="G91" s="249">
        <v>0</v>
      </c>
      <c r="H91" s="249">
        <v>50</v>
      </c>
      <c r="I91" s="249">
        <v>0</v>
      </c>
    </row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Normal="100" zoomScaleSheetLayoutView="100" workbookViewId="0">
      <selection activeCell="M8" sqref="M8"/>
    </sheetView>
  </sheetViews>
  <sheetFormatPr defaultRowHeight="15.5" x14ac:dyDescent="0.35"/>
  <cols>
    <col min="1" max="1" width="16.33203125" customWidth="1"/>
    <col min="2" max="2" width="12.33203125" customWidth="1"/>
    <col min="3" max="3" width="9.75" customWidth="1"/>
    <col min="4" max="4" width="12.58203125" customWidth="1"/>
    <col min="5" max="5" width="9.08203125" customWidth="1"/>
    <col min="6" max="7" width="12.58203125" customWidth="1"/>
    <col min="8" max="8" width="10.25" customWidth="1"/>
    <col min="9" max="9" width="12.58203125" customWidth="1"/>
    <col min="10" max="10" width="10.25" customWidth="1"/>
    <col min="11" max="11" width="12.58203125" customWidth="1"/>
  </cols>
  <sheetData>
    <row r="1" spans="1:11" s="4" customFormat="1" ht="37.5" customHeight="1" x14ac:dyDescent="0.35">
      <c r="A1" s="482" t="s">
        <v>212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spans="1:11" s="4" customFormat="1" ht="16" thickBot="1" x14ac:dyDescent="0.4">
      <c r="A2" s="51" t="s">
        <v>213</v>
      </c>
      <c r="B2" s="51"/>
    </row>
    <row r="3" spans="1:11" s="4" customFormat="1" ht="15.75" customHeight="1" x14ac:dyDescent="0.35">
      <c r="A3" s="492" t="s">
        <v>24</v>
      </c>
      <c r="B3" s="457" t="s">
        <v>45</v>
      </c>
      <c r="C3" s="444" t="s">
        <v>190</v>
      </c>
      <c r="D3" s="444" t="s">
        <v>46</v>
      </c>
      <c r="E3" s="490"/>
      <c r="F3" s="491"/>
      <c r="G3" s="457" t="s">
        <v>47</v>
      </c>
      <c r="H3" s="444" t="s">
        <v>190</v>
      </c>
      <c r="I3" s="444" t="s">
        <v>48</v>
      </c>
      <c r="J3" s="490"/>
      <c r="K3" s="491"/>
    </row>
    <row r="4" spans="1:11" s="4" customFormat="1" ht="31.5" thickBot="1" x14ac:dyDescent="0.4">
      <c r="A4" s="493"/>
      <c r="B4" s="479"/>
      <c r="C4" s="494"/>
      <c r="D4" s="327" t="s">
        <v>15</v>
      </c>
      <c r="E4" s="327" t="s">
        <v>16</v>
      </c>
      <c r="F4" s="95" t="s">
        <v>17</v>
      </c>
      <c r="G4" s="479"/>
      <c r="H4" s="494"/>
      <c r="I4" s="327" t="s">
        <v>15</v>
      </c>
      <c r="J4" s="327" t="s">
        <v>16</v>
      </c>
      <c r="K4" s="95" t="s">
        <v>17</v>
      </c>
    </row>
    <row r="5" spans="1:11" s="4" customFormat="1" x14ac:dyDescent="0.35">
      <c r="A5" s="171" t="s">
        <v>1369</v>
      </c>
      <c r="B5" s="162">
        <v>119</v>
      </c>
      <c r="C5" s="2">
        <v>87</v>
      </c>
      <c r="D5" s="365">
        <v>236.47</v>
      </c>
      <c r="E5" s="94">
        <v>0</v>
      </c>
      <c r="F5" s="161">
        <v>42.9</v>
      </c>
      <c r="G5" s="162">
        <v>104</v>
      </c>
      <c r="H5" s="2">
        <v>57</v>
      </c>
      <c r="I5" s="2">
        <v>406.63</v>
      </c>
      <c r="J5" s="94">
        <v>0</v>
      </c>
      <c r="K5" s="161">
        <v>63.33</v>
      </c>
    </row>
    <row r="6" spans="1:11" s="4" customFormat="1" x14ac:dyDescent="0.35">
      <c r="A6" s="169" t="s">
        <v>1370</v>
      </c>
      <c r="B6" s="167">
        <v>40</v>
      </c>
      <c r="C6" s="166">
        <v>33</v>
      </c>
      <c r="D6" s="366">
        <v>140.53</v>
      </c>
      <c r="E6" s="166">
        <v>10</v>
      </c>
      <c r="F6" s="168">
        <v>13.57</v>
      </c>
      <c r="G6" s="167">
        <v>21</v>
      </c>
      <c r="H6" s="166">
        <v>17</v>
      </c>
      <c r="I6" s="166">
        <v>64.760000000000005</v>
      </c>
      <c r="J6" s="166">
        <v>1</v>
      </c>
      <c r="K6" s="168">
        <v>16</v>
      </c>
    </row>
    <row r="7" spans="1:11" s="4" customFormat="1" x14ac:dyDescent="0.35">
      <c r="A7" s="169" t="s">
        <v>1371</v>
      </c>
      <c r="B7" s="160">
        <v>87</v>
      </c>
      <c r="C7" s="94">
        <v>52</v>
      </c>
      <c r="D7" s="367">
        <v>43.16</v>
      </c>
      <c r="E7" s="166">
        <v>31</v>
      </c>
      <c r="F7" s="168">
        <v>96.73</v>
      </c>
      <c r="G7" s="160">
        <v>14</v>
      </c>
      <c r="H7" s="94">
        <v>3</v>
      </c>
      <c r="I7" s="94">
        <v>64.63</v>
      </c>
      <c r="J7" s="166">
        <v>11</v>
      </c>
      <c r="K7" s="168">
        <v>10.93</v>
      </c>
    </row>
    <row r="8" spans="1:11" x14ac:dyDescent="0.35">
      <c r="A8" s="170" t="s">
        <v>1372</v>
      </c>
      <c r="B8" s="162">
        <v>50</v>
      </c>
      <c r="C8" s="2">
        <v>31</v>
      </c>
      <c r="D8" s="365">
        <v>85.27</v>
      </c>
      <c r="E8" s="2">
        <v>5</v>
      </c>
      <c r="F8" s="163">
        <v>6.63</v>
      </c>
      <c r="G8" s="162">
        <v>6</v>
      </c>
      <c r="H8" s="2">
        <v>3</v>
      </c>
      <c r="I8" s="2">
        <v>45.1</v>
      </c>
      <c r="J8" s="2">
        <v>0</v>
      </c>
      <c r="K8" s="163">
        <v>0</v>
      </c>
    </row>
    <row r="9" spans="1:11" x14ac:dyDescent="0.35">
      <c r="A9" s="170" t="s">
        <v>1373</v>
      </c>
      <c r="B9" s="167">
        <v>19</v>
      </c>
      <c r="C9" s="166">
        <v>10</v>
      </c>
      <c r="D9" s="366">
        <v>54.33</v>
      </c>
      <c r="E9" s="2">
        <v>0</v>
      </c>
      <c r="F9" s="163">
        <v>0.26</v>
      </c>
      <c r="G9" s="167">
        <v>7</v>
      </c>
      <c r="H9" s="166">
        <v>4</v>
      </c>
      <c r="I9" s="166">
        <v>32.57</v>
      </c>
      <c r="J9" s="2">
        <v>0</v>
      </c>
      <c r="K9" s="163">
        <v>0</v>
      </c>
    </row>
    <row r="10" spans="1:11" ht="31" x14ac:dyDescent="0.35">
      <c r="A10" s="171" t="s">
        <v>1374</v>
      </c>
      <c r="B10" s="2">
        <v>5</v>
      </c>
      <c r="C10" s="2">
        <v>3</v>
      </c>
      <c r="D10" s="2">
        <v>0</v>
      </c>
      <c r="E10" s="2">
        <v>0</v>
      </c>
      <c r="F10" s="163">
        <v>1.17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6" thickBot="1" x14ac:dyDescent="0.4">
      <c r="A11" s="368" t="s">
        <v>28</v>
      </c>
      <c r="B11" s="369">
        <f t="shared" ref="B11:I11" si="0">SUM(B5:B10)</f>
        <v>320</v>
      </c>
      <c r="C11" s="370">
        <f t="shared" si="0"/>
        <v>216</v>
      </c>
      <c r="D11" s="370">
        <f t="shared" si="0"/>
        <v>559.76</v>
      </c>
      <c r="E11" s="370">
        <f t="shared" si="0"/>
        <v>46</v>
      </c>
      <c r="F11" s="371">
        <f t="shared" si="0"/>
        <v>161.25999999999996</v>
      </c>
      <c r="G11" s="369">
        <f t="shared" si="0"/>
        <v>152</v>
      </c>
      <c r="H11" s="370">
        <f t="shared" si="0"/>
        <v>84</v>
      </c>
      <c r="I11" s="370">
        <f t="shared" si="0"/>
        <v>613.69000000000005</v>
      </c>
      <c r="J11" s="370">
        <f>SUM(J5:J9)</f>
        <v>12</v>
      </c>
      <c r="K11" s="371">
        <f>SUM(K5:K10)</f>
        <v>90.259999999999991</v>
      </c>
    </row>
    <row r="13" spans="1:11" ht="16" thickBot="1" x14ac:dyDescent="0.4">
      <c r="A13" s="51" t="s">
        <v>199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.75" customHeight="1" x14ac:dyDescent="0.35">
      <c r="A14" s="483" t="s">
        <v>24</v>
      </c>
      <c r="B14" s="480" t="s">
        <v>45</v>
      </c>
      <c r="C14" s="485" t="s">
        <v>190</v>
      </c>
      <c r="D14" s="487" t="s">
        <v>46</v>
      </c>
      <c r="E14" s="488"/>
      <c r="F14" s="489"/>
      <c r="G14" s="480" t="s">
        <v>47</v>
      </c>
      <c r="H14" s="485" t="s">
        <v>190</v>
      </c>
      <c r="I14" s="487" t="s">
        <v>48</v>
      </c>
      <c r="J14" s="488"/>
      <c r="K14" s="489"/>
    </row>
    <row r="15" spans="1:11" ht="31.5" thickBot="1" x14ac:dyDescent="0.4">
      <c r="A15" s="484"/>
      <c r="B15" s="481"/>
      <c r="C15" s="486"/>
      <c r="D15" s="327" t="s">
        <v>15</v>
      </c>
      <c r="E15" s="327" t="s">
        <v>16</v>
      </c>
      <c r="F15" s="95" t="s">
        <v>17</v>
      </c>
      <c r="G15" s="481"/>
      <c r="H15" s="486"/>
      <c r="I15" s="327" t="s">
        <v>15</v>
      </c>
      <c r="J15" s="327" t="s">
        <v>16</v>
      </c>
      <c r="K15" s="95" t="s">
        <v>17</v>
      </c>
    </row>
    <row r="16" spans="1:11" x14ac:dyDescent="0.35">
      <c r="A16" s="171" t="s">
        <v>1369</v>
      </c>
      <c r="B16" s="160">
        <v>120</v>
      </c>
      <c r="C16" s="94">
        <v>82</v>
      </c>
      <c r="D16" s="94">
        <v>212.36</v>
      </c>
      <c r="E16" s="94">
        <v>0</v>
      </c>
      <c r="F16" s="161">
        <v>45.17</v>
      </c>
      <c r="G16" s="160">
        <v>111</v>
      </c>
      <c r="H16" s="94">
        <v>64</v>
      </c>
      <c r="I16" s="94">
        <v>355.23</v>
      </c>
      <c r="J16" s="94">
        <v>0</v>
      </c>
      <c r="K16" s="161">
        <v>65.900000000000006</v>
      </c>
    </row>
    <row r="17" spans="1:11" x14ac:dyDescent="0.35">
      <c r="A17" s="169" t="s">
        <v>1370</v>
      </c>
      <c r="B17" s="167">
        <v>65</v>
      </c>
      <c r="C17" s="166">
        <v>51</v>
      </c>
      <c r="D17" s="166">
        <v>270.45999999999998</v>
      </c>
      <c r="E17" s="166">
        <v>10.1</v>
      </c>
      <c r="F17" s="168">
        <v>1.3</v>
      </c>
      <c r="G17" s="167">
        <v>18</v>
      </c>
      <c r="H17" s="166">
        <v>13</v>
      </c>
      <c r="I17" s="166">
        <v>78.13</v>
      </c>
      <c r="J17" s="166">
        <v>0</v>
      </c>
      <c r="K17" s="168">
        <v>12.76</v>
      </c>
    </row>
    <row r="18" spans="1:11" x14ac:dyDescent="0.35">
      <c r="A18" s="169" t="s">
        <v>1371</v>
      </c>
      <c r="B18" s="167">
        <v>109</v>
      </c>
      <c r="C18" s="166">
        <v>64</v>
      </c>
      <c r="D18" s="166">
        <v>160.93</v>
      </c>
      <c r="E18" s="166">
        <v>7</v>
      </c>
      <c r="F18" s="168">
        <v>62.8</v>
      </c>
      <c r="G18" s="167">
        <v>12</v>
      </c>
      <c r="H18" s="166">
        <v>6</v>
      </c>
      <c r="I18" s="166">
        <v>73.7</v>
      </c>
      <c r="J18" s="166">
        <v>0</v>
      </c>
      <c r="K18" s="168">
        <v>15.3</v>
      </c>
    </row>
    <row r="19" spans="1:11" x14ac:dyDescent="0.35">
      <c r="A19" s="170" t="s">
        <v>1372</v>
      </c>
      <c r="B19" s="162">
        <v>28</v>
      </c>
      <c r="C19" s="2">
        <v>12</v>
      </c>
      <c r="D19" s="2">
        <v>107.6</v>
      </c>
      <c r="E19" s="2">
        <v>0</v>
      </c>
      <c r="F19" s="163">
        <v>1.83</v>
      </c>
      <c r="G19" s="162">
        <v>8</v>
      </c>
      <c r="H19" s="2">
        <v>5</v>
      </c>
      <c r="I19" s="2">
        <v>49.86</v>
      </c>
      <c r="J19" s="2">
        <v>0</v>
      </c>
      <c r="K19" s="163">
        <v>0</v>
      </c>
    </row>
    <row r="20" spans="1:11" x14ac:dyDescent="0.35">
      <c r="A20" s="170" t="s">
        <v>1373</v>
      </c>
      <c r="B20" s="162">
        <v>21</v>
      </c>
      <c r="C20" s="2">
        <v>16</v>
      </c>
      <c r="D20" s="2">
        <v>95.9</v>
      </c>
      <c r="E20" s="2">
        <v>0</v>
      </c>
      <c r="F20" s="163">
        <v>0</v>
      </c>
      <c r="G20" s="162">
        <v>4</v>
      </c>
      <c r="H20" s="2">
        <v>3</v>
      </c>
      <c r="I20" s="2">
        <v>16.63</v>
      </c>
      <c r="J20" s="2">
        <v>0</v>
      </c>
      <c r="K20" s="163">
        <v>0</v>
      </c>
    </row>
    <row r="21" spans="1:11" ht="16" thickBot="1" x14ac:dyDescent="0.4">
      <c r="A21" s="172" t="s">
        <v>459</v>
      </c>
      <c r="B21" s="178">
        <v>3</v>
      </c>
      <c r="C21" s="173">
        <v>0</v>
      </c>
      <c r="D21" s="173">
        <v>12.1</v>
      </c>
      <c r="E21" s="173">
        <v>0</v>
      </c>
      <c r="F21" s="174">
        <v>0</v>
      </c>
      <c r="G21" s="178">
        <v>2</v>
      </c>
      <c r="H21" s="173">
        <v>1</v>
      </c>
      <c r="I21" s="173">
        <v>9.1999999999999993</v>
      </c>
      <c r="J21" s="173">
        <v>0</v>
      </c>
      <c r="K21" s="174">
        <v>0</v>
      </c>
    </row>
    <row r="22" spans="1:11" ht="16" thickBot="1" x14ac:dyDescent="0.4">
      <c r="A22" s="184" t="s">
        <v>28</v>
      </c>
      <c r="B22" s="179">
        <f>SUM(B16:B21)</f>
        <v>346</v>
      </c>
      <c r="C22" s="176">
        <f>SUM(C16:C21)</f>
        <v>225</v>
      </c>
      <c r="D22" s="176">
        <f t="shared" ref="D22:K22" si="1">SUM(D16:D21)</f>
        <v>859.35</v>
      </c>
      <c r="E22" s="176">
        <f t="shared" si="1"/>
        <v>17.100000000000001</v>
      </c>
      <c r="F22" s="177">
        <f t="shared" si="1"/>
        <v>111.1</v>
      </c>
      <c r="G22" s="179">
        <f t="shared" si="1"/>
        <v>155</v>
      </c>
      <c r="H22" s="176">
        <f t="shared" si="1"/>
        <v>92</v>
      </c>
      <c r="I22" s="176">
        <f t="shared" si="1"/>
        <v>582.75</v>
      </c>
      <c r="J22" s="176">
        <f t="shared" si="1"/>
        <v>0</v>
      </c>
      <c r="K22" s="177">
        <f t="shared" si="1"/>
        <v>93.960000000000008</v>
      </c>
    </row>
    <row r="23" spans="1:11" ht="16" thickBo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35">
      <c r="A24" s="185" t="s">
        <v>152</v>
      </c>
      <c r="B24" s="187">
        <f>+B11-B22</f>
        <v>-26</v>
      </c>
      <c r="C24" s="180">
        <f>+C11-C22</f>
        <v>-9</v>
      </c>
      <c r="D24" s="180">
        <f t="shared" ref="D24:K24" si="2">+D11-D22</f>
        <v>-299.59000000000003</v>
      </c>
      <c r="E24" s="180">
        <f t="shared" si="2"/>
        <v>28.9</v>
      </c>
      <c r="F24" s="181">
        <f t="shared" si="2"/>
        <v>50.159999999999968</v>
      </c>
      <c r="G24" s="187">
        <f t="shared" si="2"/>
        <v>-3</v>
      </c>
      <c r="H24" s="180">
        <f t="shared" si="2"/>
        <v>-8</v>
      </c>
      <c r="I24" s="180">
        <f t="shared" si="2"/>
        <v>30.940000000000055</v>
      </c>
      <c r="J24" s="180">
        <f t="shared" si="2"/>
        <v>12</v>
      </c>
      <c r="K24" s="181">
        <f t="shared" si="2"/>
        <v>-3.7000000000000171</v>
      </c>
    </row>
    <row r="25" spans="1:11" ht="16" thickBot="1" x14ac:dyDescent="0.4">
      <c r="A25" s="186" t="s">
        <v>136</v>
      </c>
      <c r="B25" s="188">
        <f>+IFERROR(B24/B22,0)*100</f>
        <v>-7.5144508670520231</v>
      </c>
      <c r="C25" s="182">
        <f>+IFERROR(C24/C22,0)*100</f>
        <v>-4</v>
      </c>
      <c r="D25" s="182">
        <f t="shared" ref="D25:K25" si="3">+IFERROR(D24/D22,0)*100</f>
        <v>-34.862395996974463</v>
      </c>
      <c r="E25" s="182">
        <f t="shared" si="3"/>
        <v>169.00584795321635</v>
      </c>
      <c r="F25" s="183">
        <f t="shared" si="3"/>
        <v>45.148514851485125</v>
      </c>
      <c r="G25" s="188">
        <f t="shared" si="3"/>
        <v>-1.935483870967742</v>
      </c>
      <c r="H25" s="182">
        <f t="shared" si="3"/>
        <v>-8.695652173913043</v>
      </c>
      <c r="I25" s="182">
        <f t="shared" si="3"/>
        <v>5.3093093093093184</v>
      </c>
      <c r="J25" s="182">
        <f t="shared" si="3"/>
        <v>0</v>
      </c>
      <c r="K25" s="183">
        <f t="shared" si="3"/>
        <v>-3.9378458918688986</v>
      </c>
    </row>
    <row r="26" spans="1:11" x14ac:dyDescent="0.35">
      <c r="J26" s="17"/>
      <c r="K26" s="17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Normal="100" zoomScaleSheetLayoutView="100" workbookViewId="0">
      <selection activeCell="G5" sqref="G5"/>
    </sheetView>
  </sheetViews>
  <sheetFormatPr defaultRowHeight="15.5" x14ac:dyDescent="0.35"/>
  <cols>
    <col min="1" max="1" width="3.83203125" bestFit="1" customWidth="1"/>
    <col min="2" max="2" width="38.58203125" customWidth="1"/>
    <col min="3" max="3" width="29" customWidth="1"/>
    <col min="4" max="5" width="11.83203125" customWidth="1"/>
    <col min="6" max="6" width="12.08203125" customWidth="1"/>
    <col min="7" max="8" width="10.58203125" customWidth="1"/>
  </cols>
  <sheetData>
    <row r="1" spans="1:10" ht="48" customHeight="1" thickBot="1" x14ac:dyDescent="0.4">
      <c r="A1" s="482" t="s">
        <v>214</v>
      </c>
      <c r="B1" s="482"/>
      <c r="C1" s="482"/>
      <c r="D1" s="482"/>
      <c r="E1" s="482"/>
      <c r="F1" s="482"/>
      <c r="G1" s="4"/>
      <c r="H1" s="4"/>
      <c r="I1" s="12"/>
      <c r="J1" s="12"/>
    </row>
    <row r="2" spans="1:10" ht="47" thickBot="1" x14ac:dyDescent="0.4">
      <c r="A2" s="97" t="s">
        <v>20</v>
      </c>
      <c r="B2" s="90" t="s">
        <v>50</v>
      </c>
      <c r="C2" s="90" t="s">
        <v>201</v>
      </c>
      <c r="D2" s="90" t="s">
        <v>52</v>
      </c>
      <c r="E2" s="90" t="s">
        <v>53</v>
      </c>
      <c r="F2" s="91" t="s">
        <v>91</v>
      </c>
      <c r="G2" s="20"/>
      <c r="H2" s="20"/>
    </row>
    <row r="3" spans="1:10" x14ac:dyDescent="0.35">
      <c r="A3" s="74"/>
      <c r="B3" s="74" t="s">
        <v>512</v>
      </c>
      <c r="C3" s="74" t="s">
        <v>513</v>
      </c>
      <c r="D3" s="329">
        <v>43377</v>
      </c>
      <c r="E3" s="330">
        <v>43539</v>
      </c>
      <c r="F3" s="13" t="s">
        <v>514</v>
      </c>
      <c r="G3" s="16"/>
      <c r="H3" s="16"/>
    </row>
    <row r="4" spans="1:10" x14ac:dyDescent="0.35">
      <c r="A4" s="74"/>
      <c r="B4" s="74" t="s">
        <v>515</v>
      </c>
      <c r="C4" s="74" t="s">
        <v>516</v>
      </c>
      <c r="D4" s="329">
        <v>43375</v>
      </c>
      <c r="E4" s="330">
        <v>43539</v>
      </c>
      <c r="F4" s="13" t="s">
        <v>517</v>
      </c>
      <c r="G4" s="16"/>
      <c r="H4" s="16"/>
    </row>
    <row r="5" spans="1:10" x14ac:dyDescent="0.35">
      <c r="A5" s="74"/>
      <c r="B5" s="74" t="s">
        <v>518</v>
      </c>
      <c r="C5" s="74" t="s">
        <v>519</v>
      </c>
      <c r="D5" s="329">
        <v>43474</v>
      </c>
      <c r="E5" s="330">
        <v>43616</v>
      </c>
      <c r="F5" s="13" t="s">
        <v>517</v>
      </c>
      <c r="G5" s="16"/>
      <c r="H5" s="16"/>
    </row>
    <row r="6" spans="1:10" x14ac:dyDescent="0.35">
      <c r="A6" s="74"/>
      <c r="B6" s="74" t="s">
        <v>520</v>
      </c>
      <c r="C6" s="74" t="s">
        <v>521</v>
      </c>
      <c r="D6" s="329">
        <v>43571</v>
      </c>
      <c r="E6" s="330">
        <v>43777</v>
      </c>
      <c r="F6" s="13" t="s">
        <v>514</v>
      </c>
      <c r="G6" s="16"/>
      <c r="H6" s="16"/>
    </row>
    <row r="7" spans="1:10" x14ac:dyDescent="0.35">
      <c r="A7" s="2"/>
      <c r="B7" s="2" t="s">
        <v>522</v>
      </c>
      <c r="C7" s="2" t="s">
        <v>523</v>
      </c>
      <c r="D7" s="329">
        <v>43542</v>
      </c>
      <c r="E7" s="330">
        <v>43777</v>
      </c>
      <c r="F7" s="55" t="s">
        <v>517</v>
      </c>
      <c r="G7" s="16"/>
      <c r="H7" s="16"/>
    </row>
    <row r="8" spans="1:10" x14ac:dyDescent="0.35">
      <c r="A8" s="2"/>
      <c r="B8" s="2"/>
      <c r="C8" s="2"/>
      <c r="D8" s="2"/>
      <c r="E8" s="2"/>
      <c r="F8" s="14"/>
      <c r="G8" s="16"/>
      <c r="H8" s="16"/>
    </row>
    <row r="9" spans="1:10" x14ac:dyDescent="0.35">
      <c r="A9" s="2"/>
      <c r="B9" s="2"/>
      <c r="C9" s="2"/>
      <c r="D9" s="2"/>
      <c r="E9" s="2"/>
      <c r="F9" s="14"/>
      <c r="G9" s="16"/>
      <c r="H9" s="16"/>
    </row>
    <row r="10" spans="1:10" ht="12.75" customHeight="1" thickBot="1" x14ac:dyDescent="0.4">
      <c r="A10" s="7"/>
      <c r="B10" s="7"/>
      <c r="C10" s="7"/>
      <c r="D10" s="7"/>
      <c r="E10" s="7"/>
      <c r="F10" s="16"/>
      <c r="G10" s="16"/>
      <c r="H10" s="16"/>
    </row>
    <row r="11" spans="1:10" ht="64.5" customHeight="1" thickBot="1" x14ac:dyDescent="0.4">
      <c r="B11" s="98" t="s">
        <v>54</v>
      </c>
      <c r="C11" s="77"/>
      <c r="D11" s="91" t="s">
        <v>55</v>
      </c>
      <c r="E11" s="7"/>
      <c r="F11" s="16"/>
      <c r="G11" s="16"/>
      <c r="H11" s="16"/>
    </row>
    <row r="12" spans="1:10" x14ac:dyDescent="0.35">
      <c r="B12" s="25" t="s">
        <v>215</v>
      </c>
      <c r="C12" s="26">
        <v>5</v>
      </c>
      <c r="D12" s="74">
        <v>2</v>
      </c>
      <c r="E12" s="7"/>
      <c r="F12" s="7"/>
      <c r="G12" s="7"/>
      <c r="H12" s="7"/>
    </row>
    <row r="13" spans="1:10" x14ac:dyDescent="0.35">
      <c r="B13" s="25" t="s">
        <v>216</v>
      </c>
      <c r="C13" s="27">
        <v>2</v>
      </c>
      <c r="D13" s="2">
        <v>1</v>
      </c>
      <c r="E13" s="7"/>
      <c r="F13" s="7"/>
      <c r="G13" s="7"/>
      <c r="H13" s="7"/>
    </row>
    <row r="14" spans="1:10" x14ac:dyDescent="0.35">
      <c r="B14" s="25" t="s">
        <v>217</v>
      </c>
      <c r="C14" s="27">
        <v>3</v>
      </c>
      <c r="D14" s="2">
        <v>1</v>
      </c>
      <c r="E14" s="7"/>
      <c r="F14" s="7"/>
      <c r="G14" s="7"/>
      <c r="H14" s="7"/>
    </row>
    <row r="15" spans="1:10" x14ac:dyDescent="0.35">
      <c r="B15" s="15" t="s">
        <v>139</v>
      </c>
      <c r="C15" s="27">
        <v>0</v>
      </c>
      <c r="D15" s="2">
        <v>0</v>
      </c>
      <c r="E15" s="7"/>
      <c r="F15" s="7"/>
      <c r="G15" s="7"/>
      <c r="H15" s="7"/>
    </row>
    <row r="16" spans="1:10" x14ac:dyDescent="0.35">
      <c r="B16" s="2" t="s">
        <v>18</v>
      </c>
      <c r="C16" s="27"/>
      <c r="D16" s="2"/>
      <c r="E16" s="7"/>
      <c r="F16" s="7"/>
      <c r="G16" s="7"/>
      <c r="H16" s="7"/>
    </row>
    <row r="17" spans="2:6" x14ac:dyDescent="0.35">
      <c r="B17" s="2" t="s">
        <v>19</v>
      </c>
      <c r="C17" s="27"/>
      <c r="D17" s="2"/>
      <c r="E17" s="7"/>
      <c r="F17" s="7"/>
    </row>
    <row r="18" spans="2:6" x14ac:dyDescent="0.35">
      <c r="B18" s="2" t="s">
        <v>100</v>
      </c>
      <c r="C18" s="27"/>
      <c r="D18" s="2"/>
      <c r="E18" s="7"/>
      <c r="F18" s="7"/>
    </row>
    <row r="19" spans="2:6" ht="9.75" customHeight="1" thickBot="1" x14ac:dyDescent="0.4">
      <c r="B19" s="7"/>
      <c r="C19" s="7"/>
      <c r="D19" s="7"/>
      <c r="E19" s="7"/>
      <c r="F19" s="7"/>
    </row>
    <row r="20" spans="2:6" ht="31.5" customHeight="1" thickBot="1" x14ac:dyDescent="0.4">
      <c r="B20" s="99" t="s">
        <v>137</v>
      </c>
      <c r="C20" s="100" t="s">
        <v>138</v>
      </c>
      <c r="E20" s="7"/>
      <c r="F20" s="7"/>
    </row>
    <row r="21" spans="2:6" ht="32.25" customHeight="1" x14ac:dyDescent="0.35">
      <c r="B21" s="54">
        <v>5</v>
      </c>
      <c r="C21" s="25">
        <v>49.6</v>
      </c>
      <c r="D21" s="39"/>
      <c r="E21" s="7"/>
      <c r="F21" s="7"/>
    </row>
    <row r="22" spans="2:6" x14ac:dyDescent="0.35">
      <c r="D22" s="17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zoomScaleNormal="100" zoomScaleSheetLayoutView="100" workbookViewId="0">
      <selection activeCell="G6" sqref="G6"/>
    </sheetView>
  </sheetViews>
  <sheetFormatPr defaultRowHeight="15.5" x14ac:dyDescent="0.35"/>
  <cols>
    <col min="1" max="1" width="4.08203125" customWidth="1"/>
    <col min="2" max="2" width="38" customWidth="1"/>
    <col min="3" max="3" width="24.33203125" customWidth="1"/>
    <col min="4" max="4" width="16.5" customWidth="1"/>
    <col min="5" max="5" width="15.33203125" customWidth="1"/>
    <col min="6" max="6" width="20.33203125" customWidth="1"/>
    <col min="7" max="7" width="12.58203125" customWidth="1"/>
  </cols>
  <sheetData>
    <row r="1" spans="1:7" ht="48" customHeight="1" thickBot="1" x14ac:dyDescent="0.5">
      <c r="A1" s="495" t="s">
        <v>218</v>
      </c>
      <c r="B1" s="495"/>
      <c r="C1" s="495"/>
      <c r="D1" s="495"/>
      <c r="E1" s="495"/>
      <c r="F1" s="495"/>
      <c r="G1" s="28"/>
    </row>
    <row r="2" spans="1:7" ht="31.5" thickBot="1" x14ac:dyDescent="0.4">
      <c r="A2" s="102" t="s">
        <v>20</v>
      </c>
      <c r="B2" s="78" t="s">
        <v>50</v>
      </c>
      <c r="C2" s="78" t="s">
        <v>201</v>
      </c>
      <c r="D2" s="78" t="s">
        <v>52</v>
      </c>
      <c r="E2" s="78" t="s">
        <v>154</v>
      </c>
      <c r="F2" s="79" t="s">
        <v>91</v>
      </c>
      <c r="G2" s="10"/>
    </row>
    <row r="3" spans="1:7" x14ac:dyDescent="0.35">
      <c r="A3" s="71">
        <v>1</v>
      </c>
      <c r="B3" s="71" t="s">
        <v>524</v>
      </c>
      <c r="C3" s="109" t="s">
        <v>525</v>
      </c>
      <c r="D3" s="330">
        <v>43223</v>
      </c>
      <c r="E3" s="331">
        <v>43472</v>
      </c>
      <c r="F3" s="101" t="s">
        <v>517</v>
      </c>
      <c r="G3" s="16"/>
    </row>
    <row r="4" spans="1:7" x14ac:dyDescent="0.35">
      <c r="A4" s="71">
        <v>2</v>
      </c>
      <c r="B4" s="71" t="s">
        <v>526</v>
      </c>
      <c r="C4" s="109" t="s">
        <v>527</v>
      </c>
      <c r="D4" s="330">
        <v>43370</v>
      </c>
      <c r="E4" s="330">
        <v>43518</v>
      </c>
      <c r="F4" s="101" t="s">
        <v>517</v>
      </c>
      <c r="G4" s="16"/>
    </row>
    <row r="5" spans="1:7" x14ac:dyDescent="0.35">
      <c r="A5" s="71">
        <v>3</v>
      </c>
      <c r="B5" s="71" t="s">
        <v>528</v>
      </c>
      <c r="C5" s="109" t="s">
        <v>527</v>
      </c>
      <c r="D5" s="330">
        <v>43370</v>
      </c>
      <c r="E5" s="330">
        <v>43518</v>
      </c>
      <c r="F5" s="101" t="s">
        <v>514</v>
      </c>
      <c r="G5" s="16"/>
    </row>
    <row r="6" spans="1:7" x14ac:dyDescent="0.35">
      <c r="A6" s="71">
        <v>4</v>
      </c>
      <c r="B6" s="71" t="s">
        <v>529</v>
      </c>
      <c r="C6" s="109" t="s">
        <v>530</v>
      </c>
      <c r="D6" s="330">
        <v>43388</v>
      </c>
      <c r="E6" s="330">
        <v>43545</v>
      </c>
      <c r="F6" s="101" t="s">
        <v>514</v>
      </c>
      <c r="G6" s="16"/>
    </row>
    <row r="7" spans="1:7" x14ac:dyDescent="0.35">
      <c r="A7" s="71">
        <v>5</v>
      </c>
      <c r="B7" s="71" t="s">
        <v>531</v>
      </c>
      <c r="C7" s="109" t="s">
        <v>530</v>
      </c>
      <c r="D7" s="330">
        <v>43347</v>
      </c>
      <c r="E7" s="330">
        <v>43545</v>
      </c>
      <c r="F7" s="101" t="s">
        <v>514</v>
      </c>
      <c r="G7" s="16"/>
    </row>
    <row r="8" spans="1:7" x14ac:dyDescent="0.35">
      <c r="A8" s="71">
        <v>6</v>
      </c>
      <c r="B8" s="71" t="s">
        <v>532</v>
      </c>
      <c r="C8" s="109" t="s">
        <v>533</v>
      </c>
      <c r="D8" s="330">
        <v>43250</v>
      </c>
      <c r="E8" s="330">
        <v>43560</v>
      </c>
      <c r="F8" s="101" t="s">
        <v>514</v>
      </c>
      <c r="G8" s="16"/>
    </row>
    <row r="9" spans="1:7" x14ac:dyDescent="0.35">
      <c r="A9" s="71">
        <v>7</v>
      </c>
      <c r="B9" s="71" t="s">
        <v>534</v>
      </c>
      <c r="C9" s="109" t="s">
        <v>266</v>
      </c>
      <c r="D9" s="330">
        <v>43378</v>
      </c>
      <c r="E9" s="330">
        <v>43563</v>
      </c>
      <c r="F9" s="101" t="s">
        <v>517</v>
      </c>
      <c r="G9" s="16"/>
    </row>
    <row r="10" spans="1:7" ht="31" x14ac:dyDescent="0.35">
      <c r="A10" s="71">
        <v>8</v>
      </c>
      <c r="B10" s="71" t="s">
        <v>535</v>
      </c>
      <c r="C10" s="109" t="s">
        <v>536</v>
      </c>
      <c r="D10" s="330">
        <v>43487</v>
      </c>
      <c r="E10" s="330">
        <v>43608</v>
      </c>
      <c r="F10" s="101" t="s">
        <v>514</v>
      </c>
      <c r="G10" s="7"/>
    </row>
    <row r="11" spans="1:7" x14ac:dyDescent="0.35">
      <c r="A11" s="71">
        <v>9</v>
      </c>
      <c r="B11" s="71" t="s">
        <v>537</v>
      </c>
      <c r="C11" s="109" t="s">
        <v>525</v>
      </c>
      <c r="D11" s="330">
        <v>43357</v>
      </c>
      <c r="E11" s="330">
        <v>43627</v>
      </c>
      <c r="F11" s="101" t="s">
        <v>514</v>
      </c>
      <c r="G11" s="7"/>
    </row>
    <row r="12" spans="1:7" ht="53.25" customHeight="1" x14ac:dyDescent="0.35">
      <c r="A12" s="71">
        <v>10</v>
      </c>
      <c r="B12" s="71" t="s">
        <v>538</v>
      </c>
      <c r="C12" s="109" t="s">
        <v>539</v>
      </c>
      <c r="D12" s="330">
        <v>43494</v>
      </c>
      <c r="E12" s="330">
        <v>43756</v>
      </c>
      <c r="F12" s="101" t="s">
        <v>514</v>
      </c>
      <c r="G12" s="7"/>
    </row>
    <row r="13" spans="1:7" ht="31" x14ac:dyDescent="0.35">
      <c r="A13" s="71">
        <v>11</v>
      </c>
      <c r="B13" s="71" t="s">
        <v>540</v>
      </c>
      <c r="C13" s="109" t="s">
        <v>536</v>
      </c>
      <c r="D13" s="330">
        <v>43119</v>
      </c>
      <c r="E13" s="330">
        <v>43787</v>
      </c>
      <c r="F13" s="101" t="s">
        <v>514</v>
      </c>
      <c r="G13" s="7"/>
    </row>
    <row r="14" spans="1:7" x14ac:dyDescent="0.35">
      <c r="A14" s="71">
        <v>12</v>
      </c>
      <c r="B14" s="71" t="s">
        <v>541</v>
      </c>
      <c r="C14" s="109" t="s">
        <v>455</v>
      </c>
      <c r="D14" s="330">
        <v>43566</v>
      </c>
      <c r="E14" s="330">
        <v>43787</v>
      </c>
      <c r="F14" s="101" t="s">
        <v>514</v>
      </c>
      <c r="G14" s="7"/>
    </row>
    <row r="15" spans="1:7" x14ac:dyDescent="0.35">
      <c r="A15" s="71">
        <v>13</v>
      </c>
      <c r="B15" s="71" t="s">
        <v>542</v>
      </c>
      <c r="C15" s="109" t="s">
        <v>543</v>
      </c>
      <c r="D15" s="330">
        <v>43375</v>
      </c>
      <c r="E15" s="330">
        <v>43815</v>
      </c>
      <c r="F15" s="101" t="s">
        <v>514</v>
      </c>
      <c r="G15" s="7"/>
    </row>
    <row r="16" spans="1:7" x14ac:dyDescent="0.35">
      <c r="A16" s="71">
        <v>14</v>
      </c>
      <c r="B16" s="48" t="s">
        <v>544</v>
      </c>
      <c r="C16" s="68" t="s">
        <v>545</v>
      </c>
      <c r="D16" s="330">
        <v>43580</v>
      </c>
      <c r="E16" s="330">
        <v>43816</v>
      </c>
      <c r="F16" s="29" t="s">
        <v>514</v>
      </c>
      <c r="G16" s="7"/>
    </row>
    <row r="17" spans="1:7" ht="16" thickBot="1" x14ac:dyDescent="0.4">
      <c r="A17" s="59"/>
      <c r="B17" s="59"/>
      <c r="C17" s="59"/>
      <c r="D17" s="59"/>
      <c r="E17" s="59"/>
      <c r="F17" s="60"/>
      <c r="G17" s="7"/>
    </row>
    <row r="18" spans="1:7" ht="47" thickBot="1" x14ac:dyDescent="0.4">
      <c r="A18" s="61"/>
      <c r="B18" s="103" t="s">
        <v>56</v>
      </c>
      <c r="C18" s="104"/>
      <c r="D18" s="105" t="s">
        <v>55</v>
      </c>
      <c r="E18" s="59"/>
      <c r="F18" s="60"/>
    </row>
    <row r="19" spans="1:7" x14ac:dyDescent="0.35">
      <c r="A19" s="61"/>
      <c r="B19" s="64" t="s">
        <v>215</v>
      </c>
      <c r="C19" s="63">
        <v>14</v>
      </c>
      <c r="D19" s="71">
        <v>3</v>
      </c>
      <c r="E19" s="59"/>
      <c r="F19" s="59"/>
    </row>
    <row r="20" spans="1:7" x14ac:dyDescent="0.35">
      <c r="A20" s="61"/>
      <c r="B20" s="64" t="s">
        <v>216</v>
      </c>
      <c r="C20" s="65">
        <v>0</v>
      </c>
      <c r="D20" s="48"/>
      <c r="E20" s="59"/>
      <c r="F20" s="59"/>
    </row>
    <row r="21" spans="1:7" ht="31.5" customHeight="1" x14ac:dyDescent="0.35">
      <c r="A21" s="61"/>
      <c r="B21" s="64" t="s">
        <v>217</v>
      </c>
      <c r="C21" s="65">
        <v>14</v>
      </c>
      <c r="D21" s="48">
        <v>3</v>
      </c>
      <c r="E21" s="59"/>
      <c r="F21" s="59"/>
    </row>
    <row r="22" spans="1:7" ht="29.25" customHeight="1" x14ac:dyDescent="0.35">
      <c r="A22" s="61"/>
      <c r="B22" s="62" t="s">
        <v>139</v>
      </c>
      <c r="C22" s="65">
        <v>0</v>
      </c>
      <c r="D22" s="48"/>
      <c r="E22" s="59"/>
      <c r="F22" s="59"/>
    </row>
    <row r="23" spans="1:7" x14ac:dyDescent="0.35">
      <c r="A23" s="61"/>
      <c r="B23" s="48" t="s">
        <v>18</v>
      </c>
      <c r="C23" s="65"/>
      <c r="D23" s="48"/>
      <c r="E23" s="59"/>
      <c r="F23" s="59"/>
    </row>
    <row r="24" spans="1:7" x14ac:dyDescent="0.35">
      <c r="A24" s="61"/>
      <c r="B24" s="48" t="s">
        <v>19</v>
      </c>
      <c r="C24" s="65"/>
      <c r="D24" s="48"/>
      <c r="E24" s="59"/>
      <c r="F24" s="59"/>
    </row>
    <row r="25" spans="1:7" x14ac:dyDescent="0.35">
      <c r="A25" s="61"/>
      <c r="B25" s="48" t="s">
        <v>100</v>
      </c>
      <c r="C25" s="65"/>
      <c r="D25" s="48"/>
      <c r="E25" s="59"/>
      <c r="F25" s="59"/>
    </row>
    <row r="26" spans="1:7" ht="16" thickBot="1" x14ac:dyDescent="0.4">
      <c r="A26" s="61"/>
      <c r="B26" s="59"/>
      <c r="C26" s="59"/>
      <c r="D26" s="59"/>
      <c r="E26" s="59"/>
      <c r="F26" s="59"/>
    </row>
    <row r="27" spans="1:7" ht="16" thickBot="1" x14ac:dyDescent="0.4">
      <c r="A27" s="61"/>
      <c r="B27" s="106" t="s">
        <v>140</v>
      </c>
      <c r="C27" s="107" t="s">
        <v>141</v>
      </c>
      <c r="E27" s="59"/>
      <c r="F27" s="59"/>
    </row>
    <row r="28" spans="1:7" x14ac:dyDescent="0.35">
      <c r="A28" s="61"/>
      <c r="B28" s="54">
        <v>14</v>
      </c>
      <c r="C28" s="64">
        <v>44.5</v>
      </c>
      <c r="D28" s="66"/>
      <c r="E28" s="59"/>
      <c r="F28" s="59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view="pageBreakPreview" zoomScaleNormal="100" zoomScaleSheetLayoutView="100" workbookViewId="0">
      <selection activeCell="L3" sqref="L3"/>
    </sheetView>
  </sheetViews>
  <sheetFormatPr defaultRowHeight="15.5" x14ac:dyDescent="0.35"/>
  <cols>
    <col min="1" max="1" width="22.5" bestFit="1" customWidth="1"/>
    <col min="2" max="8" width="11.58203125" customWidth="1"/>
    <col min="9" max="9" width="16.58203125" customWidth="1"/>
    <col min="10" max="10" width="11.58203125" customWidth="1"/>
  </cols>
  <sheetData>
    <row r="1" spans="1:10" ht="20.5" thickBot="1" x14ac:dyDescent="0.4">
      <c r="A1" s="497" t="s">
        <v>219</v>
      </c>
      <c r="B1" s="497"/>
      <c r="C1" s="497"/>
      <c r="D1" s="497"/>
      <c r="E1" s="497"/>
      <c r="F1" s="497"/>
      <c r="G1" s="497"/>
      <c r="H1" s="497"/>
      <c r="I1" s="497"/>
      <c r="J1" s="156"/>
    </row>
    <row r="2" spans="1:10" s="4" customFormat="1" ht="174" customHeight="1" thickBot="1" x14ac:dyDescent="0.4">
      <c r="A2" s="75" t="s">
        <v>57</v>
      </c>
      <c r="B2" s="90" t="s">
        <v>119</v>
      </c>
      <c r="C2" s="90" t="s">
        <v>58</v>
      </c>
      <c r="D2" s="90" t="s">
        <v>123</v>
      </c>
      <c r="E2" s="90" t="s">
        <v>59</v>
      </c>
      <c r="F2" s="90" t="s">
        <v>60</v>
      </c>
      <c r="G2" s="90" t="s">
        <v>61</v>
      </c>
      <c r="H2" s="90" t="s">
        <v>62</v>
      </c>
      <c r="I2" s="91" t="s">
        <v>63</v>
      </c>
      <c r="J2" s="18"/>
    </row>
    <row r="3" spans="1:10" x14ac:dyDescent="0.35">
      <c r="A3" s="96" t="s">
        <v>142</v>
      </c>
      <c r="B3" s="96">
        <v>14</v>
      </c>
      <c r="C3" s="74">
        <v>1</v>
      </c>
      <c r="D3" s="74">
        <v>7.0000000000000007E-2</v>
      </c>
      <c r="E3" s="74">
        <v>2.6</v>
      </c>
      <c r="F3" s="74">
        <v>4</v>
      </c>
      <c r="G3" s="74">
        <v>1</v>
      </c>
      <c r="H3" s="74"/>
      <c r="I3" s="74">
        <v>6</v>
      </c>
      <c r="J3" s="7"/>
    </row>
    <row r="4" spans="1:10" x14ac:dyDescent="0.35">
      <c r="A4" s="14" t="s">
        <v>143</v>
      </c>
      <c r="B4" s="14">
        <v>31</v>
      </c>
      <c r="C4" s="2">
        <v>0.97</v>
      </c>
      <c r="D4" s="2"/>
      <c r="E4" s="2">
        <v>3.7</v>
      </c>
      <c r="F4" s="2"/>
      <c r="G4" s="2"/>
      <c r="H4" s="2">
        <v>1</v>
      </c>
      <c r="I4" s="2">
        <v>21</v>
      </c>
      <c r="J4" s="7"/>
    </row>
    <row r="5" spans="1:10" x14ac:dyDescent="0.35">
      <c r="A5" s="14" t="s">
        <v>76</v>
      </c>
      <c r="B5" s="14">
        <v>178</v>
      </c>
      <c r="C5" s="2">
        <v>1.08</v>
      </c>
      <c r="D5" s="2">
        <v>0.19</v>
      </c>
      <c r="E5" s="2">
        <v>3.3</v>
      </c>
      <c r="F5" s="2"/>
      <c r="G5" s="2">
        <v>8</v>
      </c>
      <c r="H5" s="2">
        <v>7</v>
      </c>
      <c r="I5" s="2">
        <v>144</v>
      </c>
      <c r="J5" s="7"/>
    </row>
    <row r="6" spans="1:10" x14ac:dyDescent="0.35">
      <c r="A6" s="135" t="s">
        <v>28</v>
      </c>
      <c r="B6" s="134">
        <f>SUM(B3:B5)</f>
        <v>223</v>
      </c>
      <c r="C6" s="136">
        <f>+IFERROR(($B$3*C3+$B$4*C4+$B$5*C5)/$B$6,0)</f>
        <v>1.0596860986547085</v>
      </c>
      <c r="D6" s="136">
        <f>+IFERROR(($B$3*D3+$B$4*D4+$B$5*D5)/$B$6,0)</f>
        <v>0.15605381165919283</v>
      </c>
      <c r="E6" s="136">
        <f>+IFERROR(($B$3*E3+$B$4*E4+$B$5*E5)/$B$6,0)</f>
        <v>3.311659192825112</v>
      </c>
      <c r="F6" s="134">
        <f>SUM(F3:F5)</f>
        <v>4</v>
      </c>
      <c r="G6" s="134">
        <f>SUM(G3:G5)</f>
        <v>9</v>
      </c>
      <c r="H6" s="134">
        <f>SUM(H3:H5)</f>
        <v>8</v>
      </c>
      <c r="I6" s="134">
        <f>SUM(I3:I5)</f>
        <v>171</v>
      </c>
      <c r="J6" s="7"/>
    </row>
    <row r="7" spans="1:10" x14ac:dyDescent="0.3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s="1" customFormat="1" ht="16.5" customHeight="1" thickBot="1" x14ac:dyDescent="0.4">
      <c r="A8" s="496" t="s">
        <v>64</v>
      </c>
      <c r="B8" s="496"/>
      <c r="C8" s="496"/>
      <c r="D8" s="10"/>
      <c r="E8" s="10"/>
      <c r="F8" s="10"/>
      <c r="G8" s="10"/>
      <c r="H8" s="10"/>
      <c r="I8" s="10"/>
      <c r="J8" s="10"/>
    </row>
    <row r="9" spans="1:10" s="1" customFormat="1" ht="31.5" thickBot="1" x14ac:dyDescent="0.4">
      <c r="A9" s="75" t="s">
        <v>65</v>
      </c>
      <c r="B9" s="88" t="s">
        <v>66</v>
      </c>
      <c r="C9" s="89" t="s">
        <v>120</v>
      </c>
      <c r="D9" s="10"/>
      <c r="E9" s="10"/>
      <c r="F9" s="10"/>
      <c r="G9" s="10"/>
      <c r="H9" s="10"/>
      <c r="I9" s="10"/>
      <c r="J9" s="10"/>
    </row>
    <row r="10" spans="1:10" x14ac:dyDescent="0.35">
      <c r="A10" s="96" t="s">
        <v>144</v>
      </c>
      <c r="B10" s="96">
        <v>7</v>
      </c>
      <c r="C10" s="108">
        <v>4.2699999999999996</v>
      </c>
      <c r="D10" s="7"/>
      <c r="E10" s="7"/>
      <c r="F10" s="7"/>
      <c r="G10" s="7"/>
      <c r="H10" s="7"/>
      <c r="I10" s="7"/>
      <c r="J10" s="7"/>
    </row>
    <row r="11" spans="1:10" x14ac:dyDescent="0.35">
      <c r="A11" s="14" t="s">
        <v>145</v>
      </c>
      <c r="B11" s="14">
        <v>112</v>
      </c>
      <c r="C11" s="3">
        <v>43.13</v>
      </c>
      <c r="D11" s="7"/>
      <c r="E11" s="7"/>
      <c r="F11" s="7"/>
      <c r="G11" s="7"/>
      <c r="H11" s="7"/>
      <c r="I11" s="7"/>
      <c r="J11" s="7"/>
    </row>
    <row r="12" spans="1:10" ht="13.5" customHeight="1" x14ac:dyDescent="0.35">
      <c r="A12" s="134" t="s">
        <v>28</v>
      </c>
      <c r="B12" s="72">
        <f>+B10+B11</f>
        <v>119</v>
      </c>
      <c r="C12" s="72">
        <f>+C10+C11</f>
        <v>47.400000000000006</v>
      </c>
    </row>
    <row r="13" spans="1:10" x14ac:dyDescent="0.35">
      <c r="C13" s="17"/>
    </row>
    <row r="14" spans="1:10" ht="15.75" customHeight="1" x14ac:dyDescent="0.35">
      <c r="A14" s="496" t="s">
        <v>263</v>
      </c>
      <c r="B14" s="496"/>
      <c r="C14" s="496"/>
    </row>
    <row r="15" spans="1:10" x14ac:dyDescent="0.35">
      <c r="A15" s="496"/>
      <c r="B15" s="496"/>
      <c r="C15" s="496"/>
    </row>
    <row r="16" spans="1:10" x14ac:dyDescent="0.35">
      <c r="A16" s="496"/>
      <c r="B16" s="496"/>
      <c r="C16" s="496"/>
    </row>
    <row r="17" spans="1:3" ht="16" thickBot="1" x14ac:dyDescent="0.4">
      <c r="A17" s="498"/>
      <c r="B17" s="498"/>
      <c r="C17" s="496"/>
    </row>
    <row r="18" spans="1:3" ht="16" thickBot="1" x14ac:dyDescent="0.4">
      <c r="A18" s="75" t="s">
        <v>255</v>
      </c>
      <c r="B18" s="91" t="s">
        <v>256</v>
      </c>
      <c r="C18" s="32"/>
    </row>
    <row r="19" spans="1:3" x14ac:dyDescent="0.35">
      <c r="A19" s="96" t="s">
        <v>253</v>
      </c>
      <c r="B19" s="96"/>
      <c r="C19" s="7"/>
    </row>
    <row r="20" spans="1:3" x14ac:dyDescent="0.35">
      <c r="A20" s="14" t="s">
        <v>254</v>
      </c>
      <c r="B20" s="14"/>
      <c r="C20" s="7"/>
    </row>
    <row r="21" spans="1:3" x14ac:dyDescent="0.35">
      <c r="A21" s="134" t="s">
        <v>28</v>
      </c>
      <c r="B21" s="72">
        <f>+B19+B20</f>
        <v>0</v>
      </c>
      <c r="C21" s="66"/>
    </row>
  </sheetData>
  <mergeCells count="3">
    <mergeCell ref="A8:C8"/>
    <mergeCell ref="A1:I1"/>
    <mergeCell ref="A14:C17"/>
  </mergeCells>
  <phoneticPr fontId="2" type="noConversion"/>
  <pageMargins left="0.75" right="0.75" top="1" bottom="1" header="0.4921259845" footer="0.4921259845"/>
  <pageSetup paperSize="9" scale="8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topLeftCell="A15" zoomScaleNormal="100" zoomScaleSheetLayoutView="100" workbookViewId="0">
      <selection activeCell="N18" sqref="N18"/>
    </sheetView>
  </sheetViews>
  <sheetFormatPr defaultRowHeight="15.5" x14ac:dyDescent="0.35"/>
  <cols>
    <col min="1" max="1" width="12.08203125" customWidth="1"/>
    <col min="2" max="2" width="7.83203125" customWidth="1"/>
    <col min="3" max="3" width="10.58203125" customWidth="1"/>
    <col min="4" max="4" width="7.83203125" customWidth="1"/>
    <col min="5" max="5" width="10.33203125" customWidth="1"/>
    <col min="6" max="6" width="8" customWidth="1"/>
    <col min="7" max="7" width="9.58203125" customWidth="1"/>
    <col min="8" max="8" width="7.25" customWidth="1"/>
    <col min="9" max="9" width="8.75" customWidth="1"/>
    <col min="10" max="10" width="9.58203125" customWidth="1"/>
    <col min="11" max="11" width="9" customWidth="1"/>
    <col min="12" max="12" width="8.08203125" customWidth="1"/>
    <col min="13" max="13" width="9.83203125" customWidth="1"/>
    <col min="14" max="20" width="10.58203125" customWidth="1"/>
  </cols>
  <sheetData>
    <row r="1" spans="1:19" ht="31.5" customHeight="1" x14ac:dyDescent="0.35">
      <c r="A1" s="482" t="s">
        <v>101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21"/>
      <c r="O1" s="21"/>
      <c r="P1" s="21"/>
      <c r="Q1" s="21"/>
      <c r="R1" s="21"/>
      <c r="S1" s="21"/>
    </row>
    <row r="2" spans="1:19" ht="16" thickBot="1" x14ac:dyDescent="0.4">
      <c r="A2" s="213" t="s">
        <v>220</v>
      </c>
      <c r="B2" s="213"/>
      <c r="C2" s="214"/>
      <c r="D2" s="214"/>
      <c r="E2" s="213"/>
      <c r="F2" s="213"/>
      <c r="G2" s="213"/>
      <c r="H2" s="499"/>
      <c r="I2" s="499"/>
      <c r="J2" s="499"/>
      <c r="K2" s="499"/>
      <c r="L2" s="499"/>
      <c r="M2" s="499"/>
    </row>
    <row r="3" spans="1:19" s="5" customFormat="1" ht="66.75" customHeight="1" thickBot="1" x14ac:dyDescent="0.4">
      <c r="A3" s="215" t="s">
        <v>24</v>
      </c>
      <c r="B3" s="216" t="s">
        <v>28</v>
      </c>
      <c r="C3" s="216" t="s">
        <v>67</v>
      </c>
      <c r="D3" s="216" t="s">
        <v>68</v>
      </c>
      <c r="E3" s="216" t="s">
        <v>124</v>
      </c>
      <c r="F3" s="216" t="s">
        <v>126</v>
      </c>
      <c r="G3" s="217" t="s">
        <v>125</v>
      </c>
      <c r="H3" s="216" t="s">
        <v>190</v>
      </c>
      <c r="I3" s="215" t="s">
        <v>67</v>
      </c>
      <c r="J3" s="216" t="s">
        <v>68</v>
      </c>
      <c r="K3" s="216" t="s">
        <v>124</v>
      </c>
      <c r="L3" s="216" t="s">
        <v>126</v>
      </c>
      <c r="M3" s="217" t="s">
        <v>125</v>
      </c>
    </row>
    <row r="4" spans="1:19" s="5" customFormat="1" x14ac:dyDescent="0.35">
      <c r="A4" s="218" t="s">
        <v>1369</v>
      </c>
      <c r="B4" s="219">
        <f>SUM(C4:G4)</f>
        <v>334.786</v>
      </c>
      <c r="C4" s="220">
        <v>43.027999999999999</v>
      </c>
      <c r="D4" s="220">
        <v>63.970999999999997</v>
      </c>
      <c r="E4" s="220"/>
      <c r="F4" s="220">
        <v>143.65700000000001</v>
      </c>
      <c r="G4" s="239">
        <v>84.13</v>
      </c>
      <c r="H4" s="243">
        <f t="shared" ref="H4:H15" si="0">SUM(I4:M4)</f>
        <v>191.148</v>
      </c>
      <c r="I4" s="221">
        <v>14.673999999999999</v>
      </c>
      <c r="J4" s="220">
        <v>29.582999999999998</v>
      </c>
      <c r="K4" s="222"/>
      <c r="L4" s="222">
        <v>89.242000000000004</v>
      </c>
      <c r="M4" s="223">
        <v>57.649000000000001</v>
      </c>
    </row>
    <row r="5" spans="1:19" s="5" customFormat="1" ht="28" x14ac:dyDescent="0.35">
      <c r="A5" s="224" t="s">
        <v>1371</v>
      </c>
      <c r="B5" s="219">
        <f>SUM(C5:G5)</f>
        <v>139.17699999999999</v>
      </c>
      <c r="C5" s="225">
        <v>30.6</v>
      </c>
      <c r="D5" s="225">
        <v>50.1</v>
      </c>
      <c r="E5" s="225"/>
      <c r="F5" s="225">
        <v>57.476999999999997</v>
      </c>
      <c r="G5" s="240">
        <v>1</v>
      </c>
      <c r="H5" s="244">
        <f t="shared" si="0"/>
        <v>51.1</v>
      </c>
      <c r="I5" s="224">
        <v>6</v>
      </c>
      <c r="J5" s="225">
        <v>15.5</v>
      </c>
      <c r="K5" s="225"/>
      <c r="L5" s="225">
        <v>29.6</v>
      </c>
      <c r="M5" s="226"/>
    </row>
    <row r="6" spans="1:19" s="5" customFormat="1" x14ac:dyDescent="0.35">
      <c r="A6" s="224" t="s">
        <v>1372</v>
      </c>
      <c r="B6" s="219">
        <f t="shared" ref="B6:B15" si="1">SUM(C6:G6)</f>
        <v>49.501000000000005</v>
      </c>
      <c r="C6" s="225">
        <v>5.25</v>
      </c>
      <c r="D6" s="225">
        <v>22.001000000000001</v>
      </c>
      <c r="E6" s="225"/>
      <c r="F6" s="225">
        <v>19</v>
      </c>
      <c r="G6" s="240">
        <v>3.25</v>
      </c>
      <c r="H6" s="244">
        <f t="shared" si="0"/>
        <v>20.000999999999998</v>
      </c>
      <c r="I6" s="224"/>
      <c r="J6" s="225">
        <v>12.000999999999999</v>
      </c>
      <c r="K6" s="225"/>
      <c r="L6" s="225">
        <v>7</v>
      </c>
      <c r="M6" s="226">
        <v>1</v>
      </c>
    </row>
    <row r="7" spans="1:19" s="5" customFormat="1" ht="28" x14ac:dyDescent="0.35">
      <c r="A7" s="224" t="s">
        <v>1373</v>
      </c>
      <c r="B7" s="219">
        <f t="shared" si="1"/>
        <v>30.5</v>
      </c>
      <c r="C7" s="225">
        <v>2</v>
      </c>
      <c r="D7" s="225">
        <v>10</v>
      </c>
      <c r="E7" s="225"/>
      <c r="F7" s="225">
        <v>18.5</v>
      </c>
      <c r="G7" s="240"/>
      <c r="H7" s="244">
        <f t="shared" si="0"/>
        <v>19</v>
      </c>
      <c r="I7" s="224">
        <v>1</v>
      </c>
      <c r="J7" s="225">
        <v>6</v>
      </c>
      <c r="K7" s="225"/>
      <c r="L7" s="225">
        <v>12</v>
      </c>
      <c r="M7" s="226"/>
    </row>
    <row r="8" spans="1:19" s="5" customFormat="1" x14ac:dyDescent="0.35">
      <c r="A8" s="224" t="s">
        <v>1370</v>
      </c>
      <c r="B8" s="219">
        <f t="shared" si="1"/>
        <v>124.38699999999999</v>
      </c>
      <c r="C8" s="225">
        <v>16.600999999999999</v>
      </c>
      <c r="D8" s="225">
        <v>24.998999999999999</v>
      </c>
      <c r="E8" s="225"/>
      <c r="F8" s="225">
        <v>72.3</v>
      </c>
      <c r="G8" s="240">
        <v>10.487</v>
      </c>
      <c r="H8" s="244">
        <f t="shared" si="0"/>
        <v>79.286000000000001</v>
      </c>
      <c r="I8" s="224">
        <v>7</v>
      </c>
      <c r="J8" s="225">
        <v>12.999000000000001</v>
      </c>
      <c r="K8" s="225"/>
      <c r="L8" s="225">
        <v>50.3</v>
      </c>
      <c r="M8" s="226">
        <v>8.9870000000000001</v>
      </c>
    </row>
    <row r="9" spans="1:19" s="5" customFormat="1" x14ac:dyDescent="0.35">
      <c r="A9" s="224" t="s">
        <v>1377</v>
      </c>
      <c r="B9" s="219">
        <f t="shared" si="1"/>
        <v>15</v>
      </c>
      <c r="C9" s="225">
        <v>4</v>
      </c>
      <c r="D9" s="225">
        <v>2</v>
      </c>
      <c r="E9" s="225"/>
      <c r="F9" s="225">
        <v>7</v>
      </c>
      <c r="G9" s="240">
        <v>2</v>
      </c>
      <c r="H9" s="244">
        <f t="shared" si="0"/>
        <v>6</v>
      </c>
      <c r="I9" s="224"/>
      <c r="J9" s="225">
        <v>1</v>
      </c>
      <c r="K9" s="225"/>
      <c r="L9" s="225">
        <v>5</v>
      </c>
      <c r="M9" s="226"/>
    </row>
    <row r="10" spans="1:19" s="5" customFormat="1" x14ac:dyDescent="0.35">
      <c r="A10" s="224"/>
      <c r="B10" s="219">
        <f t="shared" si="1"/>
        <v>0</v>
      </c>
      <c r="C10" s="225"/>
      <c r="D10" s="225"/>
      <c r="E10" s="225"/>
      <c r="F10" s="225"/>
      <c r="G10" s="240"/>
      <c r="H10" s="244">
        <f t="shared" si="0"/>
        <v>0</v>
      </c>
      <c r="I10" s="224"/>
      <c r="J10" s="225"/>
      <c r="K10" s="225"/>
      <c r="L10" s="225"/>
      <c r="M10" s="226"/>
    </row>
    <row r="11" spans="1:19" s="5" customFormat="1" x14ac:dyDescent="0.35">
      <c r="A11" s="224"/>
      <c r="B11" s="219">
        <f t="shared" si="1"/>
        <v>0</v>
      </c>
      <c r="C11" s="225"/>
      <c r="D11" s="225"/>
      <c r="E11" s="225"/>
      <c r="F11" s="225"/>
      <c r="G11" s="240"/>
      <c r="H11" s="244">
        <f t="shared" si="0"/>
        <v>0</v>
      </c>
      <c r="I11" s="224"/>
      <c r="J11" s="225"/>
      <c r="K11" s="225"/>
      <c r="L11" s="225"/>
      <c r="M11" s="226"/>
    </row>
    <row r="12" spans="1:19" s="5" customFormat="1" x14ac:dyDescent="0.35">
      <c r="A12" s="224"/>
      <c r="B12" s="219">
        <f t="shared" si="1"/>
        <v>0</v>
      </c>
      <c r="C12" s="225"/>
      <c r="D12" s="225"/>
      <c r="E12" s="225"/>
      <c r="F12" s="225"/>
      <c r="G12" s="240"/>
      <c r="H12" s="244">
        <f t="shared" si="0"/>
        <v>0</v>
      </c>
      <c r="I12" s="224"/>
      <c r="J12" s="225"/>
      <c r="K12" s="225"/>
      <c r="L12" s="225"/>
      <c r="M12" s="226"/>
    </row>
    <row r="13" spans="1:19" s="5" customFormat="1" x14ac:dyDescent="0.35">
      <c r="A13" s="224"/>
      <c r="B13" s="219">
        <f t="shared" si="1"/>
        <v>0</v>
      </c>
      <c r="C13" s="225"/>
      <c r="D13" s="225"/>
      <c r="E13" s="225"/>
      <c r="F13" s="225"/>
      <c r="G13" s="240"/>
      <c r="H13" s="244">
        <f t="shared" si="0"/>
        <v>0</v>
      </c>
      <c r="I13" s="224"/>
      <c r="J13" s="225"/>
      <c r="K13" s="225"/>
      <c r="L13" s="225"/>
      <c r="M13" s="226"/>
    </row>
    <row r="14" spans="1:19" s="5" customFormat="1" x14ac:dyDescent="0.35">
      <c r="A14" s="224"/>
      <c r="B14" s="219">
        <f t="shared" si="1"/>
        <v>0</v>
      </c>
      <c r="C14" s="225"/>
      <c r="D14" s="225"/>
      <c r="E14" s="225"/>
      <c r="F14" s="225"/>
      <c r="G14" s="240"/>
      <c r="H14" s="244">
        <f t="shared" si="0"/>
        <v>0</v>
      </c>
      <c r="I14" s="224"/>
      <c r="J14" s="225"/>
      <c r="K14" s="225"/>
      <c r="L14" s="225"/>
      <c r="M14" s="226"/>
    </row>
    <row r="15" spans="1:19" ht="18.75" customHeight="1" x14ac:dyDescent="0.35">
      <c r="A15" s="227" t="s">
        <v>28</v>
      </c>
      <c r="B15" s="219">
        <f t="shared" si="1"/>
        <v>693.351</v>
      </c>
      <c r="C15" s="375">
        <f>SUM(C4:C14)</f>
        <v>101.479</v>
      </c>
      <c r="D15" s="375">
        <f>SUM(D4:D14)</f>
        <v>173.071</v>
      </c>
      <c r="E15" s="375">
        <f>SUM(E4:E14)</f>
        <v>0</v>
      </c>
      <c r="F15" s="375">
        <f>SUM(F4:F14)</f>
        <v>317.93400000000003</v>
      </c>
      <c r="G15" s="376">
        <f>SUM(G4:G14)</f>
        <v>100.86699999999999</v>
      </c>
      <c r="H15" s="244">
        <f t="shared" si="0"/>
        <v>366.53499999999997</v>
      </c>
      <c r="I15" s="377">
        <f>SUM(I4:I14)</f>
        <v>28.673999999999999</v>
      </c>
      <c r="J15" s="375">
        <f>SUM(J4:J14)</f>
        <v>77.082999999999998</v>
      </c>
      <c r="K15" s="375">
        <f>SUM(K4:K14)</f>
        <v>0</v>
      </c>
      <c r="L15" s="375">
        <f>SUM(L4:L14)</f>
        <v>193.142</v>
      </c>
      <c r="M15" s="378">
        <f>SUM(M4:M14)</f>
        <v>67.635999999999996</v>
      </c>
    </row>
    <row r="16" spans="1:19" ht="20.25" customHeight="1" x14ac:dyDescent="0.35">
      <c r="A16" s="227" t="s">
        <v>146</v>
      </c>
      <c r="B16" s="379">
        <v>100</v>
      </c>
      <c r="C16" s="380">
        <f t="shared" ref="C16:H16" si="2">+IFERROR(C15/$B$15,0)*100</f>
        <v>14.63602129368819</v>
      </c>
      <c r="D16" s="380">
        <f t="shared" si="2"/>
        <v>24.961527422618556</v>
      </c>
      <c r="E16" s="380">
        <f t="shared" si="2"/>
        <v>0</v>
      </c>
      <c r="F16" s="380">
        <f t="shared" si="2"/>
        <v>45.854696971663707</v>
      </c>
      <c r="G16" s="381">
        <f t="shared" si="2"/>
        <v>14.547754312029548</v>
      </c>
      <c r="H16" s="382">
        <f t="shared" si="2"/>
        <v>52.864277977532304</v>
      </c>
      <c r="I16" s="383">
        <f>+IFERROR(I15/$H$15,0)*100</f>
        <v>7.8229909831257594</v>
      </c>
      <c r="J16" s="380">
        <f t="shared" ref="J16:M16" si="3">+IFERROR(J15/$H$15,0)*100</f>
        <v>21.030188113004218</v>
      </c>
      <c r="K16" s="380">
        <f t="shared" si="3"/>
        <v>0</v>
      </c>
      <c r="L16" s="380">
        <f t="shared" si="3"/>
        <v>52.694012850068894</v>
      </c>
      <c r="M16" s="384">
        <f t="shared" si="3"/>
        <v>18.452808053801135</v>
      </c>
    </row>
    <row r="17" spans="1:13" ht="33.75" customHeight="1" x14ac:dyDescent="0.35">
      <c r="A17" s="228" t="s">
        <v>1378</v>
      </c>
      <c r="B17" s="385">
        <v>676.22199999999998</v>
      </c>
      <c r="C17" s="386">
        <v>97.078000000000003</v>
      </c>
      <c r="D17" s="386">
        <v>170.322</v>
      </c>
      <c r="E17" s="386">
        <v>0</v>
      </c>
      <c r="F17" s="386">
        <v>302.84399999999999</v>
      </c>
      <c r="G17" s="387">
        <v>105.97799999999999</v>
      </c>
      <c r="H17" s="388">
        <v>350.30900000000003</v>
      </c>
      <c r="I17" s="389">
        <v>24.486999999999998</v>
      </c>
      <c r="J17" s="386">
        <v>76.978999999999999</v>
      </c>
      <c r="K17" s="386">
        <v>0</v>
      </c>
      <c r="L17" s="387">
        <v>175.83099999999999</v>
      </c>
      <c r="M17" s="390">
        <v>73.012</v>
      </c>
    </row>
    <row r="18" spans="1:13" ht="33.75" customHeight="1" x14ac:dyDescent="0.35">
      <c r="A18" s="229" t="s">
        <v>1379</v>
      </c>
      <c r="B18" s="391">
        <v>100</v>
      </c>
      <c r="C18" s="391">
        <v>14.4</v>
      </c>
      <c r="D18" s="391">
        <v>25.2</v>
      </c>
      <c r="E18" s="391">
        <v>0</v>
      </c>
      <c r="F18" s="391">
        <v>44.8</v>
      </c>
      <c r="G18" s="392">
        <v>15.7</v>
      </c>
      <c r="H18" s="393">
        <v>51.8</v>
      </c>
      <c r="I18" s="394">
        <v>7</v>
      </c>
      <c r="J18" s="391">
        <v>22</v>
      </c>
      <c r="K18" s="391">
        <v>0</v>
      </c>
      <c r="L18" s="391">
        <v>50.2</v>
      </c>
      <c r="M18" s="395">
        <v>20.8</v>
      </c>
    </row>
    <row r="19" spans="1:13" ht="32.25" customHeight="1" x14ac:dyDescent="0.35">
      <c r="A19" s="230" t="s">
        <v>222</v>
      </c>
      <c r="B19" s="231">
        <f>+B15-B17</f>
        <v>17.129000000000019</v>
      </c>
      <c r="C19" s="231">
        <f t="shared" ref="C19:M20" si="4">+C15-C17</f>
        <v>4.4009999999999962</v>
      </c>
      <c r="D19" s="231">
        <f t="shared" si="4"/>
        <v>2.7489999999999952</v>
      </c>
      <c r="E19" s="231">
        <f t="shared" si="4"/>
        <v>0</v>
      </c>
      <c r="F19" s="231">
        <f t="shared" si="4"/>
        <v>15.090000000000032</v>
      </c>
      <c r="G19" s="241">
        <f t="shared" si="4"/>
        <v>-5.1110000000000042</v>
      </c>
      <c r="H19" s="245">
        <f>+H15-H17</f>
        <v>16.225999999999942</v>
      </c>
      <c r="I19" s="233">
        <f t="shared" si="4"/>
        <v>4.1870000000000012</v>
      </c>
      <c r="J19" s="231">
        <f t="shared" si="4"/>
        <v>0.1039999999999992</v>
      </c>
      <c r="K19" s="231">
        <f t="shared" si="4"/>
        <v>0</v>
      </c>
      <c r="L19" s="231">
        <f t="shared" si="4"/>
        <v>17.311000000000007</v>
      </c>
      <c r="M19" s="232">
        <f t="shared" si="4"/>
        <v>-5.3760000000000048</v>
      </c>
    </row>
    <row r="20" spans="1:13" ht="39" customHeight="1" thickBot="1" x14ac:dyDescent="0.4">
      <c r="A20" s="234" t="s">
        <v>223</v>
      </c>
      <c r="B20" s="235"/>
      <c r="C20" s="235">
        <f>+C16-C18</f>
        <v>0.23602129368818936</v>
      </c>
      <c r="D20" s="235">
        <f>+D16-D18</f>
        <v>-0.23847257738144378</v>
      </c>
      <c r="E20" s="235">
        <f t="shared" si="4"/>
        <v>0</v>
      </c>
      <c r="F20" s="235">
        <f t="shared" si="4"/>
        <v>1.0546969716637093</v>
      </c>
      <c r="G20" s="242">
        <f t="shared" si="4"/>
        <v>-1.152245687970451</v>
      </c>
      <c r="H20" s="246">
        <f>+H16-H18</f>
        <v>1.0642779775323064</v>
      </c>
      <c r="I20" s="237">
        <f t="shared" si="4"/>
        <v>0.82299098312575936</v>
      </c>
      <c r="J20" s="235">
        <f t="shared" si="4"/>
        <v>-0.96981188699578169</v>
      </c>
      <c r="K20" s="235">
        <f t="shared" si="4"/>
        <v>0</v>
      </c>
      <c r="L20" s="235">
        <f t="shared" si="4"/>
        <v>2.4940128500688914</v>
      </c>
      <c r="M20" s="236">
        <f>+M16-M18</f>
        <v>-2.3471919461988655</v>
      </c>
    </row>
    <row r="21" spans="1:13" x14ac:dyDescent="0.35">
      <c r="A21" s="238" t="s">
        <v>195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</row>
    <row r="22" spans="1:13" x14ac:dyDescent="0.3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</row>
  </sheetData>
  <mergeCells count="2">
    <mergeCell ref="A1:M1"/>
    <mergeCell ref="H2:M2"/>
  </mergeCells>
  <phoneticPr fontId="2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topLeftCell="A16" zoomScaleNormal="100" zoomScaleSheetLayoutView="100" workbookViewId="0">
      <selection activeCell="L24" sqref="L24"/>
    </sheetView>
  </sheetViews>
  <sheetFormatPr defaultRowHeight="15.5" x14ac:dyDescent="0.35"/>
  <cols>
    <col min="1" max="2" width="12.58203125" customWidth="1"/>
    <col min="3" max="3" width="11.33203125" customWidth="1"/>
    <col min="4" max="11" width="12.58203125" customWidth="1"/>
  </cols>
  <sheetData>
    <row r="1" spans="1:11" ht="40.5" customHeight="1" x14ac:dyDescent="0.35">
      <c r="A1" s="500" t="s">
        <v>221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11" ht="16" thickBot="1" x14ac:dyDescent="0.4">
      <c r="A2" s="51" t="s">
        <v>213</v>
      </c>
      <c r="B2" s="51"/>
      <c r="C2" s="67"/>
      <c r="D2" s="67"/>
      <c r="E2" s="67"/>
      <c r="F2" s="67"/>
      <c r="G2" s="67"/>
      <c r="H2" s="67"/>
      <c r="I2" s="67"/>
      <c r="J2" s="67"/>
      <c r="K2" s="67"/>
    </row>
    <row r="3" spans="1:11" ht="15.65" customHeight="1" x14ac:dyDescent="0.35">
      <c r="A3" s="513" t="s">
        <v>24</v>
      </c>
      <c r="B3" s="509" t="s">
        <v>69</v>
      </c>
      <c r="C3" s="503" t="s">
        <v>190</v>
      </c>
      <c r="D3" s="505" t="s">
        <v>70</v>
      </c>
      <c r="E3" s="506"/>
      <c r="F3" s="507"/>
      <c r="G3" s="511" t="s">
        <v>71</v>
      </c>
      <c r="H3" s="503" t="s">
        <v>190</v>
      </c>
      <c r="I3" s="505" t="s">
        <v>72</v>
      </c>
      <c r="J3" s="506"/>
      <c r="K3" s="507"/>
    </row>
    <row r="4" spans="1:11" ht="31.5" thickBot="1" x14ac:dyDescent="0.4">
      <c r="A4" s="514"/>
      <c r="B4" s="510"/>
      <c r="C4" s="508"/>
      <c r="D4" s="110" t="s">
        <v>15</v>
      </c>
      <c r="E4" s="110" t="s">
        <v>16</v>
      </c>
      <c r="F4" s="111" t="s">
        <v>17</v>
      </c>
      <c r="G4" s="512"/>
      <c r="H4" s="508"/>
      <c r="I4" s="110" t="s">
        <v>15</v>
      </c>
      <c r="J4" s="110" t="s">
        <v>16</v>
      </c>
      <c r="K4" s="111" t="s">
        <v>17</v>
      </c>
    </row>
    <row r="5" spans="1:11" x14ac:dyDescent="0.35">
      <c r="A5" s="171" t="s">
        <v>1369</v>
      </c>
      <c r="B5" s="189">
        <v>114</v>
      </c>
      <c r="C5" s="109">
        <v>92</v>
      </c>
      <c r="D5" s="109">
        <v>667</v>
      </c>
      <c r="E5" s="109">
        <v>0</v>
      </c>
      <c r="F5" s="190">
        <v>131</v>
      </c>
      <c r="G5" s="189">
        <v>57</v>
      </c>
      <c r="H5" s="109">
        <v>18</v>
      </c>
      <c r="I5" s="109">
        <v>66</v>
      </c>
      <c r="J5" s="109">
        <v>0</v>
      </c>
      <c r="K5" s="190">
        <v>178</v>
      </c>
    </row>
    <row r="6" spans="1:11" x14ac:dyDescent="0.35">
      <c r="A6" s="169" t="s">
        <v>1370</v>
      </c>
      <c r="B6" s="191">
        <v>86</v>
      </c>
      <c r="C6" s="68">
        <v>43</v>
      </c>
      <c r="D6" s="68">
        <v>313</v>
      </c>
      <c r="E6" s="68">
        <v>0</v>
      </c>
      <c r="F6" s="192">
        <v>334</v>
      </c>
      <c r="G6" s="191">
        <v>46</v>
      </c>
      <c r="H6" s="68">
        <v>19</v>
      </c>
      <c r="I6" s="68">
        <v>190</v>
      </c>
      <c r="J6" s="68">
        <v>0</v>
      </c>
      <c r="K6" s="192">
        <v>35</v>
      </c>
    </row>
    <row r="7" spans="1:11" ht="31" x14ac:dyDescent="0.35">
      <c r="A7" s="169" t="s">
        <v>1371</v>
      </c>
      <c r="B7" s="191">
        <v>165</v>
      </c>
      <c r="C7" s="68">
        <v>55</v>
      </c>
      <c r="D7" s="68">
        <v>360</v>
      </c>
      <c r="E7" s="68">
        <v>243</v>
      </c>
      <c r="F7" s="192">
        <v>1712</v>
      </c>
      <c r="G7" s="191">
        <v>77</v>
      </c>
      <c r="H7" s="68">
        <v>18</v>
      </c>
      <c r="I7" s="68">
        <v>63</v>
      </c>
      <c r="J7" s="68">
        <v>904</v>
      </c>
      <c r="K7" s="192">
        <v>414</v>
      </c>
    </row>
    <row r="8" spans="1:11" x14ac:dyDescent="0.35">
      <c r="A8" s="170" t="s">
        <v>1372</v>
      </c>
      <c r="B8" s="193">
        <v>29</v>
      </c>
      <c r="C8" s="48">
        <v>11</v>
      </c>
      <c r="D8" s="48">
        <v>135</v>
      </c>
      <c r="E8" s="48">
        <v>0</v>
      </c>
      <c r="F8" s="194">
        <v>214</v>
      </c>
      <c r="G8" s="193">
        <v>9</v>
      </c>
      <c r="H8" s="48">
        <v>5</v>
      </c>
      <c r="I8" s="48">
        <v>19</v>
      </c>
      <c r="J8" s="48">
        <v>0</v>
      </c>
      <c r="K8" s="194">
        <v>45</v>
      </c>
    </row>
    <row r="9" spans="1:11" x14ac:dyDescent="0.35">
      <c r="A9" s="170" t="s">
        <v>1375</v>
      </c>
      <c r="B9" s="193">
        <v>16</v>
      </c>
      <c r="C9" s="48">
        <v>11</v>
      </c>
      <c r="D9" s="48">
        <v>52</v>
      </c>
      <c r="E9" s="48">
        <v>0</v>
      </c>
      <c r="F9" s="194">
        <v>10</v>
      </c>
      <c r="G9" s="193">
        <v>6</v>
      </c>
      <c r="H9" s="48">
        <v>1</v>
      </c>
      <c r="I9" s="48">
        <v>15</v>
      </c>
      <c r="J9" s="48">
        <v>0</v>
      </c>
      <c r="K9" s="48">
        <v>6</v>
      </c>
    </row>
    <row r="10" spans="1:11" ht="16" thickBot="1" x14ac:dyDescent="0.4">
      <c r="A10" s="172" t="s">
        <v>1376</v>
      </c>
      <c r="B10" s="48">
        <v>31</v>
      </c>
      <c r="C10" s="48">
        <v>10</v>
      </c>
      <c r="D10" s="48">
        <v>81</v>
      </c>
      <c r="E10" s="195">
        <v>0</v>
      </c>
      <c r="F10" s="194">
        <v>165</v>
      </c>
      <c r="G10" s="193">
        <v>10</v>
      </c>
      <c r="H10" s="48">
        <v>3</v>
      </c>
      <c r="I10" s="48">
        <v>25</v>
      </c>
      <c r="J10" s="48">
        <v>0</v>
      </c>
      <c r="K10" s="48">
        <v>21</v>
      </c>
    </row>
    <row r="11" spans="1:11" ht="18" customHeight="1" thickBot="1" x14ac:dyDescent="0.4">
      <c r="A11" s="196" t="s">
        <v>28</v>
      </c>
      <c r="B11" s="179">
        <f t="shared" ref="B11:K11" si="0">SUM(B5:B10)</f>
        <v>441</v>
      </c>
      <c r="C11" s="176">
        <f t="shared" si="0"/>
        <v>222</v>
      </c>
      <c r="D11" s="176">
        <f t="shared" si="0"/>
        <v>1608</v>
      </c>
      <c r="E11" s="176">
        <f t="shared" si="0"/>
        <v>243</v>
      </c>
      <c r="F11" s="177">
        <f t="shared" si="0"/>
        <v>2566</v>
      </c>
      <c r="G11" s="175">
        <f t="shared" si="0"/>
        <v>205</v>
      </c>
      <c r="H11" s="176">
        <f t="shared" si="0"/>
        <v>64</v>
      </c>
      <c r="I11" s="176">
        <f t="shared" si="0"/>
        <v>378</v>
      </c>
      <c r="J11" s="176">
        <f t="shared" si="0"/>
        <v>904</v>
      </c>
      <c r="K11" s="177">
        <f t="shared" si="0"/>
        <v>699</v>
      </c>
    </row>
    <row r="12" spans="1:11" x14ac:dyDescent="0.35">
      <c r="A12" s="59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16" thickBot="1" x14ac:dyDescent="0.4">
      <c r="A13" s="212" t="s">
        <v>199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15.65" customHeight="1" x14ac:dyDescent="0.35">
      <c r="A14" s="501" t="s">
        <v>24</v>
      </c>
      <c r="B14" s="509" t="s">
        <v>69</v>
      </c>
      <c r="C14" s="503" t="s">
        <v>190</v>
      </c>
      <c r="D14" s="505" t="s">
        <v>70</v>
      </c>
      <c r="E14" s="506"/>
      <c r="F14" s="507"/>
      <c r="G14" s="511" t="s">
        <v>71</v>
      </c>
      <c r="H14" s="503" t="s">
        <v>190</v>
      </c>
      <c r="I14" s="505" t="s">
        <v>72</v>
      </c>
      <c r="J14" s="506"/>
      <c r="K14" s="507"/>
    </row>
    <row r="15" spans="1:11" ht="31.5" thickBot="1" x14ac:dyDescent="0.4">
      <c r="A15" s="502"/>
      <c r="B15" s="510"/>
      <c r="C15" s="504"/>
      <c r="D15" s="110" t="s">
        <v>15</v>
      </c>
      <c r="E15" s="110" t="s">
        <v>16</v>
      </c>
      <c r="F15" s="111" t="s">
        <v>17</v>
      </c>
      <c r="G15" s="512"/>
      <c r="H15" s="508"/>
      <c r="I15" s="110" t="s">
        <v>15</v>
      </c>
      <c r="J15" s="110" t="s">
        <v>16</v>
      </c>
      <c r="K15" s="111" t="s">
        <v>17</v>
      </c>
    </row>
    <row r="16" spans="1:11" x14ac:dyDescent="0.35">
      <c r="A16" s="171" t="s">
        <v>1369</v>
      </c>
      <c r="B16" s="160">
        <v>78</v>
      </c>
      <c r="C16" s="94">
        <v>61</v>
      </c>
      <c r="D16" s="94">
        <v>290</v>
      </c>
      <c r="E16" s="94">
        <v>0</v>
      </c>
      <c r="F16" s="161">
        <v>372</v>
      </c>
      <c r="G16" s="160">
        <v>30</v>
      </c>
      <c r="H16" s="94">
        <v>14</v>
      </c>
      <c r="I16" s="94">
        <v>186</v>
      </c>
      <c r="J16" s="94">
        <v>0</v>
      </c>
      <c r="K16" s="161">
        <v>10</v>
      </c>
    </row>
    <row r="17" spans="1:11" x14ac:dyDescent="0.35">
      <c r="A17" s="169" t="s">
        <v>1370</v>
      </c>
      <c r="B17" s="167">
        <v>75</v>
      </c>
      <c r="C17" s="166">
        <v>39</v>
      </c>
      <c r="D17" s="166">
        <v>231</v>
      </c>
      <c r="E17" s="166">
        <v>0</v>
      </c>
      <c r="F17" s="168">
        <v>276</v>
      </c>
      <c r="G17" s="167">
        <v>48</v>
      </c>
      <c r="H17" s="166">
        <v>24</v>
      </c>
      <c r="I17" s="166">
        <v>241</v>
      </c>
      <c r="J17" s="166">
        <v>0</v>
      </c>
      <c r="K17" s="168">
        <v>0</v>
      </c>
    </row>
    <row r="18" spans="1:11" ht="31" x14ac:dyDescent="0.35">
      <c r="A18" s="169" t="s">
        <v>1371</v>
      </c>
      <c r="B18" s="167">
        <v>73</v>
      </c>
      <c r="C18" s="166">
        <v>22</v>
      </c>
      <c r="D18" s="166">
        <v>123</v>
      </c>
      <c r="E18" s="166">
        <v>0</v>
      </c>
      <c r="F18" s="168">
        <v>882</v>
      </c>
      <c r="G18" s="167">
        <v>9</v>
      </c>
      <c r="H18" s="166">
        <v>4</v>
      </c>
      <c r="I18" s="166">
        <v>134</v>
      </c>
      <c r="J18" s="166">
        <v>91</v>
      </c>
      <c r="K18" s="168">
        <v>33</v>
      </c>
    </row>
    <row r="19" spans="1:11" x14ac:dyDescent="0.35">
      <c r="A19" s="170" t="s">
        <v>1372</v>
      </c>
      <c r="B19" s="162">
        <v>13</v>
      </c>
      <c r="C19" s="2">
        <v>6</v>
      </c>
      <c r="D19" s="2">
        <v>38</v>
      </c>
      <c r="E19" s="2">
        <v>0</v>
      </c>
      <c r="F19" s="163">
        <v>48</v>
      </c>
      <c r="G19" s="162">
        <v>12</v>
      </c>
      <c r="H19" s="2">
        <v>5</v>
      </c>
      <c r="I19" s="2">
        <v>50</v>
      </c>
      <c r="J19" s="2">
        <v>0</v>
      </c>
      <c r="K19" s="163">
        <v>3</v>
      </c>
    </row>
    <row r="20" spans="1:11" x14ac:dyDescent="0.35">
      <c r="A20" s="170" t="s">
        <v>1375</v>
      </c>
      <c r="B20" s="162">
        <v>14</v>
      </c>
      <c r="C20" s="2">
        <v>10</v>
      </c>
      <c r="D20" s="2">
        <v>85</v>
      </c>
      <c r="E20" s="2">
        <v>0</v>
      </c>
      <c r="F20" s="163">
        <v>0</v>
      </c>
      <c r="G20" s="162">
        <v>9</v>
      </c>
      <c r="H20" s="2">
        <v>6</v>
      </c>
      <c r="I20" s="2">
        <v>60</v>
      </c>
      <c r="J20" s="2">
        <v>0</v>
      </c>
      <c r="K20" s="163">
        <v>0</v>
      </c>
    </row>
    <row r="21" spans="1:11" ht="16" thickBot="1" x14ac:dyDescent="0.4">
      <c r="A21" s="172" t="s">
        <v>1311</v>
      </c>
      <c r="B21" s="178">
        <v>16</v>
      </c>
      <c r="C21" s="173">
        <v>7</v>
      </c>
      <c r="D21" s="173">
        <v>34</v>
      </c>
      <c r="E21" s="173">
        <v>0</v>
      </c>
      <c r="F21" s="174">
        <v>100</v>
      </c>
      <c r="G21" s="372">
        <v>2</v>
      </c>
      <c r="H21" s="373">
        <v>0</v>
      </c>
      <c r="I21" s="373">
        <v>0</v>
      </c>
      <c r="J21" s="373">
        <v>0</v>
      </c>
      <c r="K21" s="374">
        <v>17</v>
      </c>
    </row>
    <row r="22" spans="1:11" ht="16" thickBot="1" x14ac:dyDescent="0.4">
      <c r="A22" s="196" t="s">
        <v>28</v>
      </c>
      <c r="B22" s="179">
        <f>SUM(B16:B21)</f>
        <v>269</v>
      </c>
      <c r="C22" s="176">
        <f>SUM(C16:C21)</f>
        <v>145</v>
      </c>
      <c r="D22" s="176">
        <f>SUM(D16:D21)</f>
        <v>801</v>
      </c>
      <c r="E22" s="176">
        <f t="shared" ref="E22:K22" si="1">SUM(E16:E21)</f>
        <v>0</v>
      </c>
      <c r="F22" s="177">
        <f t="shared" si="1"/>
        <v>1678</v>
      </c>
      <c r="G22" s="175">
        <f t="shared" si="1"/>
        <v>110</v>
      </c>
      <c r="H22" s="176">
        <f t="shared" si="1"/>
        <v>53</v>
      </c>
      <c r="I22" s="176">
        <f t="shared" si="1"/>
        <v>671</v>
      </c>
      <c r="J22" s="176">
        <f t="shared" si="1"/>
        <v>91</v>
      </c>
      <c r="K22" s="177">
        <f t="shared" si="1"/>
        <v>63</v>
      </c>
    </row>
    <row r="23" spans="1:11" ht="16" thickBot="1" x14ac:dyDescent="0.4">
      <c r="A23" s="61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18.75" customHeight="1" x14ac:dyDescent="0.35">
      <c r="A24" s="197" t="s">
        <v>5</v>
      </c>
      <c r="B24" s="187">
        <f t="shared" ref="B24:K24" si="2">+B11-B22</f>
        <v>172</v>
      </c>
      <c r="C24" s="180">
        <f t="shared" si="2"/>
        <v>77</v>
      </c>
      <c r="D24" s="180">
        <f t="shared" si="2"/>
        <v>807</v>
      </c>
      <c r="E24" s="180">
        <f t="shared" si="2"/>
        <v>243</v>
      </c>
      <c r="F24" s="181">
        <f t="shared" si="2"/>
        <v>888</v>
      </c>
      <c r="G24" s="187">
        <f t="shared" si="2"/>
        <v>95</v>
      </c>
      <c r="H24" s="180">
        <f t="shared" si="2"/>
        <v>11</v>
      </c>
      <c r="I24" s="180">
        <f t="shared" si="2"/>
        <v>-293</v>
      </c>
      <c r="J24" s="180">
        <f t="shared" si="2"/>
        <v>813</v>
      </c>
      <c r="K24" s="181">
        <f t="shared" si="2"/>
        <v>636</v>
      </c>
    </row>
    <row r="25" spans="1:11" ht="20.25" customHeight="1" thickBot="1" x14ac:dyDescent="0.4">
      <c r="A25" s="198" t="s">
        <v>49</v>
      </c>
      <c r="B25" s="188">
        <f t="shared" ref="B25:K25" si="3">+IFERROR(B24/B22,0)*100</f>
        <v>63.940520446096649</v>
      </c>
      <c r="C25" s="182">
        <f t="shared" si="3"/>
        <v>53.103448275862064</v>
      </c>
      <c r="D25" s="182">
        <f t="shared" si="3"/>
        <v>100.74906367041199</v>
      </c>
      <c r="E25" s="182">
        <f t="shared" si="3"/>
        <v>0</v>
      </c>
      <c r="F25" s="183">
        <f t="shared" si="3"/>
        <v>52.920143027413587</v>
      </c>
      <c r="G25" s="188">
        <f t="shared" si="3"/>
        <v>86.36363636363636</v>
      </c>
      <c r="H25" s="182">
        <f t="shared" si="3"/>
        <v>20.754716981132077</v>
      </c>
      <c r="I25" s="182">
        <f t="shared" si="3"/>
        <v>-43.666169895678095</v>
      </c>
      <c r="J25" s="182">
        <f t="shared" si="3"/>
        <v>893.4065934065934</v>
      </c>
      <c r="K25" s="183">
        <f t="shared" si="3"/>
        <v>1009.5238095238095</v>
      </c>
    </row>
    <row r="26" spans="1:11" x14ac:dyDescent="0.35">
      <c r="J26" s="17"/>
      <c r="K26" s="17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BreakPreview" zoomScaleNormal="100" zoomScaleSheetLayoutView="100" workbookViewId="0">
      <selection activeCell="C3" sqref="C3"/>
    </sheetView>
  </sheetViews>
  <sheetFormatPr defaultRowHeight="15.5" x14ac:dyDescent="0.35"/>
  <cols>
    <col min="1" max="1" width="12.58203125" customWidth="1"/>
    <col min="2" max="2" width="12.33203125" customWidth="1"/>
    <col min="3" max="3" width="10" customWidth="1"/>
    <col min="4" max="4" width="9.83203125" customWidth="1"/>
    <col min="5" max="5" width="8.5" customWidth="1"/>
    <col min="6" max="6" width="13" customWidth="1"/>
    <col min="7" max="7" width="9.83203125" customWidth="1"/>
    <col min="8" max="8" width="10.5" customWidth="1"/>
    <col min="9" max="9" width="9.75" customWidth="1"/>
    <col min="10" max="10" width="13.5" customWidth="1"/>
    <col min="11" max="11" width="11.33203125" customWidth="1"/>
  </cols>
  <sheetData>
    <row r="1" spans="1:12" ht="45" customHeight="1" x14ac:dyDescent="0.35">
      <c r="A1" s="468" t="s">
        <v>224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</row>
    <row r="2" spans="1:12" ht="107.25" customHeight="1" x14ac:dyDescent="0.35">
      <c r="A2" s="412" t="s">
        <v>73</v>
      </c>
      <c r="B2" s="412" t="s">
        <v>74</v>
      </c>
      <c r="C2" s="412" t="s">
        <v>194</v>
      </c>
      <c r="D2" s="412" t="s">
        <v>193</v>
      </c>
      <c r="E2" s="412" t="s">
        <v>194</v>
      </c>
      <c r="F2" s="412" t="s">
        <v>127</v>
      </c>
      <c r="G2" s="412" t="s">
        <v>190</v>
      </c>
      <c r="H2" s="412" t="s">
        <v>128</v>
      </c>
      <c r="I2" s="412" t="s">
        <v>190</v>
      </c>
      <c r="J2" s="412" t="s">
        <v>129</v>
      </c>
      <c r="K2" s="412" t="s">
        <v>190</v>
      </c>
      <c r="L2" s="1"/>
    </row>
    <row r="3" spans="1:12" ht="21" customHeight="1" x14ac:dyDescent="0.35">
      <c r="A3" s="49" t="s">
        <v>148</v>
      </c>
      <c r="B3" s="2">
        <v>551</v>
      </c>
      <c r="C3" s="2">
        <v>402</v>
      </c>
      <c r="D3" s="2">
        <v>539</v>
      </c>
      <c r="E3" s="2">
        <v>393</v>
      </c>
      <c r="F3" s="2">
        <v>272</v>
      </c>
      <c r="G3" s="2">
        <v>136</v>
      </c>
      <c r="H3" s="2">
        <v>32</v>
      </c>
      <c r="I3" s="2">
        <v>12</v>
      </c>
      <c r="J3" s="2">
        <v>5</v>
      </c>
      <c r="K3" s="2">
        <v>0</v>
      </c>
    </row>
    <row r="4" spans="1:12" ht="24.75" customHeight="1" x14ac:dyDescent="0.35">
      <c r="A4" s="49" t="s">
        <v>149</v>
      </c>
      <c r="B4" s="522">
        <v>965</v>
      </c>
      <c r="C4" s="523">
        <v>633</v>
      </c>
      <c r="D4" s="523">
        <v>946</v>
      </c>
      <c r="E4" s="522">
        <v>622</v>
      </c>
      <c r="F4" s="522">
        <v>421</v>
      </c>
      <c r="G4" s="523">
        <v>207</v>
      </c>
      <c r="H4" s="523">
        <v>14</v>
      </c>
      <c r="I4" s="523">
        <v>3</v>
      </c>
      <c r="J4" s="523">
        <v>4</v>
      </c>
      <c r="K4" s="523">
        <v>2</v>
      </c>
    </row>
    <row r="5" spans="1:12" ht="19.5" customHeight="1" x14ac:dyDescent="0.35">
      <c r="A5" s="49" t="s">
        <v>150</v>
      </c>
      <c r="B5" s="2">
        <v>103</v>
      </c>
      <c r="C5" s="2">
        <v>67</v>
      </c>
      <c r="D5" s="2">
        <v>102</v>
      </c>
      <c r="E5" s="2">
        <v>66</v>
      </c>
      <c r="F5" s="2">
        <v>87</v>
      </c>
      <c r="G5" s="2">
        <v>32</v>
      </c>
      <c r="H5" s="2">
        <v>0</v>
      </c>
      <c r="I5" s="2">
        <v>0</v>
      </c>
      <c r="J5" s="2">
        <v>2</v>
      </c>
      <c r="K5" s="2">
        <v>1</v>
      </c>
    </row>
    <row r="6" spans="1:12" ht="21" customHeight="1" x14ac:dyDescent="0.35">
      <c r="A6" s="49" t="s">
        <v>151</v>
      </c>
      <c r="B6" s="2">
        <v>173</v>
      </c>
      <c r="C6" s="2">
        <v>94</v>
      </c>
      <c r="D6" s="2">
        <v>168</v>
      </c>
      <c r="E6" s="2">
        <v>92</v>
      </c>
      <c r="F6" s="2">
        <v>50</v>
      </c>
      <c r="G6" s="2">
        <v>17</v>
      </c>
      <c r="H6" s="2">
        <v>1</v>
      </c>
      <c r="I6" s="2">
        <v>1</v>
      </c>
      <c r="J6" s="2">
        <v>11</v>
      </c>
      <c r="K6" s="2">
        <v>4</v>
      </c>
    </row>
    <row r="7" spans="1:12" ht="18.75" customHeight="1" x14ac:dyDescent="0.35">
      <c r="A7" s="125" t="s">
        <v>28</v>
      </c>
      <c r="B7" s="53">
        <f>SUM(B3:B6)</f>
        <v>1792</v>
      </c>
      <c r="C7" s="53">
        <f t="shared" ref="C7:K7" si="0">SUM(C3:C6)</f>
        <v>1196</v>
      </c>
      <c r="D7" s="53">
        <f t="shared" si="0"/>
        <v>1755</v>
      </c>
      <c r="E7" s="53">
        <f t="shared" si="0"/>
        <v>1173</v>
      </c>
      <c r="F7" s="53">
        <f t="shared" si="0"/>
        <v>830</v>
      </c>
      <c r="G7" s="53">
        <f t="shared" si="0"/>
        <v>392</v>
      </c>
      <c r="H7" s="53">
        <f t="shared" si="0"/>
        <v>47</v>
      </c>
      <c r="I7" s="53">
        <f t="shared" si="0"/>
        <v>16</v>
      </c>
      <c r="J7" s="53">
        <f t="shared" si="0"/>
        <v>22</v>
      </c>
      <c r="K7" s="53">
        <f t="shared" si="0"/>
        <v>7</v>
      </c>
    </row>
    <row r="8" spans="1:12" x14ac:dyDescent="0.35">
      <c r="H8" s="17"/>
      <c r="I8" s="17"/>
      <c r="J8" s="17"/>
      <c r="K8" s="17"/>
    </row>
    <row r="9" spans="1:12" x14ac:dyDescent="0.35">
      <c r="A9" s="17"/>
    </row>
  </sheetData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Normal="100" zoomScaleSheetLayoutView="100" workbookViewId="0">
      <selection activeCell="M9" sqref="M9"/>
    </sheetView>
  </sheetViews>
  <sheetFormatPr defaultRowHeight="15.5" x14ac:dyDescent="0.35"/>
  <cols>
    <col min="1" max="2" width="10.58203125" customWidth="1"/>
    <col min="3" max="3" width="12" customWidth="1"/>
    <col min="4" max="11" width="10.58203125" customWidth="1"/>
  </cols>
  <sheetData>
    <row r="1" spans="1:11" ht="32.25" customHeight="1" x14ac:dyDescent="0.35">
      <c r="A1" s="515" t="s">
        <v>225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</row>
    <row r="2" spans="1:11" ht="17.25" customHeight="1" thickBot="1" x14ac:dyDescent="0.4">
      <c r="A2" s="70" t="s">
        <v>226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81.75" customHeight="1" thickBot="1" x14ac:dyDescent="0.4">
      <c r="A3" s="115" t="s">
        <v>75</v>
      </c>
      <c r="B3" s="116" t="s">
        <v>6</v>
      </c>
      <c r="C3" s="116" t="s">
        <v>7</v>
      </c>
      <c r="D3" s="117" t="s">
        <v>8</v>
      </c>
      <c r="E3" s="116" t="s">
        <v>9</v>
      </c>
      <c r="F3" s="116" t="s">
        <v>10</v>
      </c>
      <c r="G3" s="116" t="s">
        <v>11</v>
      </c>
      <c r="H3" s="116" t="s">
        <v>185</v>
      </c>
      <c r="I3" s="116" t="s">
        <v>186</v>
      </c>
      <c r="J3" s="118" t="s">
        <v>76</v>
      </c>
      <c r="K3" s="119" t="s">
        <v>28</v>
      </c>
    </row>
    <row r="4" spans="1:11" x14ac:dyDescent="0.35">
      <c r="A4" s="64" t="s">
        <v>311</v>
      </c>
      <c r="B4" s="71">
        <v>5</v>
      </c>
      <c r="C4" s="71">
        <v>19</v>
      </c>
      <c r="D4" s="71">
        <v>3</v>
      </c>
      <c r="E4" s="71">
        <v>104</v>
      </c>
      <c r="F4" s="71">
        <v>1</v>
      </c>
      <c r="G4" s="71">
        <v>0</v>
      </c>
      <c r="H4" s="71">
        <v>48</v>
      </c>
      <c r="I4" s="71"/>
      <c r="J4" s="71">
        <v>811</v>
      </c>
      <c r="K4" s="71">
        <f t="shared" ref="K4:K9" si="0">SUM(B4:J4)</f>
        <v>991</v>
      </c>
    </row>
    <row r="5" spans="1:11" x14ac:dyDescent="0.35">
      <c r="A5" s="62" t="s">
        <v>329</v>
      </c>
      <c r="B5" s="48">
        <v>1</v>
      </c>
      <c r="C5" s="48">
        <v>7</v>
      </c>
      <c r="D5" s="48">
        <v>5</v>
      </c>
      <c r="E5" s="48">
        <v>378</v>
      </c>
      <c r="F5" s="48">
        <v>1</v>
      </c>
      <c r="G5" s="48">
        <v>0</v>
      </c>
      <c r="H5" s="48">
        <v>45</v>
      </c>
      <c r="I5" s="48">
        <v>1</v>
      </c>
      <c r="J5" s="48">
        <v>426</v>
      </c>
      <c r="K5" s="48">
        <f t="shared" si="0"/>
        <v>864</v>
      </c>
    </row>
    <row r="6" spans="1:11" x14ac:dyDescent="0.35">
      <c r="A6" s="62" t="s">
        <v>1380</v>
      </c>
      <c r="B6" s="48">
        <v>11</v>
      </c>
      <c r="C6" s="48">
        <v>3</v>
      </c>
      <c r="D6" s="48">
        <v>13</v>
      </c>
      <c r="E6" s="48">
        <v>0</v>
      </c>
      <c r="F6" s="48">
        <v>0</v>
      </c>
      <c r="G6" s="48">
        <v>0</v>
      </c>
      <c r="H6" s="48">
        <v>2</v>
      </c>
      <c r="I6" s="48">
        <v>0</v>
      </c>
      <c r="J6" s="48">
        <v>280</v>
      </c>
      <c r="K6" s="48">
        <f t="shared" si="0"/>
        <v>309</v>
      </c>
    </row>
    <row r="7" spans="1:11" x14ac:dyDescent="0.35">
      <c r="A7" s="62" t="s">
        <v>318</v>
      </c>
      <c r="B7" s="48">
        <v>6</v>
      </c>
      <c r="C7" s="48">
        <v>3</v>
      </c>
      <c r="D7" s="48">
        <v>8</v>
      </c>
      <c r="E7" s="48">
        <v>1</v>
      </c>
      <c r="F7" s="48">
        <v>0</v>
      </c>
      <c r="G7" s="48">
        <v>0</v>
      </c>
      <c r="H7" s="48">
        <v>10</v>
      </c>
      <c r="I7" s="48">
        <v>0</v>
      </c>
      <c r="J7" s="48">
        <v>133</v>
      </c>
      <c r="K7" s="48">
        <f t="shared" si="0"/>
        <v>161</v>
      </c>
    </row>
    <row r="8" spans="1:11" x14ac:dyDescent="0.35">
      <c r="A8" s="62" t="s">
        <v>320</v>
      </c>
      <c r="B8" s="48">
        <v>12</v>
      </c>
      <c r="C8" s="48">
        <v>15</v>
      </c>
      <c r="D8" s="48">
        <v>19</v>
      </c>
      <c r="E8" s="48">
        <v>3</v>
      </c>
      <c r="F8" s="48">
        <v>2</v>
      </c>
      <c r="G8" s="48">
        <v>0</v>
      </c>
      <c r="H8" s="48">
        <v>15</v>
      </c>
      <c r="I8" s="48">
        <v>13</v>
      </c>
      <c r="J8" s="48">
        <v>309</v>
      </c>
      <c r="K8" s="48">
        <f t="shared" si="0"/>
        <v>388</v>
      </c>
    </row>
    <row r="9" spans="1:11" x14ac:dyDescent="0.35">
      <c r="A9" s="62" t="s">
        <v>1381</v>
      </c>
      <c r="B9" s="48">
        <v>1</v>
      </c>
      <c r="C9" s="48">
        <v>3</v>
      </c>
      <c r="D9" s="48"/>
      <c r="E9" s="48">
        <v>22</v>
      </c>
      <c r="F9" s="48"/>
      <c r="G9" s="48">
        <v>0</v>
      </c>
      <c r="H9" s="48">
        <v>12</v>
      </c>
      <c r="I9" s="48">
        <v>0</v>
      </c>
      <c r="J9" s="48">
        <v>80</v>
      </c>
      <c r="K9" s="48">
        <f t="shared" si="0"/>
        <v>118</v>
      </c>
    </row>
    <row r="10" spans="1:11" x14ac:dyDescent="0.35">
      <c r="A10" s="53" t="s">
        <v>28</v>
      </c>
      <c r="B10" s="53">
        <f>SUM(B4:B9)</f>
        <v>36</v>
      </c>
      <c r="C10" s="53">
        <f t="shared" ref="C10:J10" si="1">SUM(C4:C9)</f>
        <v>50</v>
      </c>
      <c r="D10" s="53">
        <f t="shared" si="1"/>
        <v>48</v>
      </c>
      <c r="E10" s="53">
        <f t="shared" si="1"/>
        <v>508</v>
      </c>
      <c r="F10" s="53">
        <f t="shared" si="1"/>
        <v>4</v>
      </c>
      <c r="G10" s="53">
        <f t="shared" si="1"/>
        <v>0</v>
      </c>
      <c r="H10" s="53">
        <f t="shared" si="1"/>
        <v>132</v>
      </c>
      <c r="I10" s="53">
        <f t="shared" si="1"/>
        <v>14</v>
      </c>
      <c r="J10" s="53">
        <f t="shared" si="1"/>
        <v>2039</v>
      </c>
      <c r="K10" s="53">
        <f>SUM(K4:K9)</f>
        <v>2831</v>
      </c>
    </row>
    <row r="11" spans="1:11" ht="9.75" customHeight="1" x14ac:dyDescent="0.3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6" thickBot="1" x14ac:dyDescent="0.4">
      <c r="A12" s="70" t="s">
        <v>200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78" thickBot="1" x14ac:dyDescent="0.4">
      <c r="A13" s="115" t="s">
        <v>75</v>
      </c>
      <c r="B13" s="116" t="s">
        <v>6</v>
      </c>
      <c r="C13" s="116" t="s">
        <v>7</v>
      </c>
      <c r="D13" s="117" t="s">
        <v>8</v>
      </c>
      <c r="E13" s="116" t="s">
        <v>9</v>
      </c>
      <c r="F13" s="116" t="s">
        <v>10</v>
      </c>
      <c r="G13" s="116" t="s">
        <v>11</v>
      </c>
      <c r="H13" s="116" t="s">
        <v>185</v>
      </c>
      <c r="I13" s="116" t="s">
        <v>186</v>
      </c>
      <c r="J13" s="118" t="s">
        <v>76</v>
      </c>
      <c r="K13" s="119" t="s">
        <v>28</v>
      </c>
    </row>
    <row r="14" spans="1:11" x14ac:dyDescent="0.35">
      <c r="A14" s="64" t="s">
        <v>311</v>
      </c>
      <c r="B14" s="71">
        <v>7</v>
      </c>
      <c r="C14" s="71">
        <v>12</v>
      </c>
      <c r="D14" s="71">
        <v>2</v>
      </c>
      <c r="E14" s="71">
        <v>116</v>
      </c>
      <c r="F14" s="71">
        <v>0</v>
      </c>
      <c r="G14" s="71">
        <v>0</v>
      </c>
      <c r="H14" s="71">
        <v>66</v>
      </c>
      <c r="I14" s="71">
        <v>0</v>
      </c>
      <c r="J14" s="71">
        <v>681</v>
      </c>
      <c r="K14" s="71">
        <f t="shared" ref="K14:K19" si="2">SUM(B14:J14)</f>
        <v>884</v>
      </c>
    </row>
    <row r="15" spans="1:11" x14ac:dyDescent="0.35">
      <c r="A15" s="62" t="s">
        <v>329</v>
      </c>
      <c r="B15" s="48">
        <v>2</v>
      </c>
      <c r="C15" s="48">
        <v>5</v>
      </c>
      <c r="D15" s="48">
        <v>9</v>
      </c>
      <c r="E15" s="48">
        <v>364</v>
      </c>
      <c r="F15" s="48">
        <v>1</v>
      </c>
      <c r="G15" s="48">
        <v>0</v>
      </c>
      <c r="H15" s="48">
        <v>43</v>
      </c>
      <c r="I15" s="48">
        <v>1</v>
      </c>
      <c r="J15" s="48">
        <v>410</v>
      </c>
      <c r="K15" s="48">
        <f t="shared" si="2"/>
        <v>835</v>
      </c>
    </row>
    <row r="16" spans="1:11" x14ac:dyDescent="0.35">
      <c r="A16" s="62" t="s">
        <v>1380</v>
      </c>
      <c r="B16" s="48">
        <v>22</v>
      </c>
      <c r="C16" s="48">
        <v>2</v>
      </c>
      <c r="D16" s="48">
        <v>13</v>
      </c>
      <c r="E16" s="48">
        <v>0</v>
      </c>
      <c r="F16" s="48">
        <v>0</v>
      </c>
      <c r="G16" s="48">
        <v>0</v>
      </c>
      <c r="H16" s="48">
        <v>1</v>
      </c>
      <c r="I16" s="48">
        <v>0</v>
      </c>
      <c r="J16" s="48">
        <v>317</v>
      </c>
      <c r="K16" s="48">
        <f t="shared" si="2"/>
        <v>355</v>
      </c>
    </row>
    <row r="17" spans="1:11" x14ac:dyDescent="0.35">
      <c r="A17" s="62" t="s">
        <v>318</v>
      </c>
      <c r="B17" s="48">
        <v>5</v>
      </c>
      <c r="C17" s="48">
        <v>2</v>
      </c>
      <c r="D17" s="48">
        <v>5</v>
      </c>
      <c r="E17" s="48">
        <v>0</v>
      </c>
      <c r="F17" s="48">
        <v>0</v>
      </c>
      <c r="G17" s="48">
        <v>0</v>
      </c>
      <c r="H17" s="48">
        <v>4</v>
      </c>
      <c r="I17" s="48">
        <v>0</v>
      </c>
      <c r="J17" s="48">
        <v>128</v>
      </c>
      <c r="K17" s="48">
        <f t="shared" si="2"/>
        <v>144</v>
      </c>
    </row>
    <row r="18" spans="1:11" x14ac:dyDescent="0.35">
      <c r="A18" s="62" t="s">
        <v>320</v>
      </c>
      <c r="B18" s="48">
        <v>19</v>
      </c>
      <c r="C18" s="48">
        <v>15</v>
      </c>
      <c r="D18" s="48">
        <v>21</v>
      </c>
      <c r="E18" s="48">
        <v>11</v>
      </c>
      <c r="F18" s="48">
        <v>5</v>
      </c>
      <c r="G18" s="48">
        <v>0</v>
      </c>
      <c r="H18" s="48">
        <v>23</v>
      </c>
      <c r="I18" s="48">
        <v>10</v>
      </c>
      <c r="J18" s="48">
        <v>384</v>
      </c>
      <c r="K18" s="48">
        <f t="shared" si="2"/>
        <v>488</v>
      </c>
    </row>
    <row r="19" spans="1:11" x14ac:dyDescent="0.35">
      <c r="A19" s="62" t="s">
        <v>1381</v>
      </c>
      <c r="B19" s="48">
        <v>1</v>
      </c>
      <c r="C19" s="48">
        <v>1</v>
      </c>
      <c r="D19" s="48">
        <v>3</v>
      </c>
      <c r="E19" s="48">
        <v>23</v>
      </c>
      <c r="F19" s="48">
        <v>0</v>
      </c>
      <c r="G19" s="48">
        <v>0</v>
      </c>
      <c r="H19" s="48">
        <v>7</v>
      </c>
      <c r="I19" s="48">
        <v>0</v>
      </c>
      <c r="J19" s="48">
        <v>80</v>
      </c>
      <c r="K19" s="48">
        <f t="shared" si="2"/>
        <v>115</v>
      </c>
    </row>
    <row r="20" spans="1:11" x14ac:dyDescent="0.35">
      <c r="A20" s="53" t="s">
        <v>28</v>
      </c>
      <c r="B20" s="53">
        <f>SUM(B14:B19)</f>
        <v>56</v>
      </c>
      <c r="C20" s="53">
        <f t="shared" ref="C20:J20" si="3">SUM(C14:C19)</f>
        <v>37</v>
      </c>
      <c r="D20" s="53">
        <f t="shared" si="3"/>
        <v>53</v>
      </c>
      <c r="E20" s="53">
        <f t="shared" si="3"/>
        <v>514</v>
      </c>
      <c r="F20" s="53">
        <f t="shared" si="3"/>
        <v>6</v>
      </c>
      <c r="G20" s="53">
        <f t="shared" si="3"/>
        <v>0</v>
      </c>
      <c r="H20" s="53">
        <f t="shared" si="3"/>
        <v>144</v>
      </c>
      <c r="I20" s="53">
        <f t="shared" si="3"/>
        <v>11</v>
      </c>
      <c r="J20" s="53">
        <f t="shared" si="3"/>
        <v>2000</v>
      </c>
      <c r="K20" s="53">
        <f>SUM(K14:K19)</f>
        <v>2821</v>
      </c>
    </row>
    <row r="21" spans="1:11" ht="6" customHeight="1" x14ac:dyDescent="0.3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1" ht="17.25" customHeight="1" x14ac:dyDescent="0.35">
      <c r="A22" s="53" t="s">
        <v>152</v>
      </c>
      <c r="B22" s="53">
        <f>+B10-B20</f>
        <v>-20</v>
      </c>
      <c r="C22" s="53">
        <f t="shared" ref="C22:K22" si="4">+C10-C20</f>
        <v>13</v>
      </c>
      <c r="D22" s="53">
        <f t="shared" si="4"/>
        <v>-5</v>
      </c>
      <c r="E22" s="53">
        <f t="shared" si="4"/>
        <v>-6</v>
      </c>
      <c r="F22" s="53">
        <f t="shared" si="4"/>
        <v>-2</v>
      </c>
      <c r="G22" s="53">
        <f t="shared" si="4"/>
        <v>0</v>
      </c>
      <c r="H22" s="53"/>
      <c r="I22" s="53"/>
      <c r="J22" s="53">
        <f t="shared" si="4"/>
        <v>39</v>
      </c>
      <c r="K22" s="53">
        <f t="shared" si="4"/>
        <v>10</v>
      </c>
    </row>
    <row r="23" spans="1:11" ht="18" customHeight="1" x14ac:dyDescent="0.35">
      <c r="A23" s="72" t="s">
        <v>147</v>
      </c>
      <c r="B23" s="130">
        <f t="shared" ref="B23:K23" si="5">+IFERROR(B22/B20,0)*100</f>
        <v>-35.714285714285715</v>
      </c>
      <c r="C23" s="130">
        <f t="shared" si="5"/>
        <v>35.135135135135137</v>
      </c>
      <c r="D23" s="130">
        <f t="shared" si="5"/>
        <v>-9.433962264150944</v>
      </c>
      <c r="E23" s="130">
        <f t="shared" si="5"/>
        <v>-1.1673151750972763</v>
      </c>
      <c r="F23" s="130">
        <f t="shared" si="5"/>
        <v>-33.333333333333329</v>
      </c>
      <c r="G23" s="130">
        <f t="shared" si="5"/>
        <v>0</v>
      </c>
      <c r="H23" s="130"/>
      <c r="I23" s="130"/>
      <c r="J23" s="130">
        <f t="shared" si="5"/>
        <v>1.95</v>
      </c>
      <c r="K23" s="130">
        <f t="shared" si="5"/>
        <v>0.35448422545196739</v>
      </c>
    </row>
    <row r="24" spans="1:11" x14ac:dyDescent="0.35">
      <c r="J24" s="17"/>
      <c r="K24" s="17"/>
    </row>
  </sheetData>
  <mergeCells count="1">
    <mergeCell ref="A1:K1"/>
  </mergeCells>
  <phoneticPr fontId="2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100" zoomScaleSheetLayoutView="100" workbookViewId="0">
      <pane xSplit="18840" topLeftCell="O1"/>
      <selection activeCell="B25" sqref="B25"/>
      <selection pane="topRight" activeCell="A10" sqref="A10"/>
    </sheetView>
  </sheetViews>
  <sheetFormatPr defaultRowHeight="15.5" x14ac:dyDescent="0.35"/>
  <cols>
    <col min="1" max="1" width="22.5" customWidth="1"/>
    <col min="2" max="4" width="12.58203125" customWidth="1"/>
  </cols>
  <sheetData>
    <row r="1" spans="1:11" ht="38.25" customHeight="1" x14ac:dyDescent="0.35">
      <c r="A1" s="517" t="s">
        <v>227</v>
      </c>
      <c r="B1" s="517"/>
      <c r="C1" s="517"/>
      <c r="D1" s="517"/>
      <c r="E1" s="22"/>
      <c r="F1" s="22"/>
      <c r="G1" s="22"/>
      <c r="H1" s="22"/>
      <c r="I1" s="22"/>
    </row>
    <row r="2" spans="1:11" ht="18" thickBot="1" x14ac:dyDescent="0.4">
      <c r="A2" s="51" t="s">
        <v>226</v>
      </c>
      <c r="B2" s="22"/>
      <c r="C2" s="22"/>
      <c r="D2" s="22"/>
      <c r="E2" s="22"/>
      <c r="F2" s="22"/>
      <c r="G2" s="22"/>
      <c r="H2" s="22"/>
      <c r="I2" s="22"/>
    </row>
    <row r="3" spans="1:11" ht="16" thickBot="1" x14ac:dyDescent="0.4">
      <c r="A3" s="120" t="s">
        <v>77</v>
      </c>
      <c r="B3" s="86" t="s">
        <v>12</v>
      </c>
      <c r="C3" s="86" t="s">
        <v>14</v>
      </c>
      <c r="D3" s="112" t="s">
        <v>13</v>
      </c>
      <c r="E3" s="10"/>
      <c r="F3" s="10"/>
      <c r="G3" s="10"/>
      <c r="H3" s="11"/>
      <c r="I3" s="11"/>
      <c r="K3" s="7"/>
    </row>
    <row r="4" spans="1:11" x14ac:dyDescent="0.35">
      <c r="A4" s="74"/>
      <c r="B4" s="74"/>
      <c r="C4" s="74"/>
      <c r="D4" s="74"/>
      <c r="E4" s="7"/>
      <c r="F4" s="7"/>
      <c r="G4" s="7"/>
      <c r="H4" s="7"/>
      <c r="I4" s="7"/>
      <c r="K4" s="7"/>
    </row>
    <row r="5" spans="1:11" x14ac:dyDescent="0.35">
      <c r="A5" s="2"/>
      <c r="B5" s="2"/>
      <c r="C5" s="2"/>
      <c r="D5" s="2"/>
      <c r="E5" s="7"/>
      <c r="F5" s="7"/>
      <c r="G5" s="7"/>
      <c r="H5" s="7"/>
      <c r="I5" s="7"/>
      <c r="K5" s="8"/>
    </row>
    <row r="6" spans="1:11" x14ac:dyDescent="0.35">
      <c r="A6" s="2"/>
      <c r="B6" s="2"/>
      <c r="C6" s="2"/>
      <c r="D6" s="2"/>
      <c r="E6" s="7"/>
      <c r="F6" s="7"/>
      <c r="G6" s="7"/>
      <c r="H6" s="7"/>
      <c r="I6" s="7"/>
      <c r="K6" s="8"/>
    </row>
    <row r="7" spans="1:11" x14ac:dyDescent="0.35">
      <c r="A7" s="2"/>
      <c r="B7" s="2"/>
      <c r="C7" s="2"/>
      <c r="D7" s="2"/>
      <c r="E7" s="7"/>
      <c r="F7" s="7"/>
      <c r="G7" s="7"/>
      <c r="H7" s="7"/>
      <c r="I7" s="7"/>
      <c r="K7" s="8"/>
    </row>
    <row r="8" spans="1:11" x14ac:dyDescent="0.35">
      <c r="A8" s="2"/>
      <c r="B8" s="2"/>
      <c r="C8" s="2"/>
      <c r="D8" s="2"/>
      <c r="E8" s="7"/>
      <c r="F8" s="7"/>
      <c r="G8" s="7"/>
      <c r="H8" s="7"/>
      <c r="I8" s="7"/>
      <c r="K8" s="8"/>
    </row>
    <row r="9" spans="1:11" x14ac:dyDescent="0.35">
      <c r="A9" s="2"/>
      <c r="B9" s="2"/>
      <c r="C9" s="2"/>
      <c r="D9" s="2"/>
      <c r="E9" s="7"/>
      <c r="F9" s="7"/>
      <c r="G9" s="7"/>
      <c r="H9" s="7"/>
      <c r="I9" s="7"/>
      <c r="K9" s="8"/>
    </row>
    <row r="10" spans="1:11" x14ac:dyDescent="0.35">
      <c r="A10" s="53" t="s">
        <v>28</v>
      </c>
      <c r="B10" s="53">
        <f>SUM(B4:B9)</f>
        <v>0</v>
      </c>
      <c r="C10" s="53">
        <f>SUM(C4:C9)</f>
        <v>0</v>
      </c>
      <c r="D10" s="53">
        <f>SUM(D4:D9)</f>
        <v>0</v>
      </c>
      <c r="E10" s="7"/>
      <c r="F10" s="7"/>
      <c r="G10" s="7"/>
      <c r="H10" s="7"/>
      <c r="I10" s="7"/>
      <c r="K10" s="8"/>
    </row>
    <row r="11" spans="1:11" x14ac:dyDescent="0.35">
      <c r="A11" s="7"/>
      <c r="B11" s="7"/>
      <c r="C11" s="7"/>
      <c r="D11" s="7"/>
      <c r="E11" s="7"/>
      <c r="F11" s="7"/>
      <c r="G11" s="7"/>
      <c r="H11" s="7"/>
      <c r="I11" s="7"/>
      <c r="K11" s="8"/>
    </row>
    <row r="12" spans="1:11" ht="16" thickBot="1" x14ac:dyDescent="0.4">
      <c r="A12" s="51" t="s">
        <v>200</v>
      </c>
      <c r="B12" s="7"/>
      <c r="C12" s="7"/>
      <c r="D12" s="7"/>
      <c r="E12" s="7"/>
      <c r="F12" s="7"/>
      <c r="G12" s="7"/>
      <c r="H12" s="7"/>
      <c r="I12" s="7"/>
      <c r="K12" s="8"/>
    </row>
    <row r="13" spans="1:11" ht="16" thickBot="1" x14ac:dyDescent="0.4">
      <c r="A13" s="120" t="s">
        <v>77</v>
      </c>
      <c r="B13" s="86" t="s">
        <v>12</v>
      </c>
      <c r="C13" s="86" t="s">
        <v>14</v>
      </c>
      <c r="D13" s="112" t="s">
        <v>13</v>
      </c>
      <c r="E13" s="7"/>
      <c r="F13" s="7"/>
      <c r="G13" s="7"/>
      <c r="H13" s="7"/>
      <c r="I13" s="7"/>
      <c r="K13" s="8"/>
    </row>
    <row r="14" spans="1:11" x14ac:dyDescent="0.35">
      <c r="A14" s="74"/>
      <c r="B14" s="74"/>
      <c r="C14" s="74"/>
      <c r="D14" s="74"/>
      <c r="E14" s="7"/>
      <c r="F14" s="7"/>
      <c r="G14" s="7"/>
      <c r="H14" s="7"/>
      <c r="I14" s="7"/>
      <c r="K14" s="8"/>
    </row>
    <row r="15" spans="1:11" x14ac:dyDescent="0.35">
      <c r="A15" s="2"/>
      <c r="B15" s="2"/>
      <c r="C15" s="2"/>
      <c r="D15" s="2"/>
      <c r="E15" s="7"/>
      <c r="F15" s="7"/>
      <c r="G15" s="7"/>
      <c r="H15" s="7"/>
      <c r="I15" s="7"/>
      <c r="K15" s="8"/>
    </row>
    <row r="16" spans="1:11" x14ac:dyDescent="0.35">
      <c r="A16" s="2"/>
      <c r="B16" s="2"/>
      <c r="C16" s="2"/>
      <c r="D16" s="2"/>
      <c r="E16" s="7"/>
      <c r="F16" s="7"/>
      <c r="G16" s="7"/>
      <c r="H16" s="7"/>
      <c r="I16" s="7"/>
      <c r="K16" s="8"/>
    </row>
    <row r="17" spans="1:11" x14ac:dyDescent="0.35">
      <c r="A17" s="2"/>
      <c r="B17" s="2"/>
      <c r="C17" s="2"/>
      <c r="D17" s="2"/>
      <c r="E17" s="7"/>
      <c r="F17" s="7"/>
      <c r="G17" s="7"/>
      <c r="H17" s="7"/>
      <c r="I17" s="7"/>
      <c r="K17" s="8"/>
    </row>
    <row r="18" spans="1:11" x14ac:dyDescent="0.35">
      <c r="A18" s="2"/>
      <c r="B18" s="2"/>
      <c r="C18" s="2"/>
      <c r="D18" s="2"/>
      <c r="E18" s="7"/>
      <c r="F18" s="7"/>
      <c r="G18" s="7"/>
      <c r="H18" s="7"/>
      <c r="I18" s="7"/>
      <c r="K18" s="8"/>
    </row>
    <row r="19" spans="1:11" x14ac:dyDescent="0.35">
      <c r="A19" s="2"/>
      <c r="B19" s="2"/>
      <c r="C19" s="2"/>
      <c r="D19" s="2"/>
      <c r="E19" s="7"/>
      <c r="F19" s="7"/>
      <c r="G19" s="7"/>
      <c r="H19" s="7"/>
      <c r="I19" s="7"/>
      <c r="K19" s="8"/>
    </row>
    <row r="20" spans="1:11" x14ac:dyDescent="0.35">
      <c r="A20" s="53" t="s">
        <v>28</v>
      </c>
      <c r="B20" s="53">
        <f>SUM(B14:B19)</f>
        <v>0</v>
      </c>
      <c r="C20" s="53">
        <f>SUM(C14:C19)</f>
        <v>0</v>
      </c>
      <c r="D20" s="53">
        <f>SUM(D14:D19)</f>
        <v>0</v>
      </c>
      <c r="E20" s="7"/>
      <c r="F20" s="7"/>
      <c r="G20" s="7"/>
      <c r="H20" s="7"/>
      <c r="I20" s="7"/>
      <c r="K20" s="8"/>
    </row>
    <row r="21" spans="1:11" x14ac:dyDescent="0.35">
      <c r="B21" s="7"/>
      <c r="C21" s="7"/>
      <c r="D21" s="7"/>
      <c r="E21" s="7"/>
      <c r="F21" s="7"/>
      <c r="G21" s="7"/>
      <c r="H21" s="7"/>
      <c r="I21" s="7"/>
      <c r="K21" s="8"/>
    </row>
    <row r="22" spans="1:11" x14ac:dyDescent="0.35">
      <c r="A22" s="53" t="s">
        <v>152</v>
      </c>
      <c r="B22" s="53">
        <f>+B10-B20</f>
        <v>0</v>
      </c>
      <c r="C22" s="53">
        <f>+C10-C20</f>
        <v>0</v>
      </c>
      <c r="D22" s="53">
        <f>+D10-D20</f>
        <v>0</v>
      </c>
      <c r="E22" s="7"/>
      <c r="F22" s="7"/>
      <c r="G22" s="7"/>
      <c r="H22" s="7"/>
      <c r="I22" s="7"/>
      <c r="K22" s="8"/>
    </row>
    <row r="23" spans="1:11" x14ac:dyDescent="0.35">
      <c r="A23" s="72" t="s">
        <v>147</v>
      </c>
      <c r="B23" s="130">
        <f>+IFERROR(B22/B20,0)*100</f>
        <v>0</v>
      </c>
      <c r="C23" s="130">
        <f>+IFERROR(C22/C20,0)*100</f>
        <v>0</v>
      </c>
      <c r="D23" s="130">
        <f>+IFERROR(D22/D20,0)*100</f>
        <v>0</v>
      </c>
      <c r="E23" s="7"/>
      <c r="F23" s="7"/>
      <c r="G23" s="7"/>
      <c r="H23" s="7"/>
      <c r="I23" s="7"/>
      <c r="K23" s="8"/>
    </row>
    <row r="24" spans="1:11" x14ac:dyDescent="0.35">
      <c r="K24" s="8"/>
    </row>
    <row r="25" spans="1:11" x14ac:dyDescent="0.35">
      <c r="K25" s="8"/>
    </row>
    <row r="26" spans="1:11" x14ac:dyDescent="0.35">
      <c r="K26" s="8"/>
    </row>
    <row r="27" spans="1:11" x14ac:dyDescent="0.35">
      <c r="K27" s="8"/>
    </row>
    <row r="28" spans="1:11" x14ac:dyDescent="0.35">
      <c r="K28" s="8"/>
    </row>
    <row r="29" spans="1:11" x14ac:dyDescent="0.35">
      <c r="K29" s="8"/>
    </row>
    <row r="30" spans="1:11" x14ac:dyDescent="0.35">
      <c r="K30" s="8"/>
    </row>
    <row r="31" spans="1:11" x14ac:dyDescent="0.35">
      <c r="K31" s="8"/>
    </row>
    <row r="32" spans="1:11" x14ac:dyDescent="0.35">
      <c r="K32" s="8"/>
    </row>
    <row r="33" spans="11:11" x14ac:dyDescent="0.35">
      <c r="K33" s="8"/>
    </row>
    <row r="34" spans="11:11" x14ac:dyDescent="0.35">
      <c r="K34" s="8"/>
    </row>
    <row r="35" spans="11:11" x14ac:dyDescent="0.35">
      <c r="K35" s="8"/>
    </row>
    <row r="36" spans="11:11" x14ac:dyDescent="0.35">
      <c r="K36" s="8"/>
    </row>
    <row r="37" spans="11:11" x14ac:dyDescent="0.35">
      <c r="K37" s="8"/>
    </row>
    <row r="38" spans="11:11" x14ac:dyDescent="0.35">
      <c r="K38" s="9"/>
    </row>
    <row r="39" spans="11:11" x14ac:dyDescent="0.35">
      <c r="K39" s="7"/>
    </row>
  </sheetData>
  <mergeCells count="1">
    <mergeCell ref="A1:D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topLeftCell="A13" workbookViewId="0">
      <selection activeCell="B29" sqref="B29"/>
    </sheetView>
  </sheetViews>
  <sheetFormatPr defaultRowHeight="15.5" x14ac:dyDescent="0.35"/>
  <cols>
    <col min="1" max="1" width="12.08203125" style="146" customWidth="1"/>
    <col min="2" max="2" width="26.58203125" style="146" customWidth="1"/>
    <col min="3" max="5" width="8" style="146" customWidth="1"/>
    <col min="6" max="6" width="11.5" style="146" customWidth="1"/>
    <col min="7" max="7" width="27.5" style="146" customWidth="1"/>
    <col min="8" max="8" width="8" style="146" customWidth="1"/>
    <col min="9" max="9" width="7.75" style="146" customWidth="1"/>
    <col min="11" max="11" width="9.75" customWidth="1"/>
    <col min="257" max="257" width="12.08203125" customWidth="1"/>
    <col min="258" max="264" width="8" customWidth="1"/>
    <col min="265" max="265" width="7.75" customWidth="1"/>
    <col min="267" max="267" width="9.75" customWidth="1"/>
    <col min="513" max="513" width="12.08203125" customWidth="1"/>
    <col min="514" max="520" width="8" customWidth="1"/>
    <col min="521" max="521" width="7.75" customWidth="1"/>
    <col min="523" max="523" width="9.75" customWidth="1"/>
    <col min="769" max="769" width="12.08203125" customWidth="1"/>
    <col min="770" max="776" width="8" customWidth="1"/>
    <col min="777" max="777" width="7.75" customWidth="1"/>
    <col min="779" max="779" width="9.75" customWidth="1"/>
    <col min="1025" max="1025" width="12.08203125" customWidth="1"/>
    <col min="1026" max="1032" width="8" customWidth="1"/>
    <col min="1033" max="1033" width="7.75" customWidth="1"/>
    <col min="1035" max="1035" width="9.75" customWidth="1"/>
    <col min="1281" max="1281" width="12.08203125" customWidth="1"/>
    <col min="1282" max="1288" width="8" customWidth="1"/>
    <col min="1289" max="1289" width="7.75" customWidth="1"/>
    <col min="1291" max="1291" width="9.75" customWidth="1"/>
    <col min="1537" max="1537" width="12.08203125" customWidth="1"/>
    <col min="1538" max="1544" width="8" customWidth="1"/>
    <col min="1545" max="1545" width="7.75" customWidth="1"/>
    <col min="1547" max="1547" width="9.75" customWidth="1"/>
    <col min="1793" max="1793" width="12.08203125" customWidth="1"/>
    <col min="1794" max="1800" width="8" customWidth="1"/>
    <col min="1801" max="1801" width="7.75" customWidth="1"/>
    <col min="1803" max="1803" width="9.75" customWidth="1"/>
    <col min="2049" max="2049" width="12.08203125" customWidth="1"/>
    <col min="2050" max="2056" width="8" customWidth="1"/>
    <col min="2057" max="2057" width="7.75" customWidth="1"/>
    <col min="2059" max="2059" width="9.75" customWidth="1"/>
    <col min="2305" max="2305" width="12.08203125" customWidth="1"/>
    <col min="2306" max="2312" width="8" customWidth="1"/>
    <col min="2313" max="2313" width="7.75" customWidth="1"/>
    <col min="2315" max="2315" width="9.75" customWidth="1"/>
    <col min="2561" max="2561" width="12.08203125" customWidth="1"/>
    <col min="2562" max="2568" width="8" customWidth="1"/>
    <col min="2569" max="2569" width="7.75" customWidth="1"/>
    <col min="2571" max="2571" width="9.75" customWidth="1"/>
    <col min="2817" max="2817" width="12.08203125" customWidth="1"/>
    <col min="2818" max="2824" width="8" customWidth="1"/>
    <col min="2825" max="2825" width="7.75" customWidth="1"/>
    <col min="2827" max="2827" width="9.75" customWidth="1"/>
    <col min="3073" max="3073" width="12.08203125" customWidth="1"/>
    <col min="3074" max="3080" width="8" customWidth="1"/>
    <col min="3081" max="3081" width="7.75" customWidth="1"/>
    <col min="3083" max="3083" width="9.75" customWidth="1"/>
    <col min="3329" max="3329" width="12.08203125" customWidth="1"/>
    <col min="3330" max="3336" width="8" customWidth="1"/>
    <col min="3337" max="3337" width="7.75" customWidth="1"/>
    <col min="3339" max="3339" width="9.75" customWidth="1"/>
    <col min="3585" max="3585" width="12.08203125" customWidth="1"/>
    <col min="3586" max="3592" width="8" customWidth="1"/>
    <col min="3593" max="3593" width="7.75" customWidth="1"/>
    <col min="3595" max="3595" width="9.75" customWidth="1"/>
    <col min="3841" max="3841" width="12.08203125" customWidth="1"/>
    <col min="3842" max="3848" width="8" customWidth="1"/>
    <col min="3849" max="3849" width="7.75" customWidth="1"/>
    <col min="3851" max="3851" width="9.75" customWidth="1"/>
    <col min="4097" max="4097" width="12.08203125" customWidth="1"/>
    <col min="4098" max="4104" width="8" customWidth="1"/>
    <col min="4105" max="4105" width="7.75" customWidth="1"/>
    <col min="4107" max="4107" width="9.75" customWidth="1"/>
    <col min="4353" max="4353" width="12.08203125" customWidth="1"/>
    <col min="4354" max="4360" width="8" customWidth="1"/>
    <col min="4361" max="4361" width="7.75" customWidth="1"/>
    <col min="4363" max="4363" width="9.75" customWidth="1"/>
    <col min="4609" max="4609" width="12.08203125" customWidth="1"/>
    <col min="4610" max="4616" width="8" customWidth="1"/>
    <col min="4617" max="4617" width="7.75" customWidth="1"/>
    <col min="4619" max="4619" width="9.75" customWidth="1"/>
    <col min="4865" max="4865" width="12.08203125" customWidth="1"/>
    <col min="4866" max="4872" width="8" customWidth="1"/>
    <col min="4873" max="4873" width="7.75" customWidth="1"/>
    <col min="4875" max="4875" width="9.75" customWidth="1"/>
    <col min="5121" max="5121" width="12.08203125" customWidth="1"/>
    <col min="5122" max="5128" width="8" customWidth="1"/>
    <col min="5129" max="5129" width="7.75" customWidth="1"/>
    <col min="5131" max="5131" width="9.75" customWidth="1"/>
    <col min="5377" max="5377" width="12.08203125" customWidth="1"/>
    <col min="5378" max="5384" width="8" customWidth="1"/>
    <col min="5385" max="5385" width="7.75" customWidth="1"/>
    <col min="5387" max="5387" width="9.75" customWidth="1"/>
    <col min="5633" max="5633" width="12.08203125" customWidth="1"/>
    <col min="5634" max="5640" width="8" customWidth="1"/>
    <col min="5641" max="5641" width="7.75" customWidth="1"/>
    <col min="5643" max="5643" width="9.75" customWidth="1"/>
    <col min="5889" max="5889" width="12.08203125" customWidth="1"/>
    <col min="5890" max="5896" width="8" customWidth="1"/>
    <col min="5897" max="5897" width="7.75" customWidth="1"/>
    <col min="5899" max="5899" width="9.75" customWidth="1"/>
    <col min="6145" max="6145" width="12.08203125" customWidth="1"/>
    <col min="6146" max="6152" width="8" customWidth="1"/>
    <col min="6153" max="6153" width="7.75" customWidth="1"/>
    <col min="6155" max="6155" width="9.75" customWidth="1"/>
    <col min="6401" max="6401" width="12.08203125" customWidth="1"/>
    <col min="6402" max="6408" width="8" customWidth="1"/>
    <col min="6409" max="6409" width="7.75" customWidth="1"/>
    <col min="6411" max="6411" width="9.75" customWidth="1"/>
    <col min="6657" max="6657" width="12.08203125" customWidth="1"/>
    <col min="6658" max="6664" width="8" customWidth="1"/>
    <col min="6665" max="6665" width="7.75" customWidth="1"/>
    <col min="6667" max="6667" width="9.75" customWidth="1"/>
    <col min="6913" max="6913" width="12.08203125" customWidth="1"/>
    <col min="6914" max="6920" width="8" customWidth="1"/>
    <col min="6921" max="6921" width="7.75" customWidth="1"/>
    <col min="6923" max="6923" width="9.75" customWidth="1"/>
    <col min="7169" max="7169" width="12.08203125" customWidth="1"/>
    <col min="7170" max="7176" width="8" customWidth="1"/>
    <col min="7177" max="7177" width="7.75" customWidth="1"/>
    <col min="7179" max="7179" width="9.75" customWidth="1"/>
    <col min="7425" max="7425" width="12.08203125" customWidth="1"/>
    <col min="7426" max="7432" width="8" customWidth="1"/>
    <col min="7433" max="7433" width="7.75" customWidth="1"/>
    <col min="7435" max="7435" width="9.75" customWidth="1"/>
    <col min="7681" max="7681" width="12.08203125" customWidth="1"/>
    <col min="7682" max="7688" width="8" customWidth="1"/>
    <col min="7689" max="7689" width="7.75" customWidth="1"/>
    <col min="7691" max="7691" width="9.75" customWidth="1"/>
    <col min="7937" max="7937" width="12.08203125" customWidth="1"/>
    <col min="7938" max="7944" width="8" customWidth="1"/>
    <col min="7945" max="7945" width="7.75" customWidth="1"/>
    <col min="7947" max="7947" width="9.75" customWidth="1"/>
    <col min="8193" max="8193" width="12.08203125" customWidth="1"/>
    <col min="8194" max="8200" width="8" customWidth="1"/>
    <col min="8201" max="8201" width="7.75" customWidth="1"/>
    <col min="8203" max="8203" width="9.75" customWidth="1"/>
    <col min="8449" max="8449" width="12.08203125" customWidth="1"/>
    <col min="8450" max="8456" width="8" customWidth="1"/>
    <col min="8457" max="8457" width="7.75" customWidth="1"/>
    <col min="8459" max="8459" width="9.75" customWidth="1"/>
    <col min="8705" max="8705" width="12.08203125" customWidth="1"/>
    <col min="8706" max="8712" width="8" customWidth="1"/>
    <col min="8713" max="8713" width="7.75" customWidth="1"/>
    <col min="8715" max="8715" width="9.75" customWidth="1"/>
    <col min="8961" max="8961" width="12.08203125" customWidth="1"/>
    <col min="8962" max="8968" width="8" customWidth="1"/>
    <col min="8969" max="8969" width="7.75" customWidth="1"/>
    <col min="8971" max="8971" width="9.75" customWidth="1"/>
    <col min="9217" max="9217" width="12.08203125" customWidth="1"/>
    <col min="9218" max="9224" width="8" customWidth="1"/>
    <col min="9225" max="9225" width="7.75" customWidth="1"/>
    <col min="9227" max="9227" width="9.75" customWidth="1"/>
    <col min="9473" max="9473" width="12.08203125" customWidth="1"/>
    <col min="9474" max="9480" width="8" customWidth="1"/>
    <col min="9481" max="9481" width="7.75" customWidth="1"/>
    <col min="9483" max="9483" width="9.75" customWidth="1"/>
    <col min="9729" max="9729" width="12.08203125" customWidth="1"/>
    <col min="9730" max="9736" width="8" customWidth="1"/>
    <col min="9737" max="9737" width="7.75" customWidth="1"/>
    <col min="9739" max="9739" width="9.75" customWidth="1"/>
    <col min="9985" max="9985" width="12.08203125" customWidth="1"/>
    <col min="9986" max="9992" width="8" customWidth="1"/>
    <col min="9993" max="9993" width="7.75" customWidth="1"/>
    <col min="9995" max="9995" width="9.75" customWidth="1"/>
    <col min="10241" max="10241" width="12.08203125" customWidth="1"/>
    <col min="10242" max="10248" width="8" customWidth="1"/>
    <col min="10249" max="10249" width="7.75" customWidth="1"/>
    <col min="10251" max="10251" width="9.75" customWidth="1"/>
    <col min="10497" max="10497" width="12.08203125" customWidth="1"/>
    <col min="10498" max="10504" width="8" customWidth="1"/>
    <col min="10505" max="10505" width="7.75" customWidth="1"/>
    <col min="10507" max="10507" width="9.75" customWidth="1"/>
    <col min="10753" max="10753" width="12.08203125" customWidth="1"/>
    <col min="10754" max="10760" width="8" customWidth="1"/>
    <col min="10761" max="10761" width="7.75" customWidth="1"/>
    <col min="10763" max="10763" width="9.75" customWidth="1"/>
    <col min="11009" max="11009" width="12.08203125" customWidth="1"/>
    <col min="11010" max="11016" width="8" customWidth="1"/>
    <col min="11017" max="11017" width="7.75" customWidth="1"/>
    <col min="11019" max="11019" width="9.75" customWidth="1"/>
    <col min="11265" max="11265" width="12.08203125" customWidth="1"/>
    <col min="11266" max="11272" width="8" customWidth="1"/>
    <col min="11273" max="11273" width="7.75" customWidth="1"/>
    <col min="11275" max="11275" width="9.75" customWidth="1"/>
    <col min="11521" max="11521" width="12.08203125" customWidth="1"/>
    <col min="11522" max="11528" width="8" customWidth="1"/>
    <col min="11529" max="11529" width="7.75" customWidth="1"/>
    <col min="11531" max="11531" width="9.75" customWidth="1"/>
    <col min="11777" max="11777" width="12.08203125" customWidth="1"/>
    <col min="11778" max="11784" width="8" customWidth="1"/>
    <col min="11785" max="11785" width="7.75" customWidth="1"/>
    <col min="11787" max="11787" width="9.75" customWidth="1"/>
    <col min="12033" max="12033" width="12.08203125" customWidth="1"/>
    <col min="12034" max="12040" width="8" customWidth="1"/>
    <col min="12041" max="12041" width="7.75" customWidth="1"/>
    <col min="12043" max="12043" width="9.75" customWidth="1"/>
    <col min="12289" max="12289" width="12.08203125" customWidth="1"/>
    <col min="12290" max="12296" width="8" customWidth="1"/>
    <col min="12297" max="12297" width="7.75" customWidth="1"/>
    <col min="12299" max="12299" width="9.75" customWidth="1"/>
    <col min="12545" max="12545" width="12.08203125" customWidth="1"/>
    <col min="12546" max="12552" width="8" customWidth="1"/>
    <col min="12553" max="12553" width="7.75" customWidth="1"/>
    <col min="12555" max="12555" width="9.75" customWidth="1"/>
    <col min="12801" max="12801" width="12.08203125" customWidth="1"/>
    <col min="12802" max="12808" width="8" customWidth="1"/>
    <col min="12809" max="12809" width="7.75" customWidth="1"/>
    <col min="12811" max="12811" width="9.75" customWidth="1"/>
    <col min="13057" max="13057" width="12.08203125" customWidth="1"/>
    <col min="13058" max="13064" width="8" customWidth="1"/>
    <col min="13065" max="13065" width="7.75" customWidth="1"/>
    <col min="13067" max="13067" width="9.75" customWidth="1"/>
    <col min="13313" max="13313" width="12.08203125" customWidth="1"/>
    <col min="13314" max="13320" width="8" customWidth="1"/>
    <col min="13321" max="13321" width="7.75" customWidth="1"/>
    <col min="13323" max="13323" width="9.75" customWidth="1"/>
    <col min="13569" max="13569" width="12.08203125" customWidth="1"/>
    <col min="13570" max="13576" width="8" customWidth="1"/>
    <col min="13577" max="13577" width="7.75" customWidth="1"/>
    <col min="13579" max="13579" width="9.75" customWidth="1"/>
    <col min="13825" max="13825" width="12.08203125" customWidth="1"/>
    <col min="13826" max="13832" width="8" customWidth="1"/>
    <col min="13833" max="13833" width="7.75" customWidth="1"/>
    <col min="13835" max="13835" width="9.75" customWidth="1"/>
    <col min="14081" max="14081" width="12.08203125" customWidth="1"/>
    <col min="14082" max="14088" width="8" customWidth="1"/>
    <col min="14089" max="14089" width="7.75" customWidth="1"/>
    <col min="14091" max="14091" width="9.75" customWidth="1"/>
    <col min="14337" max="14337" width="12.08203125" customWidth="1"/>
    <col min="14338" max="14344" width="8" customWidth="1"/>
    <col min="14345" max="14345" width="7.75" customWidth="1"/>
    <col min="14347" max="14347" width="9.75" customWidth="1"/>
    <col min="14593" max="14593" width="12.08203125" customWidth="1"/>
    <col min="14594" max="14600" width="8" customWidth="1"/>
    <col min="14601" max="14601" width="7.75" customWidth="1"/>
    <col min="14603" max="14603" width="9.75" customWidth="1"/>
    <col min="14849" max="14849" width="12.08203125" customWidth="1"/>
    <col min="14850" max="14856" width="8" customWidth="1"/>
    <col min="14857" max="14857" width="7.75" customWidth="1"/>
    <col min="14859" max="14859" width="9.75" customWidth="1"/>
    <col min="15105" max="15105" width="12.08203125" customWidth="1"/>
    <col min="15106" max="15112" width="8" customWidth="1"/>
    <col min="15113" max="15113" width="7.75" customWidth="1"/>
    <col min="15115" max="15115" width="9.75" customWidth="1"/>
    <col min="15361" max="15361" width="12.08203125" customWidth="1"/>
    <col min="15362" max="15368" width="8" customWidth="1"/>
    <col min="15369" max="15369" width="7.75" customWidth="1"/>
    <col min="15371" max="15371" width="9.75" customWidth="1"/>
    <col min="15617" max="15617" width="12.08203125" customWidth="1"/>
    <col min="15618" max="15624" width="8" customWidth="1"/>
    <col min="15625" max="15625" width="7.75" customWidth="1"/>
    <col min="15627" max="15627" width="9.75" customWidth="1"/>
    <col min="15873" max="15873" width="12.08203125" customWidth="1"/>
    <col min="15874" max="15880" width="8" customWidth="1"/>
    <col min="15881" max="15881" width="7.75" customWidth="1"/>
    <col min="15883" max="15883" width="9.75" customWidth="1"/>
    <col min="16129" max="16129" width="12.08203125" customWidth="1"/>
    <col min="16130" max="16136" width="8" customWidth="1"/>
    <col min="16137" max="16137" width="7.75" customWidth="1"/>
    <col min="16139" max="16139" width="9.75" customWidth="1"/>
  </cols>
  <sheetData>
    <row r="1" spans="1:20" x14ac:dyDescent="0.35">
      <c r="A1" s="396" t="s">
        <v>157</v>
      </c>
      <c r="B1" s="397"/>
      <c r="C1" s="397"/>
      <c r="D1" s="397"/>
      <c r="E1" s="397"/>
      <c r="F1" s="397"/>
      <c r="G1" s="398"/>
    </row>
    <row r="2" spans="1:20" ht="20.149999999999999" customHeight="1" x14ac:dyDescent="0.35">
      <c r="A2" s="399" t="s">
        <v>158</v>
      </c>
      <c r="B2" s="429" t="s">
        <v>233</v>
      </c>
      <c r="C2" s="429"/>
      <c r="D2" s="429"/>
      <c r="E2" s="429"/>
      <c r="F2" s="429"/>
      <c r="G2" s="400"/>
      <c r="H2" s="148"/>
      <c r="I2" s="147"/>
      <c r="J2" s="149"/>
      <c r="K2" s="149"/>
    </row>
    <row r="3" spans="1:20" ht="20.149999999999999" customHeight="1" x14ac:dyDescent="0.35">
      <c r="A3" s="399" t="s">
        <v>176</v>
      </c>
      <c r="B3" s="430" t="s">
        <v>175</v>
      </c>
      <c r="C3" s="430"/>
      <c r="D3" s="430"/>
      <c r="E3" s="430"/>
      <c r="F3" s="430"/>
      <c r="G3" s="400"/>
      <c r="H3" s="147"/>
      <c r="I3" s="147"/>
      <c r="J3" s="149"/>
      <c r="K3" s="149"/>
    </row>
    <row r="4" spans="1:20" ht="27.75" customHeight="1" x14ac:dyDescent="0.35">
      <c r="A4" s="399" t="s">
        <v>177</v>
      </c>
      <c r="B4" s="431" t="s">
        <v>234</v>
      </c>
      <c r="C4" s="431"/>
      <c r="D4" s="431"/>
      <c r="E4" s="431"/>
      <c r="F4" s="431"/>
      <c r="G4" s="400"/>
    </row>
    <row r="5" spans="1:20" ht="34.5" customHeight="1" x14ac:dyDescent="0.35">
      <c r="A5" s="399" t="s">
        <v>178</v>
      </c>
      <c r="B5" s="424" t="s">
        <v>235</v>
      </c>
      <c r="C5" s="424"/>
      <c r="D5" s="424"/>
      <c r="E5" s="424"/>
      <c r="F5" s="424"/>
      <c r="G5" s="400"/>
      <c r="H5" s="147"/>
      <c r="I5" s="147"/>
      <c r="J5" s="149"/>
      <c r="K5" s="149"/>
    </row>
    <row r="6" spans="1:20" ht="24.75" customHeight="1" x14ac:dyDescent="0.35">
      <c r="A6" s="399" t="s">
        <v>179</v>
      </c>
      <c r="B6" s="430" t="s">
        <v>236</v>
      </c>
      <c r="C6" s="430"/>
      <c r="D6" s="430"/>
      <c r="E6" s="430"/>
      <c r="F6" s="430"/>
      <c r="G6" s="400"/>
      <c r="H6" s="147"/>
      <c r="I6" s="147"/>
      <c r="J6" s="149"/>
      <c r="K6" s="149"/>
    </row>
    <row r="7" spans="1:20" s="256" customFormat="1" ht="20.149999999999999" customHeight="1" x14ac:dyDescent="0.35">
      <c r="A7" s="399" t="s">
        <v>180</v>
      </c>
      <c r="B7" s="430" t="s">
        <v>237</v>
      </c>
      <c r="C7" s="430"/>
      <c r="D7" s="430"/>
      <c r="E7" s="430"/>
      <c r="F7" s="430"/>
      <c r="G7" s="401"/>
      <c r="H7" s="403"/>
      <c r="I7" s="403"/>
      <c r="J7" s="404"/>
      <c r="K7" s="404"/>
    </row>
    <row r="8" spans="1:20" s="256" customFormat="1" ht="20.149999999999999" customHeight="1" x14ac:dyDescent="0.35">
      <c r="A8" s="399" t="s">
        <v>159</v>
      </c>
      <c r="B8" s="430" t="s">
        <v>238</v>
      </c>
      <c r="C8" s="430"/>
      <c r="D8" s="430"/>
      <c r="E8" s="430"/>
      <c r="F8" s="430"/>
      <c r="G8" s="400"/>
      <c r="H8" s="403"/>
      <c r="I8" s="403"/>
      <c r="J8" s="404"/>
      <c r="K8" s="404"/>
      <c r="L8" s="254"/>
      <c r="M8" s="254"/>
      <c r="N8" s="254"/>
    </row>
    <row r="9" spans="1:20" s="256" customFormat="1" ht="37.5" customHeight="1" x14ac:dyDescent="0.35">
      <c r="A9" s="399" t="s">
        <v>171</v>
      </c>
      <c r="B9" s="424" t="s">
        <v>239</v>
      </c>
      <c r="C9" s="424"/>
      <c r="D9" s="424"/>
      <c r="E9" s="424"/>
      <c r="F9" s="424"/>
      <c r="G9" s="400"/>
      <c r="H9" s="403"/>
      <c r="I9" s="403"/>
      <c r="J9" s="404"/>
      <c r="K9" s="404"/>
      <c r="L9" s="254"/>
      <c r="M9" s="254"/>
      <c r="N9" s="254"/>
    </row>
    <row r="10" spans="1:20" s="256" customFormat="1" ht="37.5" customHeight="1" x14ac:dyDescent="0.35">
      <c r="A10" s="399" t="s">
        <v>172</v>
      </c>
      <c r="B10" s="424" t="s">
        <v>250</v>
      </c>
      <c r="C10" s="424"/>
      <c r="D10" s="424"/>
      <c r="E10" s="424"/>
      <c r="F10" s="424"/>
      <c r="G10" s="402"/>
      <c r="H10" s="403"/>
      <c r="I10" s="403"/>
      <c r="J10" s="404"/>
      <c r="K10" s="404"/>
      <c r="L10" s="254"/>
      <c r="M10" s="254"/>
      <c r="N10" s="254"/>
    </row>
    <row r="11" spans="1:20" s="256" customFormat="1" ht="20.149999999999999" customHeight="1" x14ac:dyDescent="0.35">
      <c r="A11" s="399" t="s">
        <v>160</v>
      </c>
      <c r="B11" s="430" t="s">
        <v>240</v>
      </c>
      <c r="C11" s="430"/>
      <c r="D11" s="430"/>
      <c r="E11" s="430"/>
      <c r="F11" s="430"/>
      <c r="G11" s="401"/>
      <c r="H11" s="405"/>
      <c r="I11" s="405"/>
      <c r="J11" s="405"/>
      <c r="K11" s="405"/>
      <c r="L11" s="254"/>
      <c r="M11" s="254"/>
      <c r="N11" s="254"/>
    </row>
    <row r="12" spans="1:20" s="256" customFormat="1" ht="20.149999999999999" customHeight="1" x14ac:dyDescent="0.35">
      <c r="A12" s="399" t="s">
        <v>173</v>
      </c>
      <c r="B12" s="424" t="s">
        <v>241</v>
      </c>
      <c r="C12" s="424"/>
      <c r="D12" s="424"/>
      <c r="E12" s="424"/>
      <c r="F12" s="424"/>
      <c r="G12" s="401"/>
      <c r="H12" s="405"/>
      <c r="I12" s="405"/>
      <c r="J12" s="405"/>
      <c r="K12" s="405"/>
      <c r="L12" s="254"/>
      <c r="M12" s="254"/>
      <c r="N12" s="254"/>
    </row>
    <row r="13" spans="1:20" s="256" customFormat="1" ht="31.5" customHeight="1" x14ac:dyDescent="0.35">
      <c r="A13" s="399" t="s">
        <v>174</v>
      </c>
      <c r="B13" s="424" t="s">
        <v>242</v>
      </c>
      <c r="C13" s="424"/>
      <c r="D13" s="424"/>
      <c r="E13" s="424"/>
      <c r="F13" s="424"/>
      <c r="G13" s="401"/>
      <c r="H13" s="406"/>
      <c r="I13" s="406"/>
      <c r="J13" s="404"/>
      <c r="K13" s="404"/>
      <c r="L13" s="254"/>
      <c r="M13" s="254"/>
      <c r="N13" s="254"/>
    </row>
    <row r="14" spans="1:20" s="256" customFormat="1" ht="23.25" customHeight="1" x14ac:dyDescent="0.35">
      <c r="A14" s="399" t="s">
        <v>161</v>
      </c>
      <c r="B14" s="425" t="s">
        <v>181</v>
      </c>
      <c r="C14" s="425"/>
      <c r="D14" s="425"/>
      <c r="E14" s="425"/>
      <c r="F14" s="425"/>
      <c r="G14" s="401"/>
      <c r="H14" s="407"/>
      <c r="I14" s="407"/>
      <c r="J14" s="407"/>
      <c r="K14" s="407"/>
    </row>
    <row r="15" spans="1:20" s="256" customFormat="1" ht="32.25" customHeight="1" x14ac:dyDescent="0.35">
      <c r="A15" s="399" t="s">
        <v>162</v>
      </c>
      <c r="B15" s="426" t="s">
        <v>243</v>
      </c>
      <c r="C15" s="426"/>
      <c r="D15" s="426"/>
      <c r="E15" s="426"/>
      <c r="F15" s="426"/>
      <c r="G15" s="402"/>
      <c r="H15" s="408"/>
      <c r="I15" s="408"/>
      <c r="J15" s="408"/>
      <c r="K15" s="408"/>
      <c r="L15" s="254"/>
      <c r="M15" s="254"/>
      <c r="N15" s="254"/>
    </row>
    <row r="16" spans="1:20" s="256" customFormat="1" ht="33.75" customHeight="1" x14ac:dyDescent="0.35">
      <c r="A16" s="399" t="s">
        <v>184</v>
      </c>
      <c r="B16" s="427" t="s">
        <v>244</v>
      </c>
      <c r="C16" s="427"/>
      <c r="D16" s="427"/>
      <c r="E16" s="427"/>
      <c r="F16" s="427"/>
      <c r="G16" s="400"/>
      <c r="H16" s="409"/>
      <c r="I16" s="409"/>
      <c r="J16" s="409"/>
      <c r="K16" s="410"/>
      <c r="L16" s="410"/>
      <c r="M16" s="410"/>
      <c r="N16" s="410"/>
      <c r="O16" s="410"/>
      <c r="P16" s="410"/>
      <c r="Q16" s="410"/>
      <c r="R16" s="410"/>
      <c r="S16" s="410"/>
      <c r="T16" s="410"/>
    </row>
    <row r="17" spans="1:11" s="256" customFormat="1" ht="27" customHeight="1" x14ac:dyDescent="0.35">
      <c r="A17" s="399" t="s">
        <v>163</v>
      </c>
      <c r="B17" s="427" t="s">
        <v>251</v>
      </c>
      <c r="C17" s="427"/>
      <c r="D17" s="427"/>
      <c r="E17" s="427"/>
      <c r="F17" s="427"/>
      <c r="G17" s="401"/>
      <c r="H17" s="409"/>
      <c r="I17" s="409"/>
      <c r="J17" s="409"/>
      <c r="K17" s="409"/>
    </row>
    <row r="18" spans="1:11" ht="20.149999999999999" customHeight="1" x14ac:dyDescent="0.35">
      <c r="A18" s="399" t="s">
        <v>182</v>
      </c>
      <c r="B18" s="427" t="s">
        <v>245</v>
      </c>
      <c r="C18" s="427"/>
      <c r="D18" s="427"/>
      <c r="E18" s="427"/>
      <c r="F18" s="427"/>
      <c r="G18" s="402"/>
      <c r="H18" s="151"/>
      <c r="I18" s="151"/>
      <c r="J18" s="152"/>
      <c r="K18" s="152"/>
    </row>
    <row r="19" spans="1:11" ht="24.75" customHeight="1" x14ac:dyDescent="0.35">
      <c r="A19" s="399" t="s">
        <v>164</v>
      </c>
      <c r="B19" s="428" t="s">
        <v>246</v>
      </c>
      <c r="C19" s="428"/>
      <c r="D19" s="428"/>
      <c r="E19" s="428"/>
      <c r="F19" s="428"/>
      <c r="G19" s="400"/>
      <c r="H19" s="157"/>
      <c r="I19" s="157"/>
      <c r="J19" s="153"/>
      <c r="K19" s="153"/>
    </row>
    <row r="20" spans="1:11" ht="42" customHeight="1" x14ac:dyDescent="0.35">
      <c r="A20" s="399" t="s">
        <v>165</v>
      </c>
      <c r="B20" s="432" t="s">
        <v>252</v>
      </c>
      <c r="C20" s="432"/>
      <c r="D20" s="432"/>
      <c r="E20" s="432"/>
      <c r="F20" s="432"/>
      <c r="G20" s="400"/>
      <c r="H20" s="158"/>
      <c r="I20" s="158"/>
      <c r="J20" s="154"/>
      <c r="K20" s="154"/>
    </row>
    <row r="21" spans="1:11" s="256" customFormat="1" ht="34.5" customHeight="1" x14ac:dyDescent="0.35">
      <c r="A21" s="411" t="s">
        <v>183</v>
      </c>
      <c r="B21" s="428" t="s">
        <v>261</v>
      </c>
      <c r="C21" s="428"/>
      <c r="D21" s="428"/>
      <c r="E21" s="428"/>
      <c r="F21" s="428"/>
      <c r="G21" s="401"/>
      <c r="H21" s="413"/>
      <c r="I21" s="413"/>
      <c r="J21" s="414"/>
      <c r="K21" s="414"/>
    </row>
    <row r="22" spans="1:11" s="256" customFormat="1" ht="51.75" customHeight="1" x14ac:dyDescent="0.35">
      <c r="A22" s="411" t="s">
        <v>166</v>
      </c>
      <c r="B22" s="428" t="s">
        <v>262</v>
      </c>
      <c r="C22" s="428"/>
      <c r="D22" s="428"/>
      <c r="E22" s="428"/>
      <c r="F22" s="428"/>
      <c r="G22" s="401"/>
      <c r="H22" s="413"/>
      <c r="I22" s="413"/>
      <c r="J22" s="414"/>
      <c r="K22" s="414"/>
    </row>
    <row r="23" spans="1:11" s="256" customFormat="1" ht="20.149999999999999" customHeight="1" x14ac:dyDescent="0.35">
      <c r="A23" s="411" t="s">
        <v>167</v>
      </c>
      <c r="B23" s="422" t="s">
        <v>247</v>
      </c>
      <c r="C23" s="422"/>
      <c r="D23" s="422"/>
      <c r="E23" s="422"/>
      <c r="F23" s="422"/>
      <c r="G23" s="401"/>
      <c r="H23" s="415"/>
      <c r="I23" s="415"/>
      <c r="J23" s="416"/>
      <c r="K23" s="416"/>
    </row>
    <row r="24" spans="1:11" s="256" customFormat="1" ht="20.149999999999999" customHeight="1" x14ac:dyDescent="0.35">
      <c r="A24" s="411" t="s">
        <v>168</v>
      </c>
      <c r="B24" s="423" t="s">
        <v>248</v>
      </c>
      <c r="C24" s="423"/>
      <c r="D24" s="423"/>
      <c r="E24" s="423"/>
      <c r="F24" s="423"/>
      <c r="G24" s="401"/>
      <c r="H24" s="408"/>
      <c r="I24" s="408"/>
      <c r="J24" s="417"/>
      <c r="K24" s="417"/>
    </row>
    <row r="25" spans="1:11" ht="20.149999999999999" customHeight="1" x14ac:dyDescent="0.35">
      <c r="A25" s="399" t="s">
        <v>169</v>
      </c>
      <c r="B25" s="421" t="s">
        <v>249</v>
      </c>
      <c r="C25" s="421"/>
      <c r="D25" s="421"/>
      <c r="E25" s="421"/>
      <c r="F25" s="421"/>
      <c r="G25" s="402"/>
      <c r="H25" s="150"/>
      <c r="I25" s="150"/>
      <c r="J25" s="155"/>
      <c r="K25" s="155"/>
    </row>
  </sheetData>
  <mergeCells count="24">
    <mergeCell ref="B12:F12"/>
    <mergeCell ref="B17:F17"/>
    <mergeCell ref="B18:F18"/>
    <mergeCell ref="B19:F19"/>
    <mergeCell ref="B20:F20"/>
    <mergeCell ref="B7:F7"/>
    <mergeCell ref="B8:F8"/>
    <mergeCell ref="B9:F9"/>
    <mergeCell ref="B10:F10"/>
    <mergeCell ref="B11:F11"/>
    <mergeCell ref="B2:F2"/>
    <mergeCell ref="B3:F3"/>
    <mergeCell ref="B4:F4"/>
    <mergeCell ref="B5:F5"/>
    <mergeCell ref="B6:F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</mergeCells>
  <pageMargins left="0.7" right="0.7" top="0.75" bottom="0.75" header="0.3" footer="0.3"/>
  <pageSetup paperSize="9" scale="8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view="pageBreakPreview" topLeftCell="A16" zoomScaleNormal="100" zoomScaleSheetLayoutView="100" workbookViewId="0">
      <selection activeCell="E180" sqref="E180"/>
    </sheetView>
  </sheetViews>
  <sheetFormatPr defaultRowHeight="15.5" x14ac:dyDescent="0.35"/>
  <cols>
    <col min="1" max="1" width="18.75" customWidth="1"/>
    <col min="2" max="2" width="34.5" customWidth="1"/>
    <col min="3" max="3" width="46.25" customWidth="1"/>
    <col min="4" max="4" width="12.25" customWidth="1"/>
    <col min="5" max="5" width="15" customWidth="1"/>
    <col min="6" max="6" width="12.75" customWidth="1"/>
  </cols>
  <sheetData>
    <row r="1" spans="1:6" ht="41.25" customHeight="1" x14ac:dyDescent="0.35">
      <c r="A1" s="482" t="s">
        <v>228</v>
      </c>
      <c r="B1" s="482"/>
      <c r="C1" s="482"/>
      <c r="D1" s="482"/>
      <c r="E1" s="482"/>
      <c r="F1" s="482"/>
    </row>
    <row r="2" spans="1:6" ht="16" thickBot="1" x14ac:dyDescent="0.4">
      <c r="A2" s="21" t="s">
        <v>22</v>
      </c>
      <c r="B2" s="12"/>
      <c r="C2" s="12"/>
      <c r="D2" s="12"/>
      <c r="E2" s="12"/>
      <c r="F2" s="12"/>
    </row>
    <row r="3" spans="1:6" ht="16" thickBot="1" x14ac:dyDescent="0.4">
      <c r="A3" s="98" t="s">
        <v>24</v>
      </c>
      <c r="B3" s="274" t="s">
        <v>51</v>
      </c>
      <c r="C3" s="274" t="s">
        <v>102</v>
      </c>
      <c r="D3" s="274" t="s">
        <v>98</v>
      </c>
      <c r="E3" s="274" t="s">
        <v>78</v>
      </c>
      <c r="F3" s="305" t="s">
        <v>79</v>
      </c>
    </row>
    <row r="4" spans="1:6" x14ac:dyDescent="0.35">
      <c r="A4" s="306" t="s">
        <v>311</v>
      </c>
      <c r="B4" s="307" t="s">
        <v>323</v>
      </c>
      <c r="C4" s="307" t="s">
        <v>323</v>
      </c>
      <c r="D4" s="307" t="s">
        <v>324</v>
      </c>
      <c r="E4" s="308" t="s">
        <v>325</v>
      </c>
      <c r="F4" s="309" t="s">
        <v>326</v>
      </c>
    </row>
    <row r="5" spans="1:6" x14ac:dyDescent="0.35">
      <c r="A5" s="306" t="s">
        <v>311</v>
      </c>
      <c r="B5" s="307" t="s">
        <v>327</v>
      </c>
      <c r="C5" s="307" t="s">
        <v>327</v>
      </c>
      <c r="D5" s="307" t="s">
        <v>324</v>
      </c>
      <c r="E5" s="308" t="s">
        <v>325</v>
      </c>
      <c r="F5" s="309" t="s">
        <v>326</v>
      </c>
    </row>
    <row r="6" spans="1:6" x14ac:dyDescent="0.35">
      <c r="A6" s="306" t="s">
        <v>311</v>
      </c>
      <c r="B6" s="307" t="s">
        <v>328</v>
      </c>
      <c r="C6" s="307" t="s">
        <v>328</v>
      </c>
      <c r="D6" s="307" t="s">
        <v>324</v>
      </c>
      <c r="E6" s="308" t="s">
        <v>325</v>
      </c>
      <c r="F6" s="309" t="s">
        <v>326</v>
      </c>
    </row>
    <row r="7" spans="1:6" x14ac:dyDescent="0.35">
      <c r="A7" s="306" t="s">
        <v>329</v>
      </c>
      <c r="B7" s="307" t="s">
        <v>271</v>
      </c>
      <c r="C7" s="307" t="s">
        <v>271</v>
      </c>
      <c r="D7" s="307" t="s">
        <v>324</v>
      </c>
      <c r="E7" s="308" t="s">
        <v>325</v>
      </c>
      <c r="F7" s="309" t="s">
        <v>326</v>
      </c>
    </row>
    <row r="8" spans="1:6" x14ac:dyDescent="0.35">
      <c r="A8" s="306" t="s">
        <v>329</v>
      </c>
      <c r="B8" s="307" t="s">
        <v>271</v>
      </c>
      <c r="C8" s="307" t="s">
        <v>271</v>
      </c>
      <c r="D8" s="307" t="s">
        <v>324</v>
      </c>
      <c r="E8" s="308" t="s">
        <v>330</v>
      </c>
      <c r="F8" s="309" t="s">
        <v>326</v>
      </c>
    </row>
    <row r="9" spans="1:6" x14ac:dyDescent="0.35">
      <c r="A9" s="306" t="s">
        <v>329</v>
      </c>
      <c r="B9" s="307" t="s">
        <v>331</v>
      </c>
      <c r="C9" s="307" t="s">
        <v>332</v>
      </c>
      <c r="D9" s="307" t="s">
        <v>324</v>
      </c>
      <c r="E9" s="308" t="s">
        <v>325</v>
      </c>
      <c r="F9" s="309" t="s">
        <v>326</v>
      </c>
    </row>
    <row r="10" spans="1:6" x14ac:dyDescent="0.35">
      <c r="A10" s="306" t="s">
        <v>329</v>
      </c>
      <c r="B10" s="307" t="s">
        <v>271</v>
      </c>
      <c r="C10" s="307" t="s">
        <v>470</v>
      </c>
      <c r="D10" s="307" t="s">
        <v>324</v>
      </c>
      <c r="E10" s="308" t="s">
        <v>325</v>
      </c>
      <c r="F10" s="309" t="s">
        <v>326</v>
      </c>
    </row>
    <row r="11" spans="1:6" s="4" customFormat="1" ht="31" x14ac:dyDescent="0.35">
      <c r="A11" s="319" t="s">
        <v>329</v>
      </c>
      <c r="B11" s="320" t="s">
        <v>333</v>
      </c>
      <c r="C11" s="320" t="s">
        <v>333</v>
      </c>
      <c r="D11" s="320" t="s">
        <v>324</v>
      </c>
      <c r="E11" s="321" t="s">
        <v>325</v>
      </c>
      <c r="F11" s="322" t="s">
        <v>326</v>
      </c>
    </row>
    <row r="12" spans="1:6" x14ac:dyDescent="0.35">
      <c r="A12" s="306" t="s">
        <v>329</v>
      </c>
      <c r="B12" s="307" t="s">
        <v>267</v>
      </c>
      <c r="C12" s="307" t="s">
        <v>267</v>
      </c>
      <c r="D12" s="307" t="s">
        <v>324</v>
      </c>
      <c r="E12" s="308" t="s">
        <v>325</v>
      </c>
      <c r="F12" s="309" t="s">
        <v>326</v>
      </c>
    </row>
    <row r="13" spans="1:6" x14ac:dyDescent="0.35">
      <c r="A13" s="306" t="s">
        <v>329</v>
      </c>
      <c r="B13" s="307" t="s">
        <v>266</v>
      </c>
      <c r="C13" s="307" t="s">
        <v>266</v>
      </c>
      <c r="D13" s="307" t="s">
        <v>324</v>
      </c>
      <c r="E13" s="308" t="s">
        <v>325</v>
      </c>
      <c r="F13" s="309" t="s">
        <v>326</v>
      </c>
    </row>
    <row r="14" spans="1:6" x14ac:dyDescent="0.35">
      <c r="A14" s="306" t="s">
        <v>329</v>
      </c>
      <c r="B14" s="307" t="s">
        <v>334</v>
      </c>
      <c r="C14" s="307" t="s">
        <v>335</v>
      </c>
      <c r="D14" s="307" t="s">
        <v>324</v>
      </c>
      <c r="E14" s="308" t="s">
        <v>325</v>
      </c>
      <c r="F14" s="309" t="s">
        <v>326</v>
      </c>
    </row>
    <row r="15" spans="1:6" x14ac:dyDescent="0.35">
      <c r="A15" s="306" t="s">
        <v>329</v>
      </c>
      <c r="B15" s="307" t="s">
        <v>334</v>
      </c>
      <c r="C15" s="307" t="s">
        <v>335</v>
      </c>
      <c r="D15" s="307" t="s">
        <v>336</v>
      </c>
      <c r="E15" s="308" t="s">
        <v>325</v>
      </c>
      <c r="F15" s="309" t="s">
        <v>326</v>
      </c>
    </row>
    <row r="16" spans="1:6" x14ac:dyDescent="0.35">
      <c r="A16" s="306" t="s">
        <v>329</v>
      </c>
      <c r="B16" s="307" t="s">
        <v>273</v>
      </c>
      <c r="C16" s="307" t="s">
        <v>273</v>
      </c>
      <c r="D16" s="307" t="s">
        <v>324</v>
      </c>
      <c r="E16" s="308" t="s">
        <v>325</v>
      </c>
      <c r="F16" s="309" t="s">
        <v>326</v>
      </c>
    </row>
    <row r="17" spans="1:6" x14ac:dyDescent="0.35">
      <c r="A17" s="306" t="s">
        <v>329</v>
      </c>
      <c r="B17" s="307" t="s">
        <v>337</v>
      </c>
      <c r="C17" s="307" t="s">
        <v>338</v>
      </c>
      <c r="D17" s="307" t="s">
        <v>324</v>
      </c>
      <c r="E17" s="308" t="s">
        <v>325</v>
      </c>
      <c r="F17" s="309" t="s">
        <v>326</v>
      </c>
    </row>
    <row r="18" spans="1:6" x14ac:dyDescent="0.35">
      <c r="A18" s="306" t="s">
        <v>329</v>
      </c>
      <c r="B18" s="307" t="s">
        <v>337</v>
      </c>
      <c r="C18" s="307" t="s">
        <v>274</v>
      </c>
      <c r="D18" s="307" t="s">
        <v>324</v>
      </c>
      <c r="E18" s="308" t="s">
        <v>325</v>
      </c>
      <c r="F18" s="309" t="s">
        <v>326</v>
      </c>
    </row>
    <row r="19" spans="1:6" x14ac:dyDescent="0.35">
      <c r="A19" s="306" t="s">
        <v>329</v>
      </c>
      <c r="B19" s="307" t="s">
        <v>339</v>
      </c>
      <c r="C19" s="307" t="s">
        <v>339</v>
      </c>
      <c r="D19" s="307" t="s">
        <v>324</v>
      </c>
      <c r="E19" s="308" t="s">
        <v>325</v>
      </c>
      <c r="F19" s="309" t="s">
        <v>326</v>
      </c>
    </row>
    <row r="20" spans="1:6" x14ac:dyDescent="0.35">
      <c r="A20" s="306" t="s">
        <v>329</v>
      </c>
      <c r="B20" s="307" t="s">
        <v>340</v>
      </c>
      <c r="C20" s="307" t="s">
        <v>340</v>
      </c>
      <c r="D20" s="307" t="s">
        <v>324</v>
      </c>
      <c r="E20" s="308" t="s">
        <v>325</v>
      </c>
      <c r="F20" s="309" t="s">
        <v>326</v>
      </c>
    </row>
    <row r="21" spans="1:6" x14ac:dyDescent="0.35">
      <c r="A21" s="306" t="s">
        <v>329</v>
      </c>
      <c r="B21" s="307" t="s">
        <v>341</v>
      </c>
      <c r="C21" s="307" t="s">
        <v>341</v>
      </c>
      <c r="D21" s="307" t="s">
        <v>324</v>
      </c>
      <c r="E21" s="308" t="s">
        <v>325</v>
      </c>
      <c r="F21" s="309" t="s">
        <v>326</v>
      </c>
    </row>
    <row r="22" spans="1:6" x14ac:dyDescent="0.35">
      <c r="A22" s="306" t="s">
        <v>329</v>
      </c>
      <c r="B22" s="307" t="s">
        <v>342</v>
      </c>
      <c r="C22" s="307" t="s">
        <v>342</v>
      </c>
      <c r="D22" s="307" t="s">
        <v>324</v>
      </c>
      <c r="E22" s="308" t="s">
        <v>325</v>
      </c>
      <c r="F22" s="309" t="s">
        <v>326</v>
      </c>
    </row>
    <row r="23" spans="1:6" x14ac:dyDescent="0.35">
      <c r="A23" s="306" t="s">
        <v>329</v>
      </c>
      <c r="B23" s="307" t="s">
        <v>343</v>
      </c>
      <c r="C23" s="307" t="s">
        <v>343</v>
      </c>
      <c r="D23" s="307" t="s">
        <v>324</v>
      </c>
      <c r="E23" s="308" t="s">
        <v>325</v>
      </c>
      <c r="F23" s="309" t="s">
        <v>326</v>
      </c>
    </row>
    <row r="24" spans="1:6" x14ac:dyDescent="0.35">
      <c r="A24" s="306" t="s">
        <v>329</v>
      </c>
      <c r="B24" s="307" t="s">
        <v>344</v>
      </c>
      <c r="C24" s="307" t="s">
        <v>344</v>
      </c>
      <c r="D24" s="307" t="s">
        <v>324</v>
      </c>
      <c r="E24" s="308" t="s">
        <v>325</v>
      </c>
      <c r="F24" s="309" t="s">
        <v>326</v>
      </c>
    </row>
    <row r="25" spans="1:6" x14ac:dyDescent="0.35">
      <c r="A25" s="306" t="s">
        <v>329</v>
      </c>
      <c r="B25" s="307" t="s">
        <v>345</v>
      </c>
      <c r="C25" s="307" t="s">
        <v>345</v>
      </c>
      <c r="D25" s="307" t="s">
        <v>324</v>
      </c>
      <c r="E25" s="308" t="s">
        <v>325</v>
      </c>
      <c r="F25" s="309" t="s">
        <v>326</v>
      </c>
    </row>
    <row r="26" spans="1:6" x14ac:dyDescent="0.35">
      <c r="A26" s="306" t="s">
        <v>329</v>
      </c>
      <c r="B26" s="307" t="s">
        <v>346</v>
      </c>
      <c r="C26" s="307" t="s">
        <v>346</v>
      </c>
      <c r="D26" s="307" t="s">
        <v>324</v>
      </c>
      <c r="E26" s="308" t="s">
        <v>325</v>
      </c>
      <c r="F26" s="309" t="s">
        <v>326</v>
      </c>
    </row>
    <row r="27" spans="1:6" x14ac:dyDescent="0.35">
      <c r="A27" s="306" t="s">
        <v>329</v>
      </c>
      <c r="B27" s="307" t="s">
        <v>347</v>
      </c>
      <c r="C27" s="307" t="s">
        <v>347</v>
      </c>
      <c r="D27" s="307" t="s">
        <v>324</v>
      </c>
      <c r="E27" s="308" t="s">
        <v>325</v>
      </c>
      <c r="F27" s="309" t="s">
        <v>326</v>
      </c>
    </row>
    <row r="28" spans="1:6" x14ac:dyDescent="0.35">
      <c r="A28" s="306" t="s">
        <v>329</v>
      </c>
      <c r="B28" s="307" t="s">
        <v>348</v>
      </c>
      <c r="C28" s="307" t="s">
        <v>348</v>
      </c>
      <c r="D28" s="307" t="s">
        <v>324</v>
      </c>
      <c r="E28" s="308" t="s">
        <v>325</v>
      </c>
      <c r="F28" s="309" t="s">
        <v>326</v>
      </c>
    </row>
    <row r="29" spans="1:6" x14ac:dyDescent="0.35">
      <c r="A29" s="306" t="s">
        <v>329</v>
      </c>
      <c r="B29" s="307" t="s">
        <v>349</v>
      </c>
      <c r="C29" s="307" t="s">
        <v>349</v>
      </c>
      <c r="D29" s="307" t="s">
        <v>324</v>
      </c>
      <c r="E29" s="308" t="s">
        <v>325</v>
      </c>
      <c r="F29" s="309" t="s">
        <v>326</v>
      </c>
    </row>
    <row r="30" spans="1:6" x14ac:dyDescent="0.35">
      <c r="A30" s="306" t="s">
        <v>329</v>
      </c>
      <c r="B30" s="307" t="s">
        <v>350</v>
      </c>
      <c r="C30" s="307" t="s">
        <v>350</v>
      </c>
      <c r="D30" s="307" t="s">
        <v>324</v>
      </c>
      <c r="E30" s="308" t="s">
        <v>325</v>
      </c>
      <c r="F30" s="309" t="s">
        <v>326</v>
      </c>
    </row>
    <row r="31" spans="1:6" x14ac:dyDescent="0.35">
      <c r="A31" s="306" t="s">
        <v>329</v>
      </c>
      <c r="B31" s="307" t="s">
        <v>351</v>
      </c>
      <c r="C31" s="307" t="s">
        <v>351</v>
      </c>
      <c r="D31" s="307" t="s">
        <v>324</v>
      </c>
      <c r="E31" s="308" t="s">
        <v>325</v>
      </c>
      <c r="F31" s="309" t="s">
        <v>326</v>
      </c>
    </row>
    <row r="32" spans="1:6" x14ac:dyDescent="0.35">
      <c r="A32" s="306" t="s">
        <v>329</v>
      </c>
      <c r="B32" s="307" t="s">
        <v>352</v>
      </c>
      <c r="C32" s="307" t="s">
        <v>352</v>
      </c>
      <c r="D32" s="307" t="s">
        <v>324</v>
      </c>
      <c r="E32" s="308" t="s">
        <v>325</v>
      </c>
      <c r="F32" s="309" t="s">
        <v>326</v>
      </c>
    </row>
    <row r="33" spans="1:6" x14ac:dyDescent="0.35">
      <c r="A33" s="306" t="s">
        <v>329</v>
      </c>
      <c r="B33" s="307" t="s">
        <v>353</v>
      </c>
      <c r="C33" s="307" t="s">
        <v>353</v>
      </c>
      <c r="D33" s="307" t="s">
        <v>324</v>
      </c>
      <c r="E33" s="308" t="s">
        <v>325</v>
      </c>
      <c r="F33" s="309" t="s">
        <v>326</v>
      </c>
    </row>
    <row r="34" spans="1:6" x14ac:dyDescent="0.35">
      <c r="A34" s="306" t="s">
        <v>329</v>
      </c>
      <c r="B34" s="307" t="s">
        <v>354</v>
      </c>
      <c r="C34" s="307" t="s">
        <v>354</v>
      </c>
      <c r="D34" s="307" t="s">
        <v>324</v>
      </c>
      <c r="E34" s="308" t="s">
        <v>325</v>
      </c>
      <c r="F34" s="309" t="s">
        <v>326</v>
      </c>
    </row>
    <row r="35" spans="1:6" x14ac:dyDescent="0.35">
      <c r="A35" s="306" t="s">
        <v>329</v>
      </c>
      <c r="B35" s="307" t="s">
        <v>355</v>
      </c>
      <c r="C35" s="307" t="s">
        <v>355</v>
      </c>
      <c r="D35" s="307" t="s">
        <v>324</v>
      </c>
      <c r="E35" s="308" t="s">
        <v>325</v>
      </c>
      <c r="F35" s="309" t="s">
        <v>326</v>
      </c>
    </row>
    <row r="36" spans="1:6" x14ac:dyDescent="0.35">
      <c r="A36" s="306" t="s">
        <v>329</v>
      </c>
      <c r="B36" s="307" t="s">
        <v>356</v>
      </c>
      <c r="C36" s="307" t="s">
        <v>356</v>
      </c>
      <c r="D36" s="307" t="s">
        <v>324</v>
      </c>
      <c r="E36" s="308" t="s">
        <v>325</v>
      </c>
      <c r="F36" s="309" t="s">
        <v>326</v>
      </c>
    </row>
    <row r="37" spans="1:6" x14ac:dyDescent="0.35">
      <c r="A37" s="306" t="s">
        <v>329</v>
      </c>
      <c r="B37" s="307" t="s">
        <v>357</v>
      </c>
      <c r="C37" s="307" t="s">
        <v>357</v>
      </c>
      <c r="D37" s="307" t="s">
        <v>324</v>
      </c>
      <c r="E37" s="308" t="s">
        <v>325</v>
      </c>
      <c r="F37" s="309" t="s">
        <v>326</v>
      </c>
    </row>
    <row r="38" spans="1:6" x14ac:dyDescent="0.35">
      <c r="A38" s="306" t="s">
        <v>358</v>
      </c>
      <c r="B38" s="307" t="s">
        <v>278</v>
      </c>
      <c r="C38" s="307" t="s">
        <v>278</v>
      </c>
      <c r="D38" s="307" t="s">
        <v>324</v>
      </c>
      <c r="E38" s="308" t="s">
        <v>325</v>
      </c>
      <c r="F38" s="309" t="s">
        <v>326</v>
      </c>
    </row>
    <row r="39" spans="1:6" x14ac:dyDescent="0.35">
      <c r="A39" s="306" t="s">
        <v>358</v>
      </c>
      <c r="B39" s="307" t="s">
        <v>359</v>
      </c>
      <c r="C39" s="307" t="s">
        <v>278</v>
      </c>
      <c r="D39" s="307" t="s">
        <v>336</v>
      </c>
      <c r="E39" s="308" t="s">
        <v>325</v>
      </c>
      <c r="F39" s="309" t="s">
        <v>326</v>
      </c>
    </row>
    <row r="40" spans="1:6" x14ac:dyDescent="0.35">
      <c r="A40" s="306" t="s">
        <v>358</v>
      </c>
      <c r="B40" s="307" t="s">
        <v>359</v>
      </c>
      <c r="C40" s="307" t="s">
        <v>278</v>
      </c>
      <c r="D40" s="307" t="s">
        <v>324</v>
      </c>
      <c r="E40" s="308" t="s">
        <v>360</v>
      </c>
      <c r="F40" s="309" t="s">
        <v>326</v>
      </c>
    </row>
    <row r="41" spans="1:6" x14ac:dyDescent="0.35">
      <c r="A41" s="306" t="s">
        <v>318</v>
      </c>
      <c r="B41" s="307" t="s">
        <v>361</v>
      </c>
      <c r="C41" s="307" t="s">
        <v>362</v>
      </c>
      <c r="D41" s="307" t="s">
        <v>324</v>
      </c>
      <c r="E41" s="308" t="s">
        <v>325</v>
      </c>
      <c r="F41" s="309" t="s">
        <v>326</v>
      </c>
    </row>
    <row r="42" spans="1:6" x14ac:dyDescent="0.35">
      <c r="A42" s="306" t="s">
        <v>318</v>
      </c>
      <c r="B42" s="307" t="s">
        <v>361</v>
      </c>
      <c r="C42" s="307" t="s">
        <v>362</v>
      </c>
      <c r="D42" s="307" t="s">
        <v>336</v>
      </c>
      <c r="E42" s="308" t="s">
        <v>325</v>
      </c>
      <c r="F42" s="309" t="s">
        <v>326</v>
      </c>
    </row>
    <row r="43" spans="1:6" x14ac:dyDescent="0.35">
      <c r="A43" s="306" t="s">
        <v>318</v>
      </c>
      <c r="B43" s="307" t="s">
        <v>361</v>
      </c>
      <c r="C43" s="307" t="s">
        <v>363</v>
      </c>
      <c r="D43" s="307" t="s">
        <v>324</v>
      </c>
      <c r="E43" s="308" t="s">
        <v>325</v>
      </c>
      <c r="F43" s="309" t="s">
        <v>326</v>
      </c>
    </row>
    <row r="44" spans="1:6" x14ac:dyDescent="0.35">
      <c r="A44" s="306" t="s">
        <v>318</v>
      </c>
      <c r="B44" s="307" t="s">
        <v>361</v>
      </c>
      <c r="C44" s="307" t="s">
        <v>363</v>
      </c>
      <c r="D44" s="307" t="s">
        <v>324</v>
      </c>
      <c r="E44" s="308" t="s">
        <v>501</v>
      </c>
      <c r="F44" s="309" t="s">
        <v>326</v>
      </c>
    </row>
    <row r="45" spans="1:6" x14ac:dyDescent="0.35">
      <c r="A45" s="306" t="s">
        <v>320</v>
      </c>
      <c r="B45" s="307" t="s">
        <v>364</v>
      </c>
      <c r="C45" s="307" t="s">
        <v>365</v>
      </c>
      <c r="D45" s="307" t="s">
        <v>324</v>
      </c>
      <c r="E45" s="308" t="s">
        <v>330</v>
      </c>
      <c r="F45" s="309" t="s">
        <v>326</v>
      </c>
    </row>
    <row r="46" spans="1:6" x14ac:dyDescent="0.35">
      <c r="A46" s="306" t="s">
        <v>320</v>
      </c>
      <c r="B46" s="307" t="s">
        <v>366</v>
      </c>
      <c r="C46" s="307" t="s">
        <v>367</v>
      </c>
      <c r="D46" s="307" t="s">
        <v>324</v>
      </c>
      <c r="E46" s="308" t="s">
        <v>325</v>
      </c>
      <c r="F46" s="309" t="s">
        <v>326</v>
      </c>
    </row>
    <row r="47" spans="1:6" x14ac:dyDescent="0.35">
      <c r="A47" s="306" t="s">
        <v>320</v>
      </c>
      <c r="B47" s="307" t="s">
        <v>366</v>
      </c>
      <c r="C47" s="307" t="s">
        <v>367</v>
      </c>
      <c r="D47" s="307" t="s">
        <v>336</v>
      </c>
      <c r="E47" s="308" t="s">
        <v>325</v>
      </c>
      <c r="F47" s="309" t="s">
        <v>326</v>
      </c>
    </row>
    <row r="48" spans="1:6" x14ac:dyDescent="0.35">
      <c r="A48" s="306" t="s">
        <v>320</v>
      </c>
      <c r="B48" s="307" t="s">
        <v>368</v>
      </c>
      <c r="C48" s="307" t="s">
        <v>369</v>
      </c>
      <c r="D48" s="307" t="s">
        <v>324</v>
      </c>
      <c r="E48" s="308" t="s">
        <v>325</v>
      </c>
      <c r="F48" s="309" t="s">
        <v>326</v>
      </c>
    </row>
    <row r="49" spans="1:6" x14ac:dyDescent="0.35">
      <c r="A49" s="306" t="s">
        <v>320</v>
      </c>
      <c r="B49" s="307" t="s">
        <v>370</v>
      </c>
      <c r="C49" s="307" t="s">
        <v>371</v>
      </c>
      <c r="D49" s="307" t="s">
        <v>324</v>
      </c>
      <c r="E49" s="308" t="s">
        <v>325</v>
      </c>
      <c r="F49" s="309" t="s">
        <v>326</v>
      </c>
    </row>
    <row r="50" spans="1:6" x14ac:dyDescent="0.35">
      <c r="A50" s="306" t="s">
        <v>320</v>
      </c>
      <c r="B50" s="307" t="s">
        <v>372</v>
      </c>
      <c r="C50" s="307" t="s">
        <v>373</v>
      </c>
      <c r="D50" s="307" t="s">
        <v>324</v>
      </c>
      <c r="E50" s="308" t="s">
        <v>325</v>
      </c>
      <c r="F50" s="309" t="s">
        <v>326</v>
      </c>
    </row>
    <row r="51" spans="1:6" x14ac:dyDescent="0.35">
      <c r="A51" s="306" t="s">
        <v>320</v>
      </c>
      <c r="B51" s="307" t="s">
        <v>374</v>
      </c>
      <c r="C51" s="307" t="s">
        <v>375</v>
      </c>
      <c r="D51" s="307" t="s">
        <v>324</v>
      </c>
      <c r="E51" s="308" t="s">
        <v>325</v>
      </c>
      <c r="F51" s="309" t="s">
        <v>326</v>
      </c>
    </row>
    <row r="52" spans="1:6" x14ac:dyDescent="0.35">
      <c r="A52" s="306" t="s">
        <v>320</v>
      </c>
      <c r="B52" s="307" t="s">
        <v>270</v>
      </c>
      <c r="C52" s="307" t="s">
        <v>376</v>
      </c>
      <c r="D52" s="307" t="s">
        <v>324</v>
      </c>
      <c r="E52" s="308" t="s">
        <v>325</v>
      </c>
      <c r="F52" s="309" t="s">
        <v>326</v>
      </c>
    </row>
    <row r="53" spans="1:6" x14ac:dyDescent="0.35">
      <c r="A53" s="306" t="s">
        <v>320</v>
      </c>
      <c r="B53" s="307" t="s">
        <v>377</v>
      </c>
      <c r="C53" s="307" t="s">
        <v>378</v>
      </c>
      <c r="D53" s="307" t="s">
        <v>324</v>
      </c>
      <c r="E53" s="308" t="s">
        <v>325</v>
      </c>
      <c r="F53" s="309" t="s">
        <v>326</v>
      </c>
    </row>
    <row r="54" spans="1:6" x14ac:dyDescent="0.35">
      <c r="A54" s="306" t="s">
        <v>320</v>
      </c>
      <c r="B54" s="307" t="s">
        <v>379</v>
      </c>
      <c r="C54" s="307" t="s">
        <v>380</v>
      </c>
      <c r="D54" s="307" t="s">
        <v>324</v>
      </c>
      <c r="E54" s="308" t="s">
        <v>325</v>
      </c>
      <c r="F54" s="309" t="s">
        <v>326</v>
      </c>
    </row>
    <row r="55" spans="1:6" x14ac:dyDescent="0.35">
      <c r="A55" s="306" t="s">
        <v>320</v>
      </c>
      <c r="B55" s="307" t="s">
        <v>381</v>
      </c>
      <c r="C55" s="307" t="s">
        <v>382</v>
      </c>
      <c r="D55" s="307" t="s">
        <v>324</v>
      </c>
      <c r="E55" s="308" t="s">
        <v>383</v>
      </c>
      <c r="F55" s="309" t="s">
        <v>326</v>
      </c>
    </row>
    <row r="56" spans="1:6" x14ac:dyDescent="0.35">
      <c r="A56" s="306" t="s">
        <v>320</v>
      </c>
      <c r="B56" s="307" t="s">
        <v>384</v>
      </c>
      <c r="C56" s="307" t="s">
        <v>385</v>
      </c>
      <c r="D56" s="307" t="s">
        <v>324</v>
      </c>
      <c r="E56" s="308" t="s">
        <v>325</v>
      </c>
      <c r="F56" s="309" t="s">
        <v>326</v>
      </c>
    </row>
    <row r="57" spans="1:6" x14ac:dyDescent="0.35">
      <c r="A57" s="306" t="s">
        <v>320</v>
      </c>
      <c r="B57" s="307" t="s">
        <v>386</v>
      </c>
      <c r="C57" s="307" t="s">
        <v>387</v>
      </c>
      <c r="D57" s="307" t="s">
        <v>324</v>
      </c>
      <c r="E57" s="308" t="s">
        <v>325</v>
      </c>
      <c r="F57" s="309" t="s">
        <v>326</v>
      </c>
    </row>
    <row r="58" spans="1:6" x14ac:dyDescent="0.35">
      <c r="A58" s="306" t="s">
        <v>320</v>
      </c>
      <c r="B58" s="307" t="s">
        <v>388</v>
      </c>
      <c r="C58" s="307" t="s">
        <v>389</v>
      </c>
      <c r="D58" s="307" t="s">
        <v>324</v>
      </c>
      <c r="E58" s="308" t="s">
        <v>390</v>
      </c>
      <c r="F58" s="309" t="s">
        <v>326</v>
      </c>
    </row>
    <row r="59" spans="1:6" x14ac:dyDescent="0.35">
      <c r="A59" s="306" t="s">
        <v>320</v>
      </c>
      <c r="B59" s="307" t="s">
        <v>391</v>
      </c>
      <c r="C59" s="307" t="s">
        <v>392</v>
      </c>
      <c r="D59" s="307" t="s">
        <v>324</v>
      </c>
      <c r="E59" s="308" t="s">
        <v>325</v>
      </c>
      <c r="F59" s="309" t="s">
        <v>326</v>
      </c>
    </row>
    <row r="60" spans="1:6" x14ac:dyDescent="0.35">
      <c r="A60" s="306" t="s">
        <v>320</v>
      </c>
      <c r="B60" s="307" t="s">
        <v>393</v>
      </c>
      <c r="C60" s="307" t="s">
        <v>394</v>
      </c>
      <c r="D60" s="307" t="s">
        <v>324</v>
      </c>
      <c r="E60" s="308" t="s">
        <v>325</v>
      </c>
      <c r="F60" s="309" t="s">
        <v>326</v>
      </c>
    </row>
    <row r="61" spans="1:6" x14ac:dyDescent="0.35">
      <c r="A61" s="306" t="s">
        <v>320</v>
      </c>
      <c r="B61" s="307" t="s">
        <v>393</v>
      </c>
      <c r="C61" s="307" t="s">
        <v>394</v>
      </c>
      <c r="D61" s="307" t="s">
        <v>336</v>
      </c>
      <c r="E61" s="308" t="s">
        <v>325</v>
      </c>
      <c r="F61" s="309" t="s">
        <v>326</v>
      </c>
    </row>
    <row r="62" spans="1:6" x14ac:dyDescent="0.35">
      <c r="A62" s="306" t="s">
        <v>320</v>
      </c>
      <c r="B62" s="307" t="s">
        <v>395</v>
      </c>
      <c r="C62" s="307" t="s">
        <v>396</v>
      </c>
      <c r="D62" s="307" t="s">
        <v>324</v>
      </c>
      <c r="E62" s="308" t="s">
        <v>330</v>
      </c>
      <c r="F62" s="309" t="s">
        <v>326</v>
      </c>
    </row>
    <row r="63" spans="1:6" x14ac:dyDescent="0.35">
      <c r="A63" s="306" t="s">
        <v>320</v>
      </c>
      <c r="B63" s="307" t="s">
        <v>395</v>
      </c>
      <c r="C63" s="307" t="s">
        <v>396</v>
      </c>
      <c r="D63" s="307" t="s">
        <v>336</v>
      </c>
      <c r="E63" s="308" t="s">
        <v>330</v>
      </c>
      <c r="F63" s="309" t="s">
        <v>326</v>
      </c>
    </row>
    <row r="64" spans="1:6" x14ac:dyDescent="0.35">
      <c r="A64" s="306" t="s">
        <v>320</v>
      </c>
      <c r="B64" s="307" t="s">
        <v>397</v>
      </c>
      <c r="C64" s="307" t="s">
        <v>398</v>
      </c>
      <c r="D64" s="307" t="s">
        <v>324</v>
      </c>
      <c r="E64" s="308" t="s">
        <v>383</v>
      </c>
      <c r="F64" s="309" t="s">
        <v>326</v>
      </c>
    </row>
    <row r="65" spans="1:6" x14ac:dyDescent="0.35">
      <c r="A65" s="306" t="s">
        <v>320</v>
      </c>
      <c r="B65" s="307" t="s">
        <v>399</v>
      </c>
      <c r="C65" s="307" t="s">
        <v>400</v>
      </c>
      <c r="D65" s="307" t="s">
        <v>324</v>
      </c>
      <c r="E65" s="308" t="s">
        <v>401</v>
      </c>
      <c r="F65" s="309" t="s">
        <v>326</v>
      </c>
    </row>
    <row r="66" spans="1:6" x14ac:dyDescent="0.35">
      <c r="A66" s="306" t="s">
        <v>320</v>
      </c>
      <c r="B66" s="307" t="s">
        <v>402</v>
      </c>
      <c r="C66" s="307" t="s">
        <v>403</v>
      </c>
      <c r="D66" s="307" t="s">
        <v>324</v>
      </c>
      <c r="E66" s="308" t="s">
        <v>383</v>
      </c>
      <c r="F66" s="309" t="s">
        <v>326</v>
      </c>
    </row>
    <row r="67" spans="1:6" x14ac:dyDescent="0.35">
      <c r="A67" s="306" t="s">
        <v>320</v>
      </c>
      <c r="B67" s="307" t="s">
        <v>404</v>
      </c>
      <c r="C67" s="307" t="s">
        <v>405</v>
      </c>
      <c r="D67" s="307" t="s">
        <v>324</v>
      </c>
      <c r="E67" s="308" t="s">
        <v>383</v>
      </c>
      <c r="F67" s="309" t="s">
        <v>326</v>
      </c>
    </row>
    <row r="68" spans="1:6" x14ac:dyDescent="0.35">
      <c r="A68" s="306" t="s">
        <v>320</v>
      </c>
      <c r="B68" s="307" t="s">
        <v>406</v>
      </c>
      <c r="C68" s="307" t="s">
        <v>407</v>
      </c>
      <c r="D68" s="307" t="s">
        <v>324</v>
      </c>
      <c r="E68" s="308" t="s">
        <v>390</v>
      </c>
      <c r="F68" s="309" t="s">
        <v>326</v>
      </c>
    </row>
    <row r="69" spans="1:6" x14ac:dyDescent="0.35">
      <c r="A69" s="306" t="s">
        <v>320</v>
      </c>
      <c r="B69" s="307" t="s">
        <v>402</v>
      </c>
      <c r="C69" s="307" t="s">
        <v>408</v>
      </c>
      <c r="D69" s="307" t="s">
        <v>324</v>
      </c>
      <c r="E69" s="308" t="s">
        <v>390</v>
      </c>
      <c r="F69" s="309" t="s">
        <v>326</v>
      </c>
    </row>
    <row r="70" spans="1:6" x14ac:dyDescent="0.35">
      <c r="A70" s="306" t="s">
        <v>320</v>
      </c>
      <c r="B70" s="307" t="s">
        <v>409</v>
      </c>
      <c r="C70" s="307" t="s">
        <v>410</v>
      </c>
      <c r="D70" s="307" t="s">
        <v>324</v>
      </c>
      <c r="E70" s="308" t="s">
        <v>390</v>
      </c>
      <c r="F70" s="309" t="s">
        <v>326</v>
      </c>
    </row>
    <row r="71" spans="1:6" x14ac:dyDescent="0.35">
      <c r="A71" s="306" t="s">
        <v>320</v>
      </c>
      <c r="B71" s="307" t="s">
        <v>411</v>
      </c>
      <c r="C71" s="307" t="s">
        <v>412</v>
      </c>
      <c r="D71" s="307" t="s">
        <v>324</v>
      </c>
      <c r="E71" s="308" t="s">
        <v>390</v>
      </c>
      <c r="F71" s="309" t="s">
        <v>326</v>
      </c>
    </row>
    <row r="72" spans="1:6" x14ac:dyDescent="0.35">
      <c r="A72" s="306" t="s">
        <v>320</v>
      </c>
      <c r="B72" s="307" t="s">
        <v>413</v>
      </c>
      <c r="C72" s="307" t="s">
        <v>414</v>
      </c>
      <c r="D72" s="307" t="s">
        <v>324</v>
      </c>
      <c r="E72" s="308" t="s">
        <v>383</v>
      </c>
      <c r="F72" s="309" t="s">
        <v>326</v>
      </c>
    </row>
    <row r="73" spans="1:6" x14ac:dyDescent="0.35">
      <c r="A73" s="306" t="s">
        <v>320</v>
      </c>
      <c r="B73" s="307" t="s">
        <v>415</v>
      </c>
      <c r="C73" s="307" t="s">
        <v>416</v>
      </c>
      <c r="D73" s="307" t="s">
        <v>324</v>
      </c>
      <c r="E73" s="308" t="s">
        <v>383</v>
      </c>
      <c r="F73" s="309" t="s">
        <v>326</v>
      </c>
    </row>
    <row r="74" spans="1:6" x14ac:dyDescent="0.35">
      <c r="A74" s="306" t="s">
        <v>320</v>
      </c>
      <c r="B74" s="307" t="s">
        <v>417</v>
      </c>
      <c r="C74" s="307" t="s">
        <v>418</v>
      </c>
      <c r="D74" s="307" t="s">
        <v>324</v>
      </c>
      <c r="E74" s="308" t="s">
        <v>383</v>
      </c>
      <c r="F74" s="309" t="s">
        <v>326</v>
      </c>
    </row>
    <row r="75" spans="1:6" x14ac:dyDescent="0.35">
      <c r="A75" s="306" t="s">
        <v>320</v>
      </c>
      <c r="B75" s="307" t="s">
        <v>419</v>
      </c>
      <c r="C75" s="307" t="s">
        <v>420</v>
      </c>
      <c r="D75" s="307" t="s">
        <v>324</v>
      </c>
      <c r="E75" s="308" t="s">
        <v>383</v>
      </c>
      <c r="F75" s="309" t="s">
        <v>326</v>
      </c>
    </row>
    <row r="76" spans="1:6" x14ac:dyDescent="0.35">
      <c r="A76" s="306" t="s">
        <v>320</v>
      </c>
      <c r="B76" s="307" t="s">
        <v>419</v>
      </c>
      <c r="C76" s="307" t="s">
        <v>421</v>
      </c>
      <c r="D76" s="307" t="s">
        <v>324</v>
      </c>
      <c r="E76" s="308" t="s">
        <v>360</v>
      </c>
      <c r="F76" s="309" t="s">
        <v>326</v>
      </c>
    </row>
    <row r="77" spans="1:6" x14ac:dyDescent="0.35">
      <c r="A77" s="306" t="s">
        <v>320</v>
      </c>
      <c r="B77" s="307" t="s">
        <v>419</v>
      </c>
      <c r="C77" s="307" t="s">
        <v>422</v>
      </c>
      <c r="D77" s="307" t="s">
        <v>324</v>
      </c>
      <c r="E77" s="308" t="s">
        <v>401</v>
      </c>
      <c r="F77" s="309" t="s">
        <v>326</v>
      </c>
    </row>
    <row r="78" spans="1:6" x14ac:dyDescent="0.35">
      <c r="A78" s="306" t="s">
        <v>320</v>
      </c>
      <c r="B78" s="307" t="s">
        <v>423</v>
      </c>
      <c r="C78" s="307" t="s">
        <v>424</v>
      </c>
      <c r="D78" s="307" t="s">
        <v>324</v>
      </c>
      <c r="E78" s="308" t="s">
        <v>325</v>
      </c>
      <c r="F78" s="309" t="s">
        <v>326</v>
      </c>
    </row>
    <row r="79" spans="1:6" x14ac:dyDescent="0.35">
      <c r="A79" s="306" t="s">
        <v>320</v>
      </c>
      <c r="B79" s="307" t="s">
        <v>425</v>
      </c>
      <c r="C79" s="307" t="s">
        <v>426</v>
      </c>
      <c r="D79" s="307" t="s">
        <v>324</v>
      </c>
      <c r="E79" s="308" t="s">
        <v>383</v>
      </c>
      <c r="F79" s="309" t="s">
        <v>326</v>
      </c>
    </row>
    <row r="80" spans="1:6" x14ac:dyDescent="0.35">
      <c r="A80" s="306" t="s">
        <v>320</v>
      </c>
      <c r="B80" s="307" t="s">
        <v>427</v>
      </c>
      <c r="C80" s="307" t="s">
        <v>428</v>
      </c>
      <c r="D80" s="307" t="s">
        <v>324</v>
      </c>
      <c r="E80" s="308" t="s">
        <v>325</v>
      </c>
      <c r="F80" s="309" t="s">
        <v>326</v>
      </c>
    </row>
    <row r="81" spans="1:6" x14ac:dyDescent="0.35">
      <c r="A81" s="306" t="s">
        <v>320</v>
      </c>
      <c r="B81" s="307" t="s">
        <v>429</v>
      </c>
      <c r="C81" s="307" t="s">
        <v>430</v>
      </c>
      <c r="D81" s="307" t="s">
        <v>324</v>
      </c>
      <c r="E81" s="308" t="s">
        <v>325</v>
      </c>
      <c r="F81" s="309" t="s">
        <v>326</v>
      </c>
    </row>
    <row r="82" spans="1:6" x14ac:dyDescent="0.35">
      <c r="A82" s="306" t="s">
        <v>320</v>
      </c>
      <c r="B82" s="307" t="s">
        <v>425</v>
      </c>
      <c r="C82" s="307" t="s">
        <v>431</v>
      </c>
      <c r="D82" s="307" t="s">
        <v>324</v>
      </c>
      <c r="E82" s="308" t="s">
        <v>390</v>
      </c>
      <c r="F82" s="309" t="s">
        <v>326</v>
      </c>
    </row>
    <row r="83" spans="1:6" x14ac:dyDescent="0.35">
      <c r="A83" s="306" t="s">
        <v>320</v>
      </c>
      <c r="B83" s="307" t="s">
        <v>432</v>
      </c>
      <c r="C83" s="307" t="s">
        <v>433</v>
      </c>
      <c r="D83" s="307" t="s">
        <v>324</v>
      </c>
      <c r="E83" s="308" t="s">
        <v>325</v>
      </c>
      <c r="F83" s="309" t="s">
        <v>326</v>
      </c>
    </row>
    <row r="84" spans="1:6" x14ac:dyDescent="0.35">
      <c r="A84" s="306" t="s">
        <v>320</v>
      </c>
      <c r="B84" s="307" t="s">
        <v>434</v>
      </c>
      <c r="C84" s="307" t="s">
        <v>435</v>
      </c>
      <c r="D84" s="307" t="s">
        <v>324</v>
      </c>
      <c r="E84" s="308" t="s">
        <v>325</v>
      </c>
      <c r="F84" s="309" t="s">
        <v>326</v>
      </c>
    </row>
    <row r="85" spans="1:6" x14ac:dyDescent="0.35">
      <c r="A85" s="306" t="s">
        <v>320</v>
      </c>
      <c r="B85" s="307" t="s">
        <v>436</v>
      </c>
      <c r="C85" s="307" t="s">
        <v>437</v>
      </c>
      <c r="D85" s="307" t="s">
        <v>324</v>
      </c>
      <c r="E85" s="308" t="s">
        <v>325</v>
      </c>
      <c r="F85" s="309" t="s">
        <v>326</v>
      </c>
    </row>
    <row r="86" spans="1:6" x14ac:dyDescent="0.35">
      <c r="A86" s="306" t="s">
        <v>320</v>
      </c>
      <c r="B86" s="307" t="s">
        <v>438</v>
      </c>
      <c r="C86" s="307" t="s">
        <v>439</v>
      </c>
      <c r="D86" s="307" t="s">
        <v>324</v>
      </c>
      <c r="E86" s="308" t="s">
        <v>325</v>
      </c>
      <c r="F86" s="309" t="s">
        <v>326</v>
      </c>
    </row>
    <row r="87" spans="1:6" x14ac:dyDescent="0.35">
      <c r="A87" s="306" t="s">
        <v>320</v>
      </c>
      <c r="B87" s="307" t="s">
        <v>440</v>
      </c>
      <c r="C87" s="307" t="s">
        <v>441</v>
      </c>
      <c r="D87" s="307" t="s">
        <v>324</v>
      </c>
      <c r="E87" s="308" t="s">
        <v>325</v>
      </c>
      <c r="F87" s="309" t="s">
        <v>326</v>
      </c>
    </row>
    <row r="88" spans="1:6" x14ac:dyDescent="0.35">
      <c r="A88" s="306" t="s">
        <v>320</v>
      </c>
      <c r="B88" s="307" t="s">
        <v>442</v>
      </c>
      <c r="C88" s="307" t="s">
        <v>443</v>
      </c>
      <c r="D88" s="307" t="s">
        <v>324</v>
      </c>
      <c r="E88" s="308" t="s">
        <v>325</v>
      </c>
      <c r="F88" s="309" t="s">
        <v>326</v>
      </c>
    </row>
    <row r="89" spans="1:6" x14ac:dyDescent="0.35">
      <c r="A89" s="306" t="s">
        <v>320</v>
      </c>
      <c r="B89" s="307" t="s">
        <v>444</v>
      </c>
      <c r="C89" s="307" t="s">
        <v>445</v>
      </c>
      <c r="D89" s="307" t="s">
        <v>324</v>
      </c>
      <c r="E89" s="308" t="s">
        <v>383</v>
      </c>
      <c r="F89" s="309" t="s">
        <v>326</v>
      </c>
    </row>
    <row r="90" spans="1:6" x14ac:dyDescent="0.35">
      <c r="A90" s="306" t="s">
        <v>320</v>
      </c>
      <c r="B90" s="307" t="s">
        <v>446</v>
      </c>
      <c r="C90" s="307" t="s">
        <v>447</v>
      </c>
      <c r="D90" s="307" t="s">
        <v>324</v>
      </c>
      <c r="E90" s="308" t="s">
        <v>325</v>
      </c>
      <c r="F90" s="309" t="s">
        <v>326</v>
      </c>
    </row>
    <row r="91" spans="1:6" x14ac:dyDescent="0.35">
      <c r="A91" s="306" t="s">
        <v>320</v>
      </c>
      <c r="B91" s="307" t="s">
        <v>448</v>
      </c>
      <c r="C91" s="307" t="s">
        <v>449</v>
      </c>
      <c r="D91" s="307" t="s">
        <v>324</v>
      </c>
      <c r="E91" s="308" t="s">
        <v>325</v>
      </c>
      <c r="F91" s="309" t="s">
        <v>326</v>
      </c>
    </row>
    <row r="92" spans="1:6" x14ac:dyDescent="0.35">
      <c r="A92" s="306" t="s">
        <v>320</v>
      </c>
      <c r="B92" s="307" t="s">
        <v>444</v>
      </c>
      <c r="C92" s="307" t="s">
        <v>450</v>
      </c>
      <c r="D92" s="307" t="s">
        <v>324</v>
      </c>
      <c r="E92" s="308" t="s">
        <v>390</v>
      </c>
      <c r="F92" s="309" t="s">
        <v>326</v>
      </c>
    </row>
    <row r="93" spans="1:6" x14ac:dyDescent="0.35">
      <c r="A93" s="306" t="s">
        <v>320</v>
      </c>
      <c r="B93" s="307" t="s">
        <v>451</v>
      </c>
      <c r="C93" s="307" t="s">
        <v>452</v>
      </c>
      <c r="D93" s="307" t="s">
        <v>324</v>
      </c>
      <c r="E93" s="308" t="s">
        <v>325</v>
      </c>
      <c r="F93" s="309" t="s">
        <v>326</v>
      </c>
    </row>
    <row r="94" spans="1:6" x14ac:dyDescent="0.35">
      <c r="A94" s="306" t="s">
        <v>320</v>
      </c>
      <c r="B94" s="307" t="s">
        <v>453</v>
      </c>
      <c r="C94" s="307" t="s">
        <v>454</v>
      </c>
      <c r="D94" s="307" t="s">
        <v>324</v>
      </c>
      <c r="E94" s="308" t="s">
        <v>325</v>
      </c>
      <c r="F94" s="309" t="s">
        <v>326</v>
      </c>
    </row>
    <row r="95" spans="1:6" x14ac:dyDescent="0.35">
      <c r="A95" s="306" t="s">
        <v>320</v>
      </c>
      <c r="B95" s="307" t="s">
        <v>455</v>
      </c>
      <c r="C95" s="307" t="s">
        <v>456</v>
      </c>
      <c r="D95" s="307" t="s">
        <v>324</v>
      </c>
      <c r="E95" s="308" t="s">
        <v>325</v>
      </c>
      <c r="F95" s="309" t="s">
        <v>326</v>
      </c>
    </row>
    <row r="96" spans="1:6" x14ac:dyDescent="0.35">
      <c r="A96" s="306" t="s">
        <v>320</v>
      </c>
      <c r="B96" s="307" t="s">
        <v>455</v>
      </c>
      <c r="C96" s="307" t="s">
        <v>456</v>
      </c>
      <c r="D96" s="307" t="s">
        <v>336</v>
      </c>
      <c r="E96" s="308" t="s">
        <v>325</v>
      </c>
      <c r="F96" s="309" t="s">
        <v>326</v>
      </c>
    </row>
    <row r="97" spans="1:6" x14ac:dyDescent="0.35">
      <c r="A97" s="306" t="s">
        <v>320</v>
      </c>
      <c r="B97" s="307" t="s">
        <v>279</v>
      </c>
      <c r="C97" s="307" t="s">
        <v>457</v>
      </c>
      <c r="D97" s="307" t="s">
        <v>324</v>
      </c>
      <c r="E97" s="308" t="s">
        <v>325</v>
      </c>
      <c r="F97" s="309" t="s">
        <v>326</v>
      </c>
    </row>
    <row r="98" spans="1:6" x14ac:dyDescent="0.35">
      <c r="A98" s="310" t="s">
        <v>320</v>
      </c>
      <c r="B98" s="310" t="s">
        <v>280</v>
      </c>
      <c r="C98" s="310" t="s">
        <v>458</v>
      </c>
      <c r="D98" s="310" t="s">
        <v>324</v>
      </c>
      <c r="E98" s="311" t="s">
        <v>325</v>
      </c>
      <c r="F98" s="309" t="s">
        <v>326</v>
      </c>
    </row>
    <row r="99" spans="1:6" x14ac:dyDescent="0.35">
      <c r="A99" s="310" t="s">
        <v>320</v>
      </c>
      <c r="B99" s="310" t="s">
        <v>280</v>
      </c>
      <c r="C99" s="310" t="s">
        <v>458</v>
      </c>
      <c r="D99" s="310" t="s">
        <v>336</v>
      </c>
      <c r="E99" s="311" t="s">
        <v>325</v>
      </c>
      <c r="F99" s="309" t="s">
        <v>326</v>
      </c>
    </row>
    <row r="100" spans="1:6" x14ac:dyDescent="0.35">
      <c r="A100" s="312" t="s">
        <v>459</v>
      </c>
      <c r="B100" s="312" t="s">
        <v>460</v>
      </c>
      <c r="C100" s="312" t="s">
        <v>461</v>
      </c>
      <c r="D100" s="312" t="s">
        <v>324</v>
      </c>
      <c r="E100" s="313" t="s">
        <v>325</v>
      </c>
      <c r="F100" s="314" t="s">
        <v>326</v>
      </c>
    </row>
    <row r="101" spans="1:6" x14ac:dyDescent="0.35">
      <c r="A101" s="12"/>
      <c r="B101" s="12"/>
      <c r="C101" s="12"/>
      <c r="D101" s="12"/>
      <c r="E101" s="12"/>
      <c r="F101" s="12"/>
    </row>
    <row r="102" spans="1:6" ht="16" thickBot="1" x14ac:dyDescent="0.4">
      <c r="A102" s="21" t="s">
        <v>23</v>
      </c>
      <c r="B102" s="12"/>
      <c r="C102" s="12"/>
      <c r="D102" s="12"/>
      <c r="E102" s="12"/>
      <c r="F102" s="12"/>
    </row>
    <row r="103" spans="1:6" ht="16" thickBot="1" x14ac:dyDescent="0.4">
      <c r="A103" s="98" t="s">
        <v>24</v>
      </c>
      <c r="B103" s="274" t="s">
        <v>51</v>
      </c>
      <c r="C103" s="274" t="s">
        <v>102</v>
      </c>
      <c r="D103" s="274" t="s">
        <v>98</v>
      </c>
      <c r="E103" s="274" t="s">
        <v>78</v>
      </c>
      <c r="F103" s="305" t="s">
        <v>79</v>
      </c>
    </row>
    <row r="104" spans="1:6" x14ac:dyDescent="0.35">
      <c r="A104" s="306" t="s">
        <v>311</v>
      </c>
      <c r="B104" s="307" t="s">
        <v>327</v>
      </c>
      <c r="C104" s="307" t="s">
        <v>327</v>
      </c>
      <c r="D104" s="307" t="s">
        <v>324</v>
      </c>
      <c r="E104" s="308" t="s">
        <v>325</v>
      </c>
      <c r="F104" s="309" t="s">
        <v>462</v>
      </c>
    </row>
    <row r="105" spans="1:6" x14ac:dyDescent="0.35">
      <c r="A105" s="306" t="s">
        <v>311</v>
      </c>
      <c r="B105" s="307" t="s">
        <v>328</v>
      </c>
      <c r="C105" s="307" t="s">
        <v>328</v>
      </c>
      <c r="D105" s="307" t="s">
        <v>324</v>
      </c>
      <c r="E105" s="308" t="s">
        <v>325</v>
      </c>
      <c r="F105" s="309" t="s">
        <v>462</v>
      </c>
    </row>
    <row r="106" spans="1:6" x14ac:dyDescent="0.35">
      <c r="A106" s="306" t="s">
        <v>329</v>
      </c>
      <c r="B106" s="307" t="s">
        <v>463</v>
      </c>
      <c r="C106" s="307" t="s">
        <v>464</v>
      </c>
      <c r="D106" s="307" t="s">
        <v>324</v>
      </c>
      <c r="E106" s="308" t="s">
        <v>325</v>
      </c>
      <c r="F106" s="309" t="s">
        <v>462</v>
      </c>
    </row>
    <row r="107" spans="1:6" x14ac:dyDescent="0.35">
      <c r="A107" s="306" t="s">
        <v>329</v>
      </c>
      <c r="B107" s="307" t="s">
        <v>463</v>
      </c>
      <c r="C107" s="307" t="s">
        <v>465</v>
      </c>
      <c r="D107" s="307" t="s">
        <v>324</v>
      </c>
      <c r="E107" s="308" t="s">
        <v>325</v>
      </c>
      <c r="F107" s="309" t="s">
        <v>462</v>
      </c>
    </row>
    <row r="108" spans="1:6" x14ac:dyDescent="0.35">
      <c r="A108" s="306" t="s">
        <v>329</v>
      </c>
      <c r="B108" s="307" t="s">
        <v>463</v>
      </c>
      <c r="C108" s="307" t="s">
        <v>466</v>
      </c>
      <c r="D108" s="307" t="s">
        <v>324</v>
      </c>
      <c r="E108" s="308" t="s">
        <v>325</v>
      </c>
      <c r="F108" s="309" t="s">
        <v>462</v>
      </c>
    </row>
    <row r="109" spans="1:6" x14ac:dyDescent="0.35">
      <c r="A109" s="306" t="s">
        <v>329</v>
      </c>
      <c r="B109" s="307" t="s">
        <v>463</v>
      </c>
      <c r="C109" s="307" t="s">
        <v>467</v>
      </c>
      <c r="D109" s="307" t="s">
        <v>324</v>
      </c>
      <c r="E109" s="308" t="s">
        <v>325</v>
      </c>
      <c r="F109" s="309" t="s">
        <v>462</v>
      </c>
    </row>
    <row r="110" spans="1:6" x14ac:dyDescent="0.35">
      <c r="A110" s="306" t="s">
        <v>329</v>
      </c>
      <c r="B110" s="307" t="s">
        <v>463</v>
      </c>
      <c r="C110" s="307" t="s">
        <v>468</v>
      </c>
      <c r="D110" s="307" t="s">
        <v>324</v>
      </c>
      <c r="E110" s="308" t="s">
        <v>325</v>
      </c>
      <c r="F110" s="309" t="s">
        <v>462</v>
      </c>
    </row>
    <row r="111" spans="1:6" x14ac:dyDescent="0.35">
      <c r="A111" s="306" t="s">
        <v>329</v>
      </c>
      <c r="B111" s="307" t="s">
        <v>463</v>
      </c>
      <c r="C111" s="307" t="s">
        <v>469</v>
      </c>
      <c r="D111" s="307" t="s">
        <v>324</v>
      </c>
      <c r="E111" s="308" t="s">
        <v>325</v>
      </c>
      <c r="F111" s="309" t="s">
        <v>462</v>
      </c>
    </row>
    <row r="112" spans="1:6" x14ac:dyDescent="0.35">
      <c r="A112" s="306" t="s">
        <v>329</v>
      </c>
      <c r="B112" s="307" t="s">
        <v>271</v>
      </c>
      <c r="C112" s="307" t="s">
        <v>470</v>
      </c>
      <c r="D112" s="307" t="s">
        <v>324</v>
      </c>
      <c r="E112" s="308" t="s">
        <v>325</v>
      </c>
      <c r="F112" s="309" t="s">
        <v>462</v>
      </c>
    </row>
    <row r="113" spans="1:6" x14ac:dyDescent="0.35">
      <c r="A113" s="306" t="s">
        <v>329</v>
      </c>
      <c r="B113" s="307" t="s">
        <v>271</v>
      </c>
      <c r="C113" s="307" t="s">
        <v>471</v>
      </c>
      <c r="D113" s="307" t="s">
        <v>324</v>
      </c>
      <c r="E113" s="308" t="s">
        <v>325</v>
      </c>
      <c r="F113" s="309" t="s">
        <v>462</v>
      </c>
    </row>
    <row r="114" spans="1:6" x14ac:dyDescent="0.35">
      <c r="A114" s="306" t="s">
        <v>329</v>
      </c>
      <c r="B114" s="307" t="s">
        <v>271</v>
      </c>
      <c r="C114" s="307" t="s">
        <v>471</v>
      </c>
      <c r="D114" s="307" t="s">
        <v>324</v>
      </c>
      <c r="E114" s="308" t="s">
        <v>330</v>
      </c>
      <c r="F114" s="309" t="s">
        <v>462</v>
      </c>
    </row>
    <row r="115" spans="1:6" x14ac:dyDescent="0.35">
      <c r="A115" s="306" t="s">
        <v>329</v>
      </c>
      <c r="B115" s="307" t="s">
        <v>271</v>
      </c>
      <c r="C115" s="307" t="s">
        <v>472</v>
      </c>
      <c r="D115" s="307" t="s">
        <v>324</v>
      </c>
      <c r="E115" s="308" t="s">
        <v>325</v>
      </c>
      <c r="F115" s="309" t="s">
        <v>462</v>
      </c>
    </row>
    <row r="116" spans="1:6" x14ac:dyDescent="0.35">
      <c r="A116" s="306" t="s">
        <v>329</v>
      </c>
      <c r="B116" s="307" t="s">
        <v>271</v>
      </c>
      <c r="C116" s="307" t="s">
        <v>473</v>
      </c>
      <c r="D116" s="307" t="s">
        <v>324</v>
      </c>
      <c r="E116" s="308" t="s">
        <v>325</v>
      </c>
      <c r="F116" s="309" t="s">
        <v>462</v>
      </c>
    </row>
    <row r="117" spans="1:6" x14ac:dyDescent="0.35">
      <c r="A117" s="306" t="s">
        <v>329</v>
      </c>
      <c r="B117" s="307" t="s">
        <v>271</v>
      </c>
      <c r="C117" s="307" t="s">
        <v>473</v>
      </c>
      <c r="D117" s="307" t="s">
        <v>324</v>
      </c>
      <c r="E117" s="308" t="s">
        <v>330</v>
      </c>
      <c r="F117" s="309" t="s">
        <v>462</v>
      </c>
    </row>
    <row r="118" spans="1:6" x14ac:dyDescent="0.35">
      <c r="A118" s="306" t="s">
        <v>329</v>
      </c>
      <c r="B118" s="307" t="s">
        <v>331</v>
      </c>
      <c r="C118" s="307" t="s">
        <v>474</v>
      </c>
      <c r="D118" s="307" t="s">
        <v>324</v>
      </c>
      <c r="E118" s="308" t="s">
        <v>325</v>
      </c>
      <c r="F118" s="309" t="s">
        <v>462</v>
      </c>
    </row>
    <row r="119" spans="1:6" x14ac:dyDescent="0.35">
      <c r="A119" s="306" t="s">
        <v>329</v>
      </c>
      <c r="B119" s="307" t="s">
        <v>333</v>
      </c>
      <c r="C119" s="307" t="s">
        <v>333</v>
      </c>
      <c r="D119" s="307" t="s">
        <v>324</v>
      </c>
      <c r="E119" s="308" t="s">
        <v>325</v>
      </c>
      <c r="F119" s="309" t="s">
        <v>462</v>
      </c>
    </row>
    <row r="120" spans="1:6" x14ac:dyDescent="0.35">
      <c r="A120" s="306" t="s">
        <v>329</v>
      </c>
      <c r="B120" s="307" t="s">
        <v>333</v>
      </c>
      <c r="C120" s="307" t="s">
        <v>333</v>
      </c>
      <c r="D120" s="307" t="s">
        <v>324</v>
      </c>
      <c r="E120" s="308" t="s">
        <v>330</v>
      </c>
      <c r="F120" s="309" t="s">
        <v>462</v>
      </c>
    </row>
    <row r="121" spans="1:6" x14ac:dyDescent="0.35">
      <c r="A121" s="306" t="s">
        <v>329</v>
      </c>
      <c r="B121" s="307" t="s">
        <v>267</v>
      </c>
      <c r="C121" s="307" t="s">
        <v>475</v>
      </c>
      <c r="D121" s="307" t="s">
        <v>324</v>
      </c>
      <c r="E121" s="308" t="s">
        <v>325</v>
      </c>
      <c r="F121" s="309" t="s">
        <v>462</v>
      </c>
    </row>
    <row r="122" spans="1:6" x14ac:dyDescent="0.35">
      <c r="A122" s="306" t="s">
        <v>329</v>
      </c>
      <c r="B122" s="307" t="s">
        <v>267</v>
      </c>
      <c r="C122" s="307" t="s">
        <v>476</v>
      </c>
      <c r="D122" s="307" t="s">
        <v>324</v>
      </c>
      <c r="E122" s="308" t="s">
        <v>325</v>
      </c>
      <c r="F122" s="309" t="s">
        <v>462</v>
      </c>
    </row>
    <row r="123" spans="1:6" x14ac:dyDescent="0.35">
      <c r="A123" s="306" t="s">
        <v>329</v>
      </c>
      <c r="B123" s="307" t="s">
        <v>267</v>
      </c>
      <c r="C123" s="307" t="s">
        <v>476</v>
      </c>
      <c r="D123" s="307" t="s">
        <v>324</v>
      </c>
      <c r="E123" s="308" t="s">
        <v>330</v>
      </c>
      <c r="F123" s="309" t="s">
        <v>462</v>
      </c>
    </row>
    <row r="124" spans="1:6" x14ac:dyDescent="0.35">
      <c r="A124" s="306" t="s">
        <v>329</v>
      </c>
      <c r="B124" s="307" t="s">
        <v>267</v>
      </c>
      <c r="C124" s="307" t="s">
        <v>477</v>
      </c>
      <c r="D124" s="307" t="s">
        <v>324</v>
      </c>
      <c r="E124" s="308" t="s">
        <v>325</v>
      </c>
      <c r="F124" s="309" t="s">
        <v>462</v>
      </c>
    </row>
    <row r="125" spans="1:6" x14ac:dyDescent="0.35">
      <c r="A125" s="306" t="s">
        <v>329</v>
      </c>
      <c r="B125" s="307" t="s">
        <v>267</v>
      </c>
      <c r="C125" s="307" t="s">
        <v>478</v>
      </c>
      <c r="D125" s="307" t="s">
        <v>324</v>
      </c>
      <c r="E125" s="308" t="s">
        <v>325</v>
      </c>
      <c r="F125" s="309" t="s">
        <v>462</v>
      </c>
    </row>
    <row r="126" spans="1:6" x14ac:dyDescent="0.35">
      <c r="A126" s="306" t="s">
        <v>329</v>
      </c>
      <c r="B126" s="307" t="s">
        <v>267</v>
      </c>
      <c r="C126" s="307" t="s">
        <v>479</v>
      </c>
      <c r="D126" s="307" t="s">
        <v>324</v>
      </c>
      <c r="E126" s="308" t="s">
        <v>325</v>
      </c>
      <c r="F126" s="309" t="s">
        <v>462</v>
      </c>
    </row>
    <row r="127" spans="1:6" x14ac:dyDescent="0.35">
      <c r="A127" s="306" t="s">
        <v>329</v>
      </c>
      <c r="B127" s="307" t="s">
        <v>266</v>
      </c>
      <c r="C127" s="307" t="s">
        <v>480</v>
      </c>
      <c r="D127" s="307" t="s">
        <v>324</v>
      </c>
      <c r="E127" s="308" t="s">
        <v>325</v>
      </c>
      <c r="F127" s="309" t="s">
        <v>462</v>
      </c>
    </row>
    <row r="128" spans="1:6" x14ac:dyDescent="0.35">
      <c r="A128" s="306" t="s">
        <v>329</v>
      </c>
      <c r="B128" s="307" t="s">
        <v>266</v>
      </c>
      <c r="C128" s="307" t="s">
        <v>480</v>
      </c>
      <c r="D128" s="307" t="s">
        <v>324</v>
      </c>
      <c r="E128" s="308" t="s">
        <v>330</v>
      </c>
      <c r="F128" s="309" t="s">
        <v>462</v>
      </c>
    </row>
    <row r="129" spans="1:6" x14ac:dyDescent="0.35">
      <c r="A129" s="306" t="s">
        <v>329</v>
      </c>
      <c r="B129" s="307" t="s">
        <v>266</v>
      </c>
      <c r="C129" s="307" t="s">
        <v>481</v>
      </c>
      <c r="D129" s="307" t="s">
        <v>324</v>
      </c>
      <c r="E129" s="308" t="s">
        <v>325</v>
      </c>
      <c r="F129" s="309" t="s">
        <v>462</v>
      </c>
    </row>
    <row r="130" spans="1:6" x14ac:dyDescent="0.35">
      <c r="A130" s="306" t="s">
        <v>329</v>
      </c>
      <c r="B130" s="307" t="s">
        <v>266</v>
      </c>
      <c r="C130" s="307" t="s">
        <v>481</v>
      </c>
      <c r="D130" s="307" t="s">
        <v>324</v>
      </c>
      <c r="E130" s="308" t="s">
        <v>330</v>
      </c>
      <c r="F130" s="309" t="s">
        <v>462</v>
      </c>
    </row>
    <row r="131" spans="1:6" x14ac:dyDescent="0.35">
      <c r="A131" s="306" t="s">
        <v>329</v>
      </c>
      <c r="B131" s="307" t="s">
        <v>266</v>
      </c>
      <c r="C131" s="307" t="s">
        <v>482</v>
      </c>
      <c r="D131" s="307" t="s">
        <v>324</v>
      </c>
      <c r="E131" s="308" t="s">
        <v>325</v>
      </c>
      <c r="F131" s="309" t="s">
        <v>462</v>
      </c>
    </row>
    <row r="132" spans="1:6" x14ac:dyDescent="0.35">
      <c r="A132" s="306" t="s">
        <v>329</v>
      </c>
      <c r="B132" s="307" t="s">
        <v>273</v>
      </c>
      <c r="C132" s="307" t="s">
        <v>273</v>
      </c>
      <c r="D132" s="307" t="s">
        <v>324</v>
      </c>
      <c r="E132" s="308" t="s">
        <v>325</v>
      </c>
      <c r="F132" s="309" t="s">
        <v>462</v>
      </c>
    </row>
    <row r="133" spans="1:6" x14ac:dyDescent="0.35">
      <c r="A133" s="306" t="s">
        <v>329</v>
      </c>
      <c r="B133" s="307" t="s">
        <v>273</v>
      </c>
      <c r="C133" s="307" t="s">
        <v>483</v>
      </c>
      <c r="D133" s="307" t="s">
        <v>324</v>
      </c>
      <c r="E133" s="308" t="s">
        <v>325</v>
      </c>
      <c r="F133" s="309" t="s">
        <v>462</v>
      </c>
    </row>
    <row r="134" spans="1:6" x14ac:dyDescent="0.35">
      <c r="A134" s="306" t="s">
        <v>329</v>
      </c>
      <c r="B134" s="307" t="s">
        <v>337</v>
      </c>
      <c r="C134" s="307" t="s">
        <v>338</v>
      </c>
      <c r="D134" s="307" t="s">
        <v>324</v>
      </c>
      <c r="E134" s="308" t="s">
        <v>325</v>
      </c>
      <c r="F134" s="309" t="s">
        <v>462</v>
      </c>
    </row>
    <row r="135" spans="1:6" x14ac:dyDescent="0.35">
      <c r="A135" s="306" t="s">
        <v>329</v>
      </c>
      <c r="B135" s="307" t="s">
        <v>337</v>
      </c>
      <c r="C135" s="307" t="s">
        <v>484</v>
      </c>
      <c r="D135" s="307" t="s">
        <v>324</v>
      </c>
      <c r="E135" s="308" t="s">
        <v>325</v>
      </c>
      <c r="F135" s="309" t="s">
        <v>462</v>
      </c>
    </row>
    <row r="136" spans="1:6" x14ac:dyDescent="0.35">
      <c r="A136" s="306" t="s">
        <v>329</v>
      </c>
      <c r="B136" s="307" t="s">
        <v>337</v>
      </c>
      <c r="C136" s="307" t="s">
        <v>485</v>
      </c>
      <c r="D136" s="307" t="s">
        <v>324</v>
      </c>
      <c r="E136" s="308" t="s">
        <v>325</v>
      </c>
      <c r="F136" s="309" t="s">
        <v>462</v>
      </c>
    </row>
    <row r="137" spans="1:6" x14ac:dyDescent="0.35">
      <c r="A137" s="306" t="s">
        <v>358</v>
      </c>
      <c r="B137" s="307" t="s">
        <v>278</v>
      </c>
      <c r="C137" s="307" t="s">
        <v>278</v>
      </c>
      <c r="D137" s="307" t="s">
        <v>324</v>
      </c>
      <c r="E137" s="308" t="s">
        <v>325</v>
      </c>
      <c r="F137" s="309" t="s">
        <v>462</v>
      </c>
    </row>
    <row r="138" spans="1:6" x14ac:dyDescent="0.35">
      <c r="A138" s="306" t="s">
        <v>358</v>
      </c>
      <c r="B138" s="307" t="s">
        <v>359</v>
      </c>
      <c r="C138" s="307" t="s">
        <v>278</v>
      </c>
      <c r="D138" s="307" t="s">
        <v>336</v>
      </c>
      <c r="E138" s="308" t="s">
        <v>325</v>
      </c>
      <c r="F138" s="309" t="s">
        <v>462</v>
      </c>
    </row>
    <row r="139" spans="1:6" x14ac:dyDescent="0.35">
      <c r="A139" s="306" t="s">
        <v>318</v>
      </c>
      <c r="B139" s="307" t="s">
        <v>361</v>
      </c>
      <c r="C139" s="307" t="s">
        <v>362</v>
      </c>
      <c r="D139" s="307" t="s">
        <v>324</v>
      </c>
      <c r="E139" s="308" t="s">
        <v>325</v>
      </c>
      <c r="F139" s="309" t="s">
        <v>462</v>
      </c>
    </row>
    <row r="140" spans="1:6" x14ac:dyDescent="0.35">
      <c r="A140" s="306" t="s">
        <v>318</v>
      </c>
      <c r="B140" s="307" t="s">
        <v>361</v>
      </c>
      <c r="C140" s="307" t="s">
        <v>362</v>
      </c>
      <c r="D140" s="307" t="s">
        <v>336</v>
      </c>
      <c r="E140" s="308" t="s">
        <v>325</v>
      </c>
      <c r="F140" s="309" t="s">
        <v>462</v>
      </c>
    </row>
    <row r="141" spans="1:6" x14ac:dyDescent="0.35">
      <c r="A141" s="306" t="s">
        <v>318</v>
      </c>
      <c r="B141" s="307" t="s">
        <v>361</v>
      </c>
      <c r="C141" s="307" t="s">
        <v>363</v>
      </c>
      <c r="D141" s="307" t="s">
        <v>324</v>
      </c>
      <c r="E141" s="308" t="s">
        <v>325</v>
      </c>
      <c r="F141" s="309" t="s">
        <v>462</v>
      </c>
    </row>
    <row r="142" spans="1:6" x14ac:dyDescent="0.35">
      <c r="A142" s="306" t="s">
        <v>320</v>
      </c>
      <c r="B142" s="307" t="s">
        <v>463</v>
      </c>
      <c r="C142" s="307" t="s">
        <v>488</v>
      </c>
      <c r="D142" s="307" t="s">
        <v>324</v>
      </c>
      <c r="E142" s="308" t="s">
        <v>383</v>
      </c>
      <c r="F142" s="309" t="s">
        <v>462</v>
      </c>
    </row>
    <row r="143" spans="1:6" x14ac:dyDescent="0.35">
      <c r="A143" s="306" t="s">
        <v>320</v>
      </c>
      <c r="B143" s="307" t="s">
        <v>489</v>
      </c>
      <c r="C143" s="307" t="s">
        <v>490</v>
      </c>
      <c r="D143" s="307" t="s">
        <v>324</v>
      </c>
      <c r="E143" s="308" t="s">
        <v>325</v>
      </c>
      <c r="F143" s="309" t="s">
        <v>462</v>
      </c>
    </row>
    <row r="144" spans="1:6" x14ac:dyDescent="0.35">
      <c r="A144" s="306" t="s">
        <v>320</v>
      </c>
      <c r="B144" s="307" t="s">
        <v>463</v>
      </c>
      <c r="C144" s="307" t="s">
        <v>491</v>
      </c>
      <c r="D144" s="307" t="s">
        <v>324</v>
      </c>
      <c r="E144" s="308" t="s">
        <v>390</v>
      </c>
      <c r="F144" s="309" t="s">
        <v>462</v>
      </c>
    </row>
    <row r="145" spans="1:6" x14ac:dyDescent="0.35">
      <c r="A145" s="306" t="s">
        <v>320</v>
      </c>
      <c r="B145" s="307" t="s">
        <v>463</v>
      </c>
      <c r="C145" s="307" t="s">
        <v>492</v>
      </c>
      <c r="D145" s="307" t="s">
        <v>324</v>
      </c>
      <c r="E145" s="308" t="s">
        <v>325</v>
      </c>
      <c r="F145" s="309" t="s">
        <v>462</v>
      </c>
    </row>
    <row r="146" spans="1:6" x14ac:dyDescent="0.35">
      <c r="A146" s="306" t="s">
        <v>320</v>
      </c>
      <c r="B146" s="307" t="s">
        <v>463</v>
      </c>
      <c r="C146" s="307" t="s">
        <v>493</v>
      </c>
      <c r="D146" s="307" t="s">
        <v>324</v>
      </c>
      <c r="E146" s="308" t="s">
        <v>325</v>
      </c>
      <c r="F146" s="309" t="s">
        <v>462</v>
      </c>
    </row>
    <row r="147" spans="1:6" x14ac:dyDescent="0.35">
      <c r="A147" s="306" t="s">
        <v>320</v>
      </c>
      <c r="B147" s="307" t="s">
        <v>463</v>
      </c>
      <c r="C147" s="307" t="s">
        <v>494</v>
      </c>
      <c r="D147" s="307" t="s">
        <v>324</v>
      </c>
      <c r="E147" s="308" t="s">
        <v>325</v>
      </c>
      <c r="F147" s="309" t="s">
        <v>462</v>
      </c>
    </row>
    <row r="148" spans="1:6" x14ac:dyDescent="0.35">
      <c r="A148" s="306" t="s">
        <v>320</v>
      </c>
      <c r="B148" s="307" t="s">
        <v>463</v>
      </c>
      <c r="C148" s="307" t="s">
        <v>495</v>
      </c>
      <c r="D148" s="307" t="s">
        <v>324</v>
      </c>
      <c r="E148" s="308" t="s">
        <v>325</v>
      </c>
      <c r="F148" s="309" t="s">
        <v>462</v>
      </c>
    </row>
    <row r="149" spans="1:6" x14ac:dyDescent="0.35">
      <c r="A149" s="306" t="s">
        <v>320</v>
      </c>
      <c r="B149" s="307" t="s">
        <v>496</v>
      </c>
      <c r="C149" s="307" t="s">
        <v>497</v>
      </c>
      <c r="D149" s="307" t="s">
        <v>324</v>
      </c>
      <c r="E149" s="308" t="s">
        <v>325</v>
      </c>
      <c r="F149" s="309" t="s">
        <v>462</v>
      </c>
    </row>
    <row r="150" spans="1:6" x14ac:dyDescent="0.35">
      <c r="A150" s="306" t="s">
        <v>320</v>
      </c>
      <c r="B150" s="307" t="s">
        <v>270</v>
      </c>
      <c r="C150" s="307" t="s">
        <v>376</v>
      </c>
      <c r="D150" s="307" t="s">
        <v>324</v>
      </c>
      <c r="E150" s="308" t="s">
        <v>325</v>
      </c>
      <c r="F150" s="309" t="s">
        <v>462</v>
      </c>
    </row>
    <row r="151" spans="1:6" x14ac:dyDescent="0.35">
      <c r="A151" s="306" t="s">
        <v>320</v>
      </c>
      <c r="B151" s="307" t="s">
        <v>393</v>
      </c>
      <c r="C151" s="307" t="s">
        <v>394</v>
      </c>
      <c r="D151" s="307" t="s">
        <v>324</v>
      </c>
      <c r="E151" s="308" t="s">
        <v>325</v>
      </c>
      <c r="F151" s="309" t="s">
        <v>462</v>
      </c>
    </row>
    <row r="152" spans="1:6" x14ac:dyDescent="0.35">
      <c r="A152" s="306" t="s">
        <v>320</v>
      </c>
      <c r="B152" s="307" t="s">
        <v>393</v>
      </c>
      <c r="C152" s="307" t="s">
        <v>394</v>
      </c>
      <c r="D152" s="307" t="s">
        <v>336</v>
      </c>
      <c r="E152" s="308" t="s">
        <v>325</v>
      </c>
      <c r="F152" s="309" t="s">
        <v>462</v>
      </c>
    </row>
    <row r="153" spans="1:6" x14ac:dyDescent="0.35">
      <c r="A153" s="306" t="s">
        <v>320</v>
      </c>
      <c r="B153" s="307" t="s">
        <v>395</v>
      </c>
      <c r="C153" s="307" t="s">
        <v>498</v>
      </c>
      <c r="D153" s="307" t="s">
        <v>324</v>
      </c>
      <c r="E153" s="308" t="s">
        <v>499</v>
      </c>
      <c r="F153" s="309" t="s">
        <v>462</v>
      </c>
    </row>
    <row r="154" spans="1:6" x14ac:dyDescent="0.35">
      <c r="A154" s="306" t="s">
        <v>320</v>
      </c>
      <c r="B154" s="307" t="s">
        <v>395</v>
      </c>
      <c r="C154" s="307" t="s">
        <v>396</v>
      </c>
      <c r="D154" s="307" t="s">
        <v>336</v>
      </c>
      <c r="E154" s="308" t="s">
        <v>330</v>
      </c>
      <c r="F154" s="309" t="s">
        <v>462</v>
      </c>
    </row>
    <row r="155" spans="1:6" x14ac:dyDescent="0.35">
      <c r="A155" s="306" t="s">
        <v>320</v>
      </c>
      <c r="B155" s="307" t="s">
        <v>419</v>
      </c>
      <c r="C155" s="307" t="s">
        <v>420</v>
      </c>
      <c r="D155" s="307" t="s">
        <v>324</v>
      </c>
      <c r="E155" s="308" t="s">
        <v>383</v>
      </c>
      <c r="F155" s="309" t="s">
        <v>462</v>
      </c>
    </row>
    <row r="156" spans="1:6" x14ac:dyDescent="0.35">
      <c r="A156" s="306" t="s">
        <v>320</v>
      </c>
      <c r="B156" s="307" t="s">
        <v>419</v>
      </c>
      <c r="C156" s="307" t="s">
        <v>421</v>
      </c>
      <c r="D156" s="307" t="s">
        <v>324</v>
      </c>
      <c r="E156" s="308" t="s">
        <v>360</v>
      </c>
      <c r="F156" s="309" t="s">
        <v>462</v>
      </c>
    </row>
    <row r="157" spans="1:6" x14ac:dyDescent="0.35">
      <c r="A157" s="306" t="s">
        <v>320</v>
      </c>
      <c r="B157" s="307" t="s">
        <v>419</v>
      </c>
      <c r="C157" s="307" t="s">
        <v>500</v>
      </c>
      <c r="D157" s="307" t="s">
        <v>324</v>
      </c>
      <c r="E157" s="308" t="s">
        <v>401</v>
      </c>
      <c r="F157" s="309" t="s">
        <v>462</v>
      </c>
    </row>
    <row r="158" spans="1:6" x14ac:dyDescent="0.35">
      <c r="A158" s="306" t="s">
        <v>320</v>
      </c>
      <c r="B158" s="307" t="s">
        <v>440</v>
      </c>
      <c r="C158" s="307" t="s">
        <v>441</v>
      </c>
      <c r="D158" s="307" t="s">
        <v>324</v>
      </c>
      <c r="E158" s="308" t="s">
        <v>325</v>
      </c>
      <c r="F158" s="309" t="s">
        <v>462</v>
      </c>
    </row>
    <row r="159" spans="1:6" x14ac:dyDescent="0.35">
      <c r="A159" s="306" t="s">
        <v>320</v>
      </c>
      <c r="B159" s="307" t="s">
        <v>455</v>
      </c>
      <c r="C159" s="307" t="s">
        <v>456</v>
      </c>
      <c r="D159" s="307" t="s">
        <v>324</v>
      </c>
      <c r="E159" s="308" t="s">
        <v>325</v>
      </c>
      <c r="F159" s="309" t="s">
        <v>462</v>
      </c>
    </row>
    <row r="160" spans="1:6" x14ac:dyDescent="0.35">
      <c r="A160" s="306" t="s">
        <v>320</v>
      </c>
      <c r="B160" s="307" t="s">
        <v>455</v>
      </c>
      <c r="C160" s="307" t="s">
        <v>456</v>
      </c>
      <c r="D160" s="307" t="s">
        <v>336</v>
      </c>
      <c r="E160" s="308" t="s">
        <v>325</v>
      </c>
      <c r="F160" s="309" t="s">
        <v>462</v>
      </c>
    </row>
    <row r="161" spans="1:6" x14ac:dyDescent="0.35">
      <c r="A161" s="306" t="s">
        <v>320</v>
      </c>
      <c r="B161" s="307" t="s">
        <v>279</v>
      </c>
      <c r="C161" s="307" t="s">
        <v>457</v>
      </c>
      <c r="D161" s="307" t="s">
        <v>324</v>
      </c>
      <c r="E161" s="308" t="s">
        <v>325</v>
      </c>
      <c r="F161" s="309" t="s">
        <v>462</v>
      </c>
    </row>
    <row r="162" spans="1:6" x14ac:dyDescent="0.35">
      <c r="A162" s="306" t="s">
        <v>320</v>
      </c>
      <c r="B162" s="307" t="s">
        <v>279</v>
      </c>
      <c r="C162" s="307" t="s">
        <v>457</v>
      </c>
      <c r="D162" s="307" t="s">
        <v>324</v>
      </c>
      <c r="E162" s="308" t="s">
        <v>330</v>
      </c>
      <c r="F162" s="309" t="s">
        <v>462</v>
      </c>
    </row>
    <row r="163" spans="1:6" x14ac:dyDescent="0.35">
      <c r="A163" s="306" t="s">
        <v>320</v>
      </c>
      <c r="B163" s="307" t="s">
        <v>280</v>
      </c>
      <c r="C163" s="307" t="s">
        <v>458</v>
      </c>
      <c r="D163" s="307" t="s">
        <v>324</v>
      </c>
      <c r="E163" s="308" t="s">
        <v>325</v>
      </c>
      <c r="F163" s="309" t="s">
        <v>462</v>
      </c>
    </row>
    <row r="164" spans="1:6" x14ac:dyDescent="0.35">
      <c r="A164" s="306" t="s">
        <v>320</v>
      </c>
      <c r="B164" s="307" t="s">
        <v>280</v>
      </c>
      <c r="C164" s="307" t="s">
        <v>458</v>
      </c>
      <c r="D164" s="307" t="s">
        <v>336</v>
      </c>
      <c r="E164" s="308" t="s">
        <v>325</v>
      </c>
      <c r="F164" s="309" t="s">
        <v>462</v>
      </c>
    </row>
    <row r="165" spans="1:6" x14ac:dyDescent="0.35">
      <c r="A165" s="306" t="s">
        <v>320</v>
      </c>
      <c r="B165" s="307" t="s">
        <v>502</v>
      </c>
      <c r="C165" s="307" t="s">
        <v>503</v>
      </c>
      <c r="D165" s="307" t="s">
        <v>324</v>
      </c>
      <c r="E165" s="308" t="s">
        <v>325</v>
      </c>
      <c r="F165" s="309" t="s">
        <v>462</v>
      </c>
    </row>
    <row r="166" spans="1:6" ht="16" thickBot="1" x14ac:dyDescent="0.4">
      <c r="A166" s="315" t="s">
        <v>80</v>
      </c>
      <c r="B166" s="16"/>
      <c r="C166" s="16"/>
      <c r="D166" s="16"/>
      <c r="E166" s="16"/>
      <c r="F166" s="16"/>
    </row>
    <row r="167" spans="1:6" ht="16" thickBot="1" x14ac:dyDescent="0.4">
      <c r="A167" s="98" t="s">
        <v>24</v>
      </c>
      <c r="B167" s="274" t="s">
        <v>51</v>
      </c>
      <c r="C167" s="274" t="s">
        <v>102</v>
      </c>
      <c r="D167" s="274" t="s">
        <v>98</v>
      </c>
      <c r="E167" s="274" t="s">
        <v>78</v>
      </c>
      <c r="F167" s="305" t="s">
        <v>79</v>
      </c>
    </row>
    <row r="168" spans="1:6" x14ac:dyDescent="0.35">
      <c r="A168" s="316" t="s">
        <v>311</v>
      </c>
      <c r="B168" s="316" t="s">
        <v>504</v>
      </c>
      <c r="C168" s="316" t="s">
        <v>504</v>
      </c>
      <c r="D168" s="316" t="s">
        <v>324</v>
      </c>
      <c r="E168" s="316" t="s">
        <v>325</v>
      </c>
      <c r="F168" s="309" t="s">
        <v>505</v>
      </c>
    </row>
    <row r="169" spans="1:6" x14ac:dyDescent="0.35">
      <c r="A169" s="317" t="s">
        <v>311</v>
      </c>
      <c r="B169" s="317" t="s">
        <v>504</v>
      </c>
      <c r="C169" s="317" t="s">
        <v>504</v>
      </c>
      <c r="D169" s="317" t="s">
        <v>324</v>
      </c>
      <c r="E169" s="317" t="s">
        <v>330</v>
      </c>
      <c r="F169" s="309" t="s">
        <v>505</v>
      </c>
    </row>
    <row r="170" spans="1:6" x14ac:dyDescent="0.35">
      <c r="A170" s="317" t="s">
        <v>311</v>
      </c>
      <c r="B170" s="317" t="s">
        <v>506</v>
      </c>
      <c r="C170" s="317" t="s">
        <v>506</v>
      </c>
      <c r="D170" s="317" t="s">
        <v>324</v>
      </c>
      <c r="E170" s="317" t="s">
        <v>325</v>
      </c>
      <c r="F170" s="309" t="s">
        <v>507</v>
      </c>
    </row>
    <row r="171" spans="1:6" x14ac:dyDescent="0.35">
      <c r="A171" s="318" t="s">
        <v>311</v>
      </c>
      <c r="B171" s="318" t="s">
        <v>506</v>
      </c>
      <c r="C171" s="318" t="s">
        <v>506</v>
      </c>
      <c r="D171" s="318" t="s">
        <v>324</v>
      </c>
      <c r="E171" s="318" t="s">
        <v>330</v>
      </c>
      <c r="F171" s="314" t="s">
        <v>507</v>
      </c>
    </row>
    <row r="172" spans="1:6" x14ac:dyDescent="0.35">
      <c r="A172" s="270" t="s">
        <v>508</v>
      </c>
      <c r="B172" s="270" t="s">
        <v>509</v>
      </c>
      <c r="C172" s="270" t="s">
        <v>292</v>
      </c>
      <c r="D172" s="270" t="s">
        <v>324</v>
      </c>
      <c r="E172" s="270" t="s">
        <v>325</v>
      </c>
      <c r="F172" s="285" t="s">
        <v>462</v>
      </c>
    </row>
    <row r="173" spans="1:6" x14ac:dyDescent="0.35">
      <c r="A173" s="14"/>
      <c r="B173" s="14"/>
      <c r="C173" s="14"/>
      <c r="D173" s="14"/>
      <c r="E173" s="14"/>
      <c r="F173" s="14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2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topLeftCell="A10" zoomScaleNormal="130" zoomScaleSheetLayoutView="100" workbookViewId="0">
      <selection activeCell="G14" sqref="G14"/>
    </sheetView>
  </sheetViews>
  <sheetFormatPr defaultRowHeight="15.5" x14ac:dyDescent="0.35"/>
  <cols>
    <col min="1" max="1" width="19.33203125" customWidth="1"/>
    <col min="2" max="2" width="11.33203125" customWidth="1"/>
    <col min="3" max="3" width="19.83203125" customWidth="1"/>
    <col min="4" max="4" width="22" customWidth="1"/>
    <col min="5" max="5" width="9.08203125" customWidth="1"/>
    <col min="6" max="6" width="9.5" customWidth="1"/>
    <col min="7" max="7" width="12" customWidth="1"/>
    <col min="8" max="8" width="12.83203125" customWidth="1"/>
    <col min="9" max="9" width="10.83203125" customWidth="1"/>
  </cols>
  <sheetData>
    <row r="1" spans="1:10" ht="45" customHeight="1" x14ac:dyDescent="0.4">
      <c r="A1" s="462" t="s">
        <v>229</v>
      </c>
      <c r="B1" s="462"/>
      <c r="C1" s="462"/>
      <c r="D1" s="462"/>
      <c r="E1" s="462"/>
      <c r="F1" s="462"/>
      <c r="G1" s="462"/>
      <c r="H1" s="462"/>
      <c r="I1" s="42"/>
    </row>
    <row r="2" spans="1:10" ht="29.25" customHeight="1" thickBot="1" x14ac:dyDescent="0.45">
      <c r="A2" s="58" t="s">
        <v>81</v>
      </c>
      <c r="B2" s="24"/>
      <c r="C2" s="24"/>
      <c r="D2" s="24"/>
      <c r="E2" s="41"/>
      <c r="F2" s="24"/>
      <c r="G2" s="24"/>
      <c r="H2" s="24"/>
      <c r="I2" s="24"/>
    </row>
    <row r="3" spans="1:10" ht="31.5" thickBot="1" x14ac:dyDescent="0.4">
      <c r="A3" s="75" t="s">
        <v>24</v>
      </c>
      <c r="B3" s="90" t="s">
        <v>21</v>
      </c>
      <c r="C3" s="90" t="s">
        <v>51</v>
      </c>
      <c r="D3" s="90" t="s">
        <v>102</v>
      </c>
      <c r="E3" s="90" t="s">
        <v>98</v>
      </c>
      <c r="F3" s="90" t="s">
        <v>78</v>
      </c>
      <c r="G3" s="90" t="s">
        <v>79</v>
      </c>
      <c r="H3" s="91" t="s">
        <v>82</v>
      </c>
      <c r="I3" s="40"/>
    </row>
    <row r="4" spans="1:10" s="4" customFormat="1" ht="36.75" customHeight="1" x14ac:dyDescent="0.35">
      <c r="I4" s="57"/>
      <c r="J4" s="40"/>
    </row>
    <row r="5" spans="1:10" x14ac:dyDescent="0.35">
      <c r="A5" s="57"/>
      <c r="B5" s="57"/>
      <c r="C5" s="57"/>
      <c r="D5" s="57"/>
      <c r="E5" s="57"/>
      <c r="F5" s="57"/>
      <c r="G5" s="57"/>
      <c r="H5" s="57"/>
      <c r="I5" s="40"/>
    </row>
    <row r="6" spans="1:10" x14ac:dyDescent="0.35">
      <c r="A6" s="57"/>
      <c r="B6" s="57"/>
      <c r="C6" s="57"/>
      <c r="D6" s="57"/>
      <c r="E6" s="57"/>
      <c r="F6" s="57"/>
      <c r="G6" s="57"/>
      <c r="H6" s="57"/>
      <c r="I6" s="40"/>
    </row>
    <row r="7" spans="1:10" x14ac:dyDescent="0.35">
      <c r="A7" s="57"/>
      <c r="B7" s="57"/>
      <c r="C7" s="57"/>
      <c r="D7" s="57"/>
      <c r="E7" s="57"/>
      <c r="F7" s="57"/>
      <c r="G7" s="57"/>
      <c r="H7" s="57"/>
      <c r="I7" s="40"/>
    </row>
    <row r="8" spans="1:10" x14ac:dyDescent="0.35">
      <c r="A8" s="43"/>
      <c r="B8" s="43"/>
      <c r="C8" s="43"/>
      <c r="D8" s="43"/>
      <c r="E8" s="43"/>
      <c r="F8" s="43"/>
      <c r="G8" s="43"/>
      <c r="H8" s="43"/>
      <c r="I8" s="40"/>
    </row>
    <row r="9" spans="1:10" x14ac:dyDescent="0.35">
      <c r="A9" s="2"/>
      <c r="B9" s="2"/>
      <c r="C9" s="2"/>
      <c r="D9" s="15"/>
      <c r="E9" s="15"/>
      <c r="F9" s="15"/>
      <c r="G9" s="2"/>
      <c r="H9" s="2"/>
      <c r="I9" s="7"/>
    </row>
    <row r="10" spans="1:10" ht="24.75" customHeight="1" thickBot="1" x14ac:dyDescent="0.4">
      <c r="A10" s="113" t="s">
        <v>118</v>
      </c>
      <c r="I10" s="7"/>
    </row>
    <row r="11" spans="1:10" ht="62.5" thickBot="1" x14ac:dyDescent="0.4">
      <c r="A11" s="75" t="s">
        <v>24</v>
      </c>
      <c r="B11" s="90" t="s">
        <v>21</v>
      </c>
      <c r="C11" s="90" t="s">
        <v>51</v>
      </c>
      <c r="D11" s="90" t="s">
        <v>102</v>
      </c>
      <c r="E11" s="90" t="s">
        <v>98</v>
      </c>
      <c r="F11" s="90" t="s">
        <v>78</v>
      </c>
      <c r="G11" s="90" t="s">
        <v>79</v>
      </c>
      <c r="H11" s="91" t="s">
        <v>117</v>
      </c>
      <c r="I11" s="32"/>
    </row>
    <row r="12" spans="1:10" ht="31" x14ac:dyDescent="0.35">
      <c r="A12" s="319" t="s">
        <v>318</v>
      </c>
      <c r="B12" s="319" t="s">
        <v>297</v>
      </c>
      <c r="C12" s="320" t="s">
        <v>361</v>
      </c>
      <c r="D12" s="320" t="s">
        <v>486</v>
      </c>
      <c r="E12" s="320" t="s">
        <v>324</v>
      </c>
      <c r="F12" s="321" t="s">
        <v>487</v>
      </c>
      <c r="G12" s="322" t="s">
        <v>462</v>
      </c>
      <c r="H12" s="323">
        <v>43708</v>
      </c>
      <c r="I12" s="32"/>
    </row>
    <row r="13" spans="1:10" x14ac:dyDescent="0.35">
      <c r="A13" s="43"/>
      <c r="B13" s="43"/>
      <c r="C13" s="43"/>
      <c r="D13" s="43"/>
      <c r="E13" s="43"/>
      <c r="F13" s="43"/>
      <c r="G13" s="43"/>
      <c r="H13" s="43"/>
      <c r="I13" s="32"/>
    </row>
    <row r="14" spans="1:10" x14ac:dyDescent="0.35">
      <c r="A14" s="43"/>
      <c r="B14" s="43"/>
      <c r="C14" s="43"/>
      <c r="D14" s="43"/>
      <c r="E14" s="43"/>
      <c r="F14" s="43"/>
      <c r="G14" s="43"/>
      <c r="H14" s="43"/>
      <c r="I14" s="32"/>
    </row>
    <row r="15" spans="1:10" x14ac:dyDescent="0.35">
      <c r="A15" s="43"/>
      <c r="B15" s="43"/>
      <c r="C15" s="43"/>
      <c r="D15" s="43"/>
      <c r="E15" s="43"/>
      <c r="F15" s="43"/>
      <c r="G15" s="43"/>
      <c r="H15" s="43"/>
      <c r="I15" s="32"/>
    </row>
    <row r="16" spans="1:10" x14ac:dyDescent="0.35">
      <c r="A16" s="43"/>
      <c r="B16" s="43"/>
      <c r="C16" s="43"/>
      <c r="D16" s="43"/>
      <c r="E16" s="43"/>
      <c r="F16" s="43"/>
      <c r="G16" s="43"/>
      <c r="H16" s="43"/>
      <c r="I16" s="32"/>
    </row>
    <row r="17" spans="1:9" x14ac:dyDescent="0.35">
      <c r="A17" s="2"/>
      <c r="B17" s="2"/>
      <c r="C17" s="2"/>
      <c r="D17" s="15"/>
      <c r="E17" s="15"/>
      <c r="F17" s="15"/>
      <c r="G17" s="2"/>
      <c r="H17" s="2"/>
      <c r="I17" s="7"/>
    </row>
    <row r="18" spans="1:9" x14ac:dyDescent="0.35">
      <c r="H18" s="17"/>
      <c r="I18" s="7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view="pageBreakPreview" topLeftCell="A2" zoomScaleNormal="100" zoomScaleSheetLayoutView="100" workbookViewId="0">
      <selection activeCell="E16" sqref="E16"/>
    </sheetView>
  </sheetViews>
  <sheetFormatPr defaultRowHeight="15.5" x14ac:dyDescent="0.35"/>
  <cols>
    <col min="1" max="1" width="31.5" customWidth="1"/>
    <col min="2" max="2" width="48.08203125" customWidth="1"/>
  </cols>
  <sheetData>
    <row r="1" spans="1:2" ht="50.25" customHeight="1" thickBot="1" x14ac:dyDescent="0.4">
      <c r="A1" s="482" t="s">
        <v>257</v>
      </c>
      <c r="B1" s="482"/>
    </row>
    <row r="2" spans="1:2" s="1" customFormat="1" ht="16" thickBot="1" x14ac:dyDescent="0.4">
      <c r="A2" s="120" t="s">
        <v>24</v>
      </c>
      <c r="B2" s="88" t="s">
        <v>264</v>
      </c>
    </row>
    <row r="3" spans="1:2" x14ac:dyDescent="0.35">
      <c r="A3" s="332" t="s">
        <v>546</v>
      </c>
      <c r="B3" s="332" t="s">
        <v>547</v>
      </c>
    </row>
    <row r="4" spans="1:2" x14ac:dyDescent="0.35">
      <c r="A4" s="332"/>
      <c r="B4" s="332" t="s">
        <v>548</v>
      </c>
    </row>
    <row r="5" spans="1:2" x14ac:dyDescent="0.35">
      <c r="A5" s="332"/>
      <c r="B5" s="332" t="s">
        <v>549</v>
      </c>
    </row>
    <row r="6" spans="1:2" x14ac:dyDescent="0.35">
      <c r="A6" s="332"/>
      <c r="B6" s="332" t="s">
        <v>550</v>
      </c>
    </row>
    <row r="7" spans="1:2" x14ac:dyDescent="0.35">
      <c r="A7" s="332"/>
      <c r="B7" s="332" t="s">
        <v>551</v>
      </c>
    </row>
    <row r="8" spans="1:2" x14ac:dyDescent="0.35">
      <c r="A8" s="332"/>
      <c r="B8" s="332" t="s">
        <v>552</v>
      </c>
    </row>
    <row r="9" spans="1:2" x14ac:dyDescent="0.35">
      <c r="A9" s="332"/>
      <c r="B9" s="332" t="s">
        <v>553</v>
      </c>
    </row>
    <row r="10" spans="1:2" x14ac:dyDescent="0.35">
      <c r="A10" s="332"/>
      <c r="B10" s="332" t="s">
        <v>554</v>
      </c>
    </row>
    <row r="11" spans="1:2" x14ac:dyDescent="0.35">
      <c r="A11" s="332"/>
      <c r="B11" s="332" t="s">
        <v>555</v>
      </c>
    </row>
    <row r="12" spans="1:2" x14ac:dyDescent="0.35">
      <c r="A12" s="332" t="s">
        <v>556</v>
      </c>
      <c r="B12" s="332" t="s">
        <v>557</v>
      </c>
    </row>
    <row r="13" spans="1:2" x14ac:dyDescent="0.35">
      <c r="A13" s="332"/>
      <c r="B13" s="332" t="s">
        <v>558</v>
      </c>
    </row>
    <row r="14" spans="1:2" x14ac:dyDescent="0.35">
      <c r="A14" s="332"/>
      <c r="B14" s="332" t="s">
        <v>559</v>
      </c>
    </row>
    <row r="15" spans="1:2" x14ac:dyDescent="0.35">
      <c r="A15" s="332"/>
      <c r="B15" s="332" t="s">
        <v>560</v>
      </c>
    </row>
    <row r="16" spans="1:2" x14ac:dyDescent="0.35">
      <c r="A16" s="332"/>
      <c r="B16" s="332" t="s">
        <v>513</v>
      </c>
    </row>
    <row r="17" spans="1:2" x14ac:dyDescent="0.35">
      <c r="A17" s="332"/>
      <c r="B17" s="332" t="s">
        <v>561</v>
      </c>
    </row>
    <row r="18" spans="1:2" x14ac:dyDescent="0.35">
      <c r="A18" s="332"/>
      <c r="B18" s="332" t="s">
        <v>562</v>
      </c>
    </row>
    <row r="19" spans="1:2" x14ac:dyDescent="0.35">
      <c r="A19" s="332"/>
      <c r="B19" s="332" t="s">
        <v>563</v>
      </c>
    </row>
    <row r="20" spans="1:2" x14ac:dyDescent="0.35">
      <c r="A20" s="332"/>
      <c r="B20" s="332" t="s">
        <v>516</v>
      </c>
    </row>
    <row r="21" spans="1:2" x14ac:dyDescent="0.35">
      <c r="A21" s="332"/>
      <c r="B21" s="332" t="s">
        <v>564</v>
      </c>
    </row>
    <row r="22" spans="1:2" x14ac:dyDescent="0.35">
      <c r="A22" s="332"/>
      <c r="B22" s="332" t="s">
        <v>565</v>
      </c>
    </row>
    <row r="23" spans="1:2" x14ac:dyDescent="0.35">
      <c r="A23" s="332"/>
      <c r="B23" s="332" t="s">
        <v>566</v>
      </c>
    </row>
    <row r="24" spans="1:2" x14ac:dyDescent="0.35">
      <c r="A24" s="332"/>
      <c r="B24" s="332" t="s">
        <v>567</v>
      </c>
    </row>
    <row r="25" spans="1:2" x14ac:dyDescent="0.35">
      <c r="A25" s="332"/>
      <c r="B25" s="332" t="s">
        <v>568</v>
      </c>
    </row>
    <row r="26" spans="1:2" x14ac:dyDescent="0.35">
      <c r="A26" s="332"/>
      <c r="B26" s="332" t="s">
        <v>523</v>
      </c>
    </row>
    <row r="27" spans="1:2" x14ac:dyDescent="0.35">
      <c r="A27" s="332" t="s">
        <v>569</v>
      </c>
      <c r="B27" s="332" t="s">
        <v>570</v>
      </c>
    </row>
    <row r="28" spans="1:2" x14ac:dyDescent="0.35">
      <c r="A28" s="332"/>
      <c r="B28" s="332" t="s">
        <v>571</v>
      </c>
    </row>
    <row r="29" spans="1:2" x14ac:dyDescent="0.35">
      <c r="A29" s="332"/>
      <c r="B29" s="332" t="s">
        <v>572</v>
      </c>
    </row>
    <row r="30" spans="1:2" x14ac:dyDescent="0.35">
      <c r="A30" s="332"/>
      <c r="B30" s="332" t="s">
        <v>573</v>
      </c>
    </row>
    <row r="31" spans="1:2" x14ac:dyDescent="0.35">
      <c r="A31" s="332" t="s">
        <v>574</v>
      </c>
      <c r="B31" s="332" t="s">
        <v>575</v>
      </c>
    </row>
    <row r="32" spans="1:2" x14ac:dyDescent="0.35">
      <c r="A32" s="332"/>
      <c r="B32" s="332" t="s">
        <v>576</v>
      </c>
    </row>
    <row r="33" spans="1:2" x14ac:dyDescent="0.35">
      <c r="A33" s="332"/>
      <c r="B33" s="332" t="s">
        <v>577</v>
      </c>
    </row>
    <row r="34" spans="1:2" x14ac:dyDescent="0.35">
      <c r="A34" s="332"/>
      <c r="B34" s="332" t="s">
        <v>578</v>
      </c>
    </row>
    <row r="35" spans="1:2" x14ac:dyDescent="0.35">
      <c r="A35" s="332"/>
      <c r="B35" s="332" t="s">
        <v>579</v>
      </c>
    </row>
    <row r="36" spans="1:2" x14ac:dyDescent="0.35">
      <c r="A36" s="332"/>
      <c r="B36" s="332" t="s">
        <v>580</v>
      </c>
    </row>
    <row r="37" spans="1:2" x14ac:dyDescent="0.35">
      <c r="A37" s="332"/>
      <c r="B37" s="332" t="s">
        <v>581</v>
      </c>
    </row>
    <row r="38" spans="1:2" x14ac:dyDescent="0.35">
      <c r="A38" s="74"/>
      <c r="B38" s="74"/>
    </row>
    <row r="39" spans="1:2" x14ac:dyDescent="0.35">
      <c r="A39" s="2"/>
      <c r="B39" s="2"/>
    </row>
    <row r="40" spans="1:2" x14ac:dyDescent="0.35">
      <c r="A40" s="2"/>
      <c r="B40" s="2"/>
    </row>
    <row r="41" spans="1:2" x14ac:dyDescent="0.35">
      <c r="A41" s="2"/>
      <c r="B41" s="2"/>
    </row>
    <row r="42" spans="1:2" x14ac:dyDescent="0.35">
      <c r="A42" s="2"/>
      <c r="B42" s="2"/>
    </row>
    <row r="43" spans="1:2" x14ac:dyDescent="0.35">
      <c r="A43" s="2"/>
      <c r="B43" s="2"/>
    </row>
    <row r="44" spans="1:2" x14ac:dyDescent="0.35">
      <c r="A44" s="2"/>
      <c r="B44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Normal="100" zoomScaleSheetLayoutView="100" workbookViewId="0">
      <selection activeCell="D6" sqref="D6"/>
    </sheetView>
  </sheetViews>
  <sheetFormatPr defaultRowHeight="15.5" x14ac:dyDescent="0.35"/>
  <cols>
    <col min="1" max="1" width="25.33203125" customWidth="1"/>
    <col min="2" max="2" width="26.33203125" customWidth="1"/>
    <col min="3" max="3" width="34.75" customWidth="1"/>
    <col min="4" max="4" width="30.75" customWidth="1"/>
  </cols>
  <sheetData>
    <row r="1" spans="1:3" ht="78.75" customHeight="1" x14ac:dyDescent="0.35">
      <c r="A1" s="482" t="s">
        <v>259</v>
      </c>
      <c r="B1" s="482"/>
      <c r="C1" s="482"/>
    </row>
    <row r="2" spans="1:3" ht="24" customHeight="1" thickBot="1" x14ac:dyDescent="0.4">
      <c r="A2" s="518" t="s">
        <v>258</v>
      </c>
      <c r="B2" s="518"/>
      <c r="C2" s="326"/>
    </row>
    <row r="3" spans="1:3" ht="31.5" thickBot="1" x14ac:dyDescent="0.4">
      <c r="A3" s="122" t="s">
        <v>24</v>
      </c>
      <c r="B3" s="88" t="s">
        <v>264</v>
      </c>
      <c r="C3" s="89" t="s">
        <v>82</v>
      </c>
    </row>
    <row r="4" spans="1:3" x14ac:dyDescent="0.35">
      <c r="A4" s="74"/>
      <c r="B4" s="74"/>
      <c r="C4" s="74"/>
    </row>
    <row r="5" spans="1:3" x14ac:dyDescent="0.35">
      <c r="A5" s="74"/>
      <c r="B5" s="74"/>
      <c r="C5" s="74"/>
    </row>
    <row r="6" spans="1:3" x14ac:dyDescent="0.35">
      <c r="A6" s="74"/>
      <c r="B6" s="74"/>
      <c r="C6" s="74"/>
    </row>
    <row r="7" spans="1:3" x14ac:dyDescent="0.35">
      <c r="A7" s="2"/>
      <c r="B7" s="2"/>
      <c r="C7" s="2"/>
    </row>
    <row r="8" spans="1:3" x14ac:dyDescent="0.35">
      <c r="A8" s="2"/>
      <c r="B8" s="2"/>
      <c r="C8" s="2"/>
    </row>
    <row r="9" spans="1:3" x14ac:dyDescent="0.35">
      <c r="A9" s="2"/>
      <c r="B9" s="2"/>
      <c r="C9" s="2"/>
    </row>
    <row r="10" spans="1:3" x14ac:dyDescent="0.35">
      <c r="C10" s="17"/>
    </row>
    <row r="11" spans="1:3" ht="16" thickBot="1" x14ac:dyDescent="0.4">
      <c r="A11" s="113" t="s">
        <v>260</v>
      </c>
    </row>
    <row r="12" spans="1:3" ht="31.5" thickBot="1" x14ac:dyDescent="0.4">
      <c r="A12" s="122" t="s">
        <v>24</v>
      </c>
      <c r="B12" s="88" t="s">
        <v>264</v>
      </c>
      <c r="C12" s="89" t="s">
        <v>103</v>
      </c>
    </row>
    <row r="13" spans="1:3" x14ac:dyDescent="0.35">
      <c r="A13" s="74"/>
      <c r="B13" s="74"/>
      <c r="C13" s="74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C18" s="17"/>
    </row>
  </sheetData>
  <mergeCells count="2">
    <mergeCell ref="A1:C1"/>
    <mergeCell ref="A2:B2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1"/>
  <sheetViews>
    <sheetView view="pageBreakPreview" topLeftCell="A257" zoomScaleNormal="100" zoomScaleSheetLayoutView="100" workbookViewId="0">
      <selection activeCell="O258" sqref="O258"/>
    </sheetView>
  </sheetViews>
  <sheetFormatPr defaultRowHeight="15.5" x14ac:dyDescent="0.35"/>
  <cols>
    <col min="1" max="1" width="3.75" customWidth="1"/>
    <col min="2" max="2" width="6.58203125" customWidth="1"/>
    <col min="3" max="3" width="12.75" customWidth="1"/>
    <col min="4" max="4" width="6" customWidth="1"/>
    <col min="5" max="5" width="5.25" customWidth="1"/>
    <col min="6" max="6" width="12.08203125" customWidth="1"/>
    <col min="7" max="7" width="14.75" customWidth="1"/>
    <col min="8" max="8" width="11.58203125" customWidth="1"/>
    <col min="9" max="9" width="10.08203125" customWidth="1"/>
    <col min="10" max="10" width="11.25" customWidth="1"/>
    <col min="11" max="11" width="14.75" customWidth="1"/>
    <col min="12" max="12" width="10.5" customWidth="1"/>
  </cols>
  <sheetData>
    <row r="1" spans="1:12" ht="20.5" customHeight="1" thickBot="1" x14ac:dyDescent="0.45">
      <c r="A1" s="519" t="s">
        <v>230</v>
      </c>
      <c r="B1" s="519"/>
      <c r="C1" s="519"/>
      <c r="D1" s="519"/>
      <c r="E1" s="519"/>
      <c r="F1" s="519"/>
      <c r="G1" s="519"/>
      <c r="H1" s="519"/>
      <c r="I1" s="519"/>
      <c r="J1" s="520"/>
      <c r="K1" s="520"/>
      <c r="L1" s="519"/>
    </row>
    <row r="2" spans="1:12" ht="138" customHeight="1" thickBot="1" x14ac:dyDescent="0.4">
      <c r="A2" s="143" t="s">
        <v>104</v>
      </c>
      <c r="B2" s="144" t="s">
        <v>24</v>
      </c>
      <c r="C2" s="144" t="s">
        <v>153</v>
      </c>
      <c r="D2" s="144" t="s">
        <v>156</v>
      </c>
      <c r="E2" s="144" t="s">
        <v>155</v>
      </c>
      <c r="F2" s="144" t="s">
        <v>105</v>
      </c>
      <c r="G2" s="144" t="s">
        <v>106</v>
      </c>
      <c r="H2" s="144" t="s">
        <v>92</v>
      </c>
      <c r="I2" s="144" t="s">
        <v>107</v>
      </c>
      <c r="J2" s="144" t="s">
        <v>108</v>
      </c>
      <c r="K2" s="144" t="s">
        <v>109</v>
      </c>
      <c r="L2" s="145" t="s">
        <v>110</v>
      </c>
    </row>
    <row r="3" spans="1:12" ht="52" x14ac:dyDescent="0.35">
      <c r="A3" s="333">
        <v>1</v>
      </c>
      <c r="B3" s="334" t="s">
        <v>320</v>
      </c>
      <c r="C3" s="335" t="s">
        <v>582</v>
      </c>
      <c r="D3" s="333" t="s">
        <v>583</v>
      </c>
      <c r="E3" s="333" t="s">
        <v>584</v>
      </c>
      <c r="F3" s="336" t="s">
        <v>585</v>
      </c>
      <c r="G3" s="337" t="s">
        <v>586</v>
      </c>
      <c r="H3" s="338" t="s">
        <v>587</v>
      </c>
      <c r="I3" s="333" t="s">
        <v>588</v>
      </c>
      <c r="J3" s="339">
        <v>156355.01</v>
      </c>
      <c r="K3" s="340">
        <v>156355.01</v>
      </c>
      <c r="L3" s="333"/>
    </row>
    <row r="4" spans="1:12" ht="26.5" x14ac:dyDescent="0.35">
      <c r="A4" s="333">
        <v>2</v>
      </c>
      <c r="B4" s="334" t="s">
        <v>311</v>
      </c>
      <c r="C4" s="335" t="s">
        <v>589</v>
      </c>
      <c r="D4" s="333" t="s">
        <v>583</v>
      </c>
      <c r="E4" s="333" t="s">
        <v>324</v>
      </c>
      <c r="F4" s="341" t="s">
        <v>590</v>
      </c>
      <c r="G4" s="341" t="s">
        <v>591</v>
      </c>
      <c r="H4" s="342" t="s">
        <v>592</v>
      </c>
      <c r="I4" s="333" t="s">
        <v>593</v>
      </c>
      <c r="J4" s="340">
        <v>85000</v>
      </c>
      <c r="K4" s="340">
        <v>85000</v>
      </c>
      <c r="L4" s="333"/>
    </row>
    <row r="5" spans="1:12" ht="156.5" x14ac:dyDescent="0.35">
      <c r="A5" s="333">
        <v>3</v>
      </c>
      <c r="B5" s="334" t="s">
        <v>311</v>
      </c>
      <c r="C5" s="335" t="s">
        <v>594</v>
      </c>
      <c r="D5" s="333" t="s">
        <v>583</v>
      </c>
      <c r="E5" s="333" t="s">
        <v>324</v>
      </c>
      <c r="F5" s="341" t="s">
        <v>595</v>
      </c>
      <c r="G5" s="341" t="s">
        <v>596</v>
      </c>
      <c r="H5" s="342" t="s">
        <v>597</v>
      </c>
      <c r="I5" s="333" t="s">
        <v>593</v>
      </c>
      <c r="J5" s="340">
        <v>0</v>
      </c>
      <c r="K5" s="340">
        <v>0</v>
      </c>
      <c r="L5" s="333"/>
    </row>
    <row r="6" spans="1:12" ht="104.5" x14ac:dyDescent="0.35">
      <c r="A6" s="333">
        <v>4</v>
      </c>
      <c r="B6" s="334" t="s">
        <v>311</v>
      </c>
      <c r="C6" s="342" t="s">
        <v>598</v>
      </c>
      <c r="D6" s="333" t="s">
        <v>583</v>
      </c>
      <c r="E6" s="333" t="s">
        <v>324</v>
      </c>
      <c r="F6" s="341" t="s">
        <v>599</v>
      </c>
      <c r="G6" s="341" t="s">
        <v>600</v>
      </c>
      <c r="H6" s="342" t="s">
        <v>601</v>
      </c>
      <c r="I6" s="333" t="s">
        <v>602</v>
      </c>
      <c r="J6" s="340">
        <v>21015.25</v>
      </c>
      <c r="K6" s="340">
        <v>21015.25</v>
      </c>
      <c r="L6" s="333"/>
    </row>
    <row r="7" spans="1:12" ht="169.5" x14ac:dyDescent="0.35">
      <c r="A7" s="333">
        <v>5</v>
      </c>
      <c r="B7" s="334" t="s">
        <v>311</v>
      </c>
      <c r="C7" s="342" t="s">
        <v>598</v>
      </c>
      <c r="D7" s="333" t="s">
        <v>583</v>
      </c>
      <c r="E7" s="333" t="s">
        <v>324</v>
      </c>
      <c r="F7" s="341" t="s">
        <v>603</v>
      </c>
      <c r="G7" s="341" t="s">
        <v>604</v>
      </c>
      <c r="H7" s="342" t="s">
        <v>605</v>
      </c>
      <c r="I7" s="333" t="s">
        <v>602</v>
      </c>
      <c r="J7" s="340">
        <v>17166.240000000002</v>
      </c>
      <c r="K7" s="340">
        <v>17166.240000000002</v>
      </c>
      <c r="L7" s="333"/>
    </row>
    <row r="8" spans="1:12" ht="104.5" x14ac:dyDescent="0.35">
      <c r="A8" s="333">
        <v>6</v>
      </c>
      <c r="B8" s="334" t="s">
        <v>311</v>
      </c>
      <c r="C8" s="342" t="s">
        <v>598</v>
      </c>
      <c r="D8" s="333" t="s">
        <v>583</v>
      </c>
      <c r="E8" s="333" t="s">
        <v>324</v>
      </c>
      <c r="F8" s="341" t="s">
        <v>606</v>
      </c>
      <c r="G8" s="341" t="s">
        <v>607</v>
      </c>
      <c r="H8" s="342" t="s">
        <v>608</v>
      </c>
      <c r="I8" s="333" t="s">
        <v>602</v>
      </c>
      <c r="J8" s="340">
        <v>32819.71</v>
      </c>
      <c r="K8" s="340">
        <v>32819.71</v>
      </c>
      <c r="L8" s="333"/>
    </row>
    <row r="9" spans="1:12" ht="91.5" x14ac:dyDescent="0.35">
      <c r="A9" s="333">
        <v>7</v>
      </c>
      <c r="B9" s="334" t="s">
        <v>311</v>
      </c>
      <c r="C9" s="335" t="s">
        <v>609</v>
      </c>
      <c r="D9" s="333" t="s">
        <v>583</v>
      </c>
      <c r="E9" s="333" t="s">
        <v>324</v>
      </c>
      <c r="F9" s="341" t="s">
        <v>610</v>
      </c>
      <c r="G9" s="341" t="s">
        <v>611</v>
      </c>
      <c r="H9" s="342" t="s">
        <v>612</v>
      </c>
      <c r="I9" s="333" t="s">
        <v>613</v>
      </c>
      <c r="J9" s="340">
        <v>0</v>
      </c>
      <c r="K9" s="340">
        <v>0</v>
      </c>
      <c r="L9" s="333"/>
    </row>
    <row r="10" spans="1:12" ht="117.5" x14ac:dyDescent="0.35">
      <c r="A10" s="333">
        <v>8</v>
      </c>
      <c r="B10" s="341" t="s">
        <v>311</v>
      </c>
      <c r="C10" s="342" t="s">
        <v>614</v>
      </c>
      <c r="D10" s="333" t="s">
        <v>583</v>
      </c>
      <c r="E10" s="333" t="s">
        <v>584</v>
      </c>
      <c r="F10" s="341" t="s">
        <v>615</v>
      </c>
      <c r="G10" s="341" t="s">
        <v>616</v>
      </c>
      <c r="H10" s="342" t="s">
        <v>617</v>
      </c>
      <c r="I10" s="333" t="s">
        <v>613</v>
      </c>
      <c r="J10" s="343">
        <v>30000</v>
      </c>
      <c r="K10" s="343">
        <v>30000</v>
      </c>
      <c r="L10" s="333"/>
    </row>
    <row r="11" spans="1:12" ht="78.5" x14ac:dyDescent="0.35">
      <c r="A11" s="333">
        <v>9</v>
      </c>
      <c r="B11" s="341" t="s">
        <v>311</v>
      </c>
      <c r="C11" s="342" t="s">
        <v>618</v>
      </c>
      <c r="D11" s="333" t="s">
        <v>583</v>
      </c>
      <c r="E11" s="333" t="s">
        <v>584</v>
      </c>
      <c r="F11" s="341" t="s">
        <v>619</v>
      </c>
      <c r="G11" s="341" t="s">
        <v>620</v>
      </c>
      <c r="H11" s="342" t="s">
        <v>621</v>
      </c>
      <c r="I11" s="333" t="s">
        <v>622</v>
      </c>
      <c r="J11" s="344">
        <v>5323.5</v>
      </c>
      <c r="K11" s="344">
        <v>5323.5</v>
      </c>
      <c r="L11" s="333"/>
    </row>
    <row r="12" spans="1:12" ht="182.5" x14ac:dyDescent="0.35">
      <c r="A12" s="333">
        <v>10</v>
      </c>
      <c r="B12" s="341" t="s">
        <v>311</v>
      </c>
      <c r="C12" s="345" t="s">
        <v>582</v>
      </c>
      <c r="D12" s="333" t="s">
        <v>583</v>
      </c>
      <c r="E12" s="333" t="s">
        <v>584</v>
      </c>
      <c r="F12" s="341" t="s">
        <v>623</v>
      </c>
      <c r="G12" s="341" t="s">
        <v>624</v>
      </c>
      <c r="H12" s="342" t="s">
        <v>625</v>
      </c>
      <c r="I12" s="333" t="s">
        <v>626</v>
      </c>
      <c r="J12" s="344">
        <v>0</v>
      </c>
      <c r="K12" s="344">
        <v>0</v>
      </c>
      <c r="L12" s="333"/>
    </row>
    <row r="13" spans="1:12" ht="78.5" x14ac:dyDescent="0.35">
      <c r="A13" s="333">
        <v>11</v>
      </c>
      <c r="B13" s="334" t="s">
        <v>311</v>
      </c>
      <c r="C13" s="345" t="s">
        <v>582</v>
      </c>
      <c r="D13" s="333" t="s">
        <v>583</v>
      </c>
      <c r="E13" s="333" t="s">
        <v>584</v>
      </c>
      <c r="F13" s="341" t="s">
        <v>627</v>
      </c>
      <c r="G13" s="341" t="s">
        <v>628</v>
      </c>
      <c r="H13" s="342" t="s">
        <v>629</v>
      </c>
      <c r="I13" s="333" t="s">
        <v>626</v>
      </c>
      <c r="J13" s="346">
        <v>635</v>
      </c>
      <c r="K13" s="346">
        <v>635</v>
      </c>
      <c r="L13" s="333"/>
    </row>
    <row r="14" spans="1:12" ht="78.5" x14ac:dyDescent="0.35">
      <c r="A14" s="333">
        <v>12</v>
      </c>
      <c r="B14" s="334" t="s">
        <v>311</v>
      </c>
      <c r="C14" s="345" t="s">
        <v>582</v>
      </c>
      <c r="D14" s="333" t="s">
        <v>583</v>
      </c>
      <c r="E14" s="333" t="s">
        <v>584</v>
      </c>
      <c r="F14" s="341" t="s">
        <v>630</v>
      </c>
      <c r="G14" s="341" t="s">
        <v>628</v>
      </c>
      <c r="H14" s="342" t="s">
        <v>631</v>
      </c>
      <c r="I14" s="333" t="s">
        <v>632</v>
      </c>
      <c r="J14" s="346">
        <v>0</v>
      </c>
      <c r="K14" s="346">
        <v>0</v>
      </c>
      <c r="L14" s="333"/>
    </row>
    <row r="15" spans="1:12" ht="91.5" x14ac:dyDescent="0.35">
      <c r="A15" s="333">
        <v>13</v>
      </c>
      <c r="B15" s="334" t="s">
        <v>311</v>
      </c>
      <c r="C15" s="345" t="s">
        <v>582</v>
      </c>
      <c r="D15" s="333" t="s">
        <v>583</v>
      </c>
      <c r="E15" s="333" t="s">
        <v>584</v>
      </c>
      <c r="F15" s="341" t="s">
        <v>633</v>
      </c>
      <c r="G15" s="341" t="s">
        <v>628</v>
      </c>
      <c r="H15" s="342" t="s">
        <v>634</v>
      </c>
      <c r="I15" s="333" t="s">
        <v>632</v>
      </c>
      <c r="J15" s="346">
        <v>22340.400000000001</v>
      </c>
      <c r="K15" s="346">
        <v>22340.400000000001</v>
      </c>
      <c r="L15" s="333"/>
    </row>
    <row r="16" spans="1:12" ht="91.5" x14ac:dyDescent="0.35">
      <c r="A16" s="333">
        <v>14</v>
      </c>
      <c r="B16" s="341" t="s">
        <v>311</v>
      </c>
      <c r="C16" s="342" t="s">
        <v>582</v>
      </c>
      <c r="D16" s="333" t="s">
        <v>583</v>
      </c>
      <c r="E16" s="333" t="s">
        <v>584</v>
      </c>
      <c r="F16" s="347" t="s">
        <v>635</v>
      </c>
      <c r="G16" s="341" t="s">
        <v>636</v>
      </c>
      <c r="H16" s="342" t="s">
        <v>637</v>
      </c>
      <c r="I16" s="333" t="s">
        <v>602</v>
      </c>
      <c r="J16" s="344">
        <v>46292.38</v>
      </c>
      <c r="K16" s="344">
        <v>46292.38</v>
      </c>
      <c r="L16" s="333"/>
    </row>
    <row r="17" spans="1:12" ht="52.5" x14ac:dyDescent="0.35">
      <c r="A17" s="333">
        <v>15</v>
      </c>
      <c r="B17" s="334" t="s">
        <v>311</v>
      </c>
      <c r="C17" s="342" t="s">
        <v>638</v>
      </c>
      <c r="D17" s="333" t="s">
        <v>583</v>
      </c>
      <c r="E17" s="333" t="s">
        <v>324</v>
      </c>
      <c r="F17" s="336" t="s">
        <v>639</v>
      </c>
      <c r="G17" s="336" t="s">
        <v>640</v>
      </c>
      <c r="H17" s="345" t="s">
        <v>641</v>
      </c>
      <c r="I17" s="333" t="s">
        <v>588</v>
      </c>
      <c r="J17" s="346">
        <v>23000</v>
      </c>
      <c r="K17" s="346">
        <v>23000</v>
      </c>
      <c r="L17" s="333"/>
    </row>
    <row r="18" spans="1:12" x14ac:dyDescent="0.35">
      <c r="A18" s="333">
        <v>16</v>
      </c>
      <c r="B18" s="334" t="s">
        <v>320</v>
      </c>
      <c r="C18" s="335" t="s">
        <v>642</v>
      </c>
      <c r="D18" s="333" t="s">
        <v>583</v>
      </c>
      <c r="E18" s="333" t="s">
        <v>584</v>
      </c>
      <c r="F18" s="336" t="s">
        <v>643</v>
      </c>
      <c r="G18" s="337" t="s">
        <v>644</v>
      </c>
      <c r="H18" s="348"/>
      <c r="I18" s="333"/>
      <c r="J18" s="339">
        <v>600</v>
      </c>
      <c r="K18" s="340">
        <v>600</v>
      </c>
      <c r="L18" s="333"/>
    </row>
    <row r="19" spans="1:12" ht="65.5" x14ac:dyDescent="0.35">
      <c r="A19" s="333">
        <v>17</v>
      </c>
      <c r="B19" s="334" t="s">
        <v>329</v>
      </c>
      <c r="C19" s="342" t="s">
        <v>638</v>
      </c>
      <c r="D19" s="333" t="s">
        <v>583</v>
      </c>
      <c r="E19" s="333" t="s">
        <v>324</v>
      </c>
      <c r="F19" s="336" t="s">
        <v>645</v>
      </c>
      <c r="G19" s="336" t="s">
        <v>646</v>
      </c>
      <c r="H19" s="345" t="s">
        <v>647</v>
      </c>
      <c r="I19" s="333" t="s">
        <v>648</v>
      </c>
      <c r="J19" s="346">
        <v>19000</v>
      </c>
      <c r="K19" s="346">
        <v>19000</v>
      </c>
      <c r="L19" s="333"/>
    </row>
    <row r="20" spans="1:12" ht="65.5" x14ac:dyDescent="0.35">
      <c r="A20" s="333">
        <v>18</v>
      </c>
      <c r="B20" s="334" t="s">
        <v>329</v>
      </c>
      <c r="C20" s="335" t="s">
        <v>582</v>
      </c>
      <c r="D20" s="333" t="s">
        <v>583</v>
      </c>
      <c r="E20" s="333" t="s">
        <v>584</v>
      </c>
      <c r="F20" s="336" t="s">
        <v>649</v>
      </c>
      <c r="G20" s="336" t="s">
        <v>650</v>
      </c>
      <c r="H20" s="345" t="s">
        <v>651</v>
      </c>
      <c r="I20" s="333" t="s">
        <v>652</v>
      </c>
      <c r="J20" s="346">
        <v>0</v>
      </c>
      <c r="K20" s="346">
        <v>0</v>
      </c>
      <c r="L20" s="333"/>
    </row>
    <row r="21" spans="1:12" ht="78.5" x14ac:dyDescent="0.35">
      <c r="A21" s="333">
        <v>19</v>
      </c>
      <c r="B21" s="334" t="s">
        <v>329</v>
      </c>
      <c r="C21" s="335" t="s">
        <v>582</v>
      </c>
      <c r="D21" s="333" t="s">
        <v>583</v>
      </c>
      <c r="E21" s="333" t="s">
        <v>584</v>
      </c>
      <c r="F21" s="336" t="s">
        <v>653</v>
      </c>
      <c r="G21" s="336" t="s">
        <v>654</v>
      </c>
      <c r="H21" s="349" t="s">
        <v>655</v>
      </c>
      <c r="I21" s="333" t="s">
        <v>652</v>
      </c>
      <c r="J21" s="346">
        <v>0</v>
      </c>
      <c r="K21" s="346">
        <v>0</v>
      </c>
      <c r="L21" s="333"/>
    </row>
    <row r="22" spans="1:12" ht="52.5" x14ac:dyDescent="0.35">
      <c r="A22" s="333">
        <v>20</v>
      </c>
      <c r="B22" s="334" t="s">
        <v>329</v>
      </c>
      <c r="C22" s="335" t="s">
        <v>582</v>
      </c>
      <c r="D22" s="333" t="s">
        <v>583</v>
      </c>
      <c r="E22" s="333" t="s">
        <v>584</v>
      </c>
      <c r="F22" s="336" t="s">
        <v>656</v>
      </c>
      <c r="G22" s="345" t="s">
        <v>657</v>
      </c>
      <c r="H22" s="349" t="s">
        <v>658</v>
      </c>
      <c r="I22" s="333" t="s">
        <v>652</v>
      </c>
      <c r="J22" s="346">
        <v>0</v>
      </c>
      <c r="K22" s="346">
        <v>0</v>
      </c>
      <c r="L22" s="333"/>
    </row>
    <row r="23" spans="1:12" ht="104.5" x14ac:dyDescent="0.35">
      <c r="A23" s="333">
        <v>21</v>
      </c>
      <c r="B23" s="334" t="s">
        <v>329</v>
      </c>
      <c r="C23" s="335" t="s">
        <v>638</v>
      </c>
      <c r="D23" s="333" t="s">
        <v>583</v>
      </c>
      <c r="E23" s="333" t="s">
        <v>324</v>
      </c>
      <c r="F23" s="336" t="s">
        <v>659</v>
      </c>
      <c r="G23" s="336" t="s">
        <v>660</v>
      </c>
      <c r="H23" s="345" t="s">
        <v>661</v>
      </c>
      <c r="I23" s="333" t="s">
        <v>588</v>
      </c>
      <c r="J23" s="346">
        <v>21000</v>
      </c>
      <c r="K23" s="346">
        <v>21000</v>
      </c>
      <c r="L23" s="333"/>
    </row>
    <row r="24" spans="1:12" ht="39.5" x14ac:dyDescent="0.35">
      <c r="A24" s="333">
        <v>22</v>
      </c>
      <c r="B24" s="334" t="s">
        <v>329</v>
      </c>
      <c r="C24" s="342" t="s">
        <v>638</v>
      </c>
      <c r="D24" s="333" t="s">
        <v>583</v>
      </c>
      <c r="E24" s="333" t="s">
        <v>324</v>
      </c>
      <c r="F24" s="336" t="s">
        <v>662</v>
      </c>
      <c r="G24" s="336" t="s">
        <v>663</v>
      </c>
      <c r="H24" s="345" t="s">
        <v>664</v>
      </c>
      <c r="I24" s="333" t="s">
        <v>648</v>
      </c>
      <c r="J24" s="346">
        <v>31000</v>
      </c>
      <c r="K24" s="346">
        <v>31000</v>
      </c>
      <c r="L24" s="333"/>
    </row>
    <row r="25" spans="1:12" ht="78.5" x14ac:dyDescent="0.35">
      <c r="A25" s="333">
        <v>23</v>
      </c>
      <c r="B25" s="334" t="s">
        <v>329</v>
      </c>
      <c r="C25" s="335" t="s">
        <v>609</v>
      </c>
      <c r="D25" s="333" t="s">
        <v>583</v>
      </c>
      <c r="E25" s="333" t="s">
        <v>324</v>
      </c>
      <c r="F25" s="336" t="s">
        <v>665</v>
      </c>
      <c r="G25" s="336" t="s">
        <v>666</v>
      </c>
      <c r="H25" s="345" t="s">
        <v>667</v>
      </c>
      <c r="I25" s="333" t="s">
        <v>613</v>
      </c>
      <c r="J25" s="346">
        <v>0</v>
      </c>
      <c r="K25" s="346">
        <v>0</v>
      </c>
      <c r="L25" s="333"/>
    </row>
    <row r="26" spans="1:12" ht="78.5" x14ac:dyDescent="0.35">
      <c r="A26" s="333">
        <v>24</v>
      </c>
      <c r="B26" s="334" t="s">
        <v>329</v>
      </c>
      <c r="C26" s="335" t="s">
        <v>668</v>
      </c>
      <c r="D26" s="333" t="s">
        <v>583</v>
      </c>
      <c r="E26" s="333" t="s">
        <v>324</v>
      </c>
      <c r="F26" s="336" t="s">
        <v>669</v>
      </c>
      <c r="G26" s="336" t="s">
        <v>670</v>
      </c>
      <c r="H26" s="345" t="s">
        <v>671</v>
      </c>
      <c r="I26" s="333" t="s">
        <v>593</v>
      </c>
      <c r="J26" s="346">
        <v>0</v>
      </c>
      <c r="K26" s="346">
        <v>0</v>
      </c>
      <c r="L26" s="333"/>
    </row>
    <row r="27" spans="1:12" ht="65.5" x14ac:dyDescent="0.35">
      <c r="A27" s="333">
        <v>25</v>
      </c>
      <c r="B27" s="334" t="s">
        <v>329</v>
      </c>
      <c r="C27" s="335" t="s">
        <v>582</v>
      </c>
      <c r="D27" s="333" t="s">
        <v>583</v>
      </c>
      <c r="E27" s="333" t="s">
        <v>584</v>
      </c>
      <c r="F27" s="336" t="s">
        <v>672</v>
      </c>
      <c r="G27" s="336" t="s">
        <v>673</v>
      </c>
      <c r="H27" s="345" t="s">
        <v>674</v>
      </c>
      <c r="I27" s="333" t="s">
        <v>675</v>
      </c>
      <c r="J27" s="346">
        <v>0</v>
      </c>
      <c r="K27" s="346">
        <v>0</v>
      </c>
      <c r="L27" s="333"/>
    </row>
    <row r="28" spans="1:12" ht="117.5" x14ac:dyDescent="0.35">
      <c r="A28" s="333">
        <v>26</v>
      </c>
      <c r="B28" s="334" t="s">
        <v>329</v>
      </c>
      <c r="C28" s="335" t="s">
        <v>582</v>
      </c>
      <c r="D28" s="333" t="s">
        <v>583</v>
      </c>
      <c r="E28" s="333" t="s">
        <v>584</v>
      </c>
      <c r="F28" s="336" t="s">
        <v>676</v>
      </c>
      <c r="G28" s="336" t="s">
        <v>677</v>
      </c>
      <c r="H28" s="345" t="s">
        <v>678</v>
      </c>
      <c r="I28" s="333" t="s">
        <v>588</v>
      </c>
      <c r="J28" s="346">
        <v>0</v>
      </c>
      <c r="K28" s="346">
        <v>0</v>
      </c>
      <c r="L28" s="333"/>
    </row>
    <row r="29" spans="1:12" ht="78.5" x14ac:dyDescent="0.35">
      <c r="A29" s="333">
        <v>27</v>
      </c>
      <c r="B29" s="334" t="s">
        <v>329</v>
      </c>
      <c r="C29" s="335" t="s">
        <v>668</v>
      </c>
      <c r="D29" s="333" t="s">
        <v>583</v>
      </c>
      <c r="E29" s="333" t="s">
        <v>324</v>
      </c>
      <c r="F29" s="336" t="s">
        <v>679</v>
      </c>
      <c r="G29" s="336" t="s">
        <v>680</v>
      </c>
      <c r="H29" s="345" t="s">
        <v>681</v>
      </c>
      <c r="I29" s="333" t="s">
        <v>593</v>
      </c>
      <c r="J29" s="346">
        <v>0</v>
      </c>
      <c r="K29" s="346">
        <v>0</v>
      </c>
      <c r="L29" s="333"/>
    </row>
    <row r="30" spans="1:12" ht="52.5" x14ac:dyDescent="0.35">
      <c r="A30" s="333">
        <v>28</v>
      </c>
      <c r="B30" s="334" t="s">
        <v>329</v>
      </c>
      <c r="C30" s="335" t="s">
        <v>582</v>
      </c>
      <c r="D30" s="333" t="s">
        <v>583</v>
      </c>
      <c r="E30" s="333" t="s">
        <v>584</v>
      </c>
      <c r="F30" s="336" t="s">
        <v>682</v>
      </c>
      <c r="G30" s="336" t="s">
        <v>683</v>
      </c>
      <c r="H30" s="345" t="s">
        <v>684</v>
      </c>
      <c r="I30" s="333" t="s">
        <v>626</v>
      </c>
      <c r="J30" s="346">
        <v>0</v>
      </c>
      <c r="K30" s="346">
        <v>0</v>
      </c>
      <c r="L30" s="333"/>
    </row>
    <row r="31" spans="1:12" ht="117.5" x14ac:dyDescent="0.35">
      <c r="A31" s="333">
        <v>29</v>
      </c>
      <c r="B31" s="334" t="s">
        <v>329</v>
      </c>
      <c r="C31" s="342" t="s">
        <v>582</v>
      </c>
      <c r="D31" s="333" t="s">
        <v>583</v>
      </c>
      <c r="E31" s="333" t="s">
        <v>584</v>
      </c>
      <c r="F31" s="336" t="s">
        <v>685</v>
      </c>
      <c r="G31" s="336" t="s">
        <v>686</v>
      </c>
      <c r="H31" s="345" t="s">
        <v>687</v>
      </c>
      <c r="I31" s="333" t="s">
        <v>688</v>
      </c>
      <c r="J31" s="346">
        <v>7491</v>
      </c>
      <c r="K31" s="346">
        <v>7491</v>
      </c>
      <c r="L31" s="333"/>
    </row>
    <row r="32" spans="1:12" ht="130.5" x14ac:dyDescent="0.35">
      <c r="A32" s="333">
        <v>30</v>
      </c>
      <c r="B32" s="334" t="s">
        <v>329</v>
      </c>
      <c r="C32" s="335" t="s">
        <v>689</v>
      </c>
      <c r="D32" s="333" t="s">
        <v>583</v>
      </c>
      <c r="E32" s="333" t="s">
        <v>584</v>
      </c>
      <c r="F32" s="336" t="s">
        <v>690</v>
      </c>
      <c r="G32" s="336" t="s">
        <v>683</v>
      </c>
      <c r="H32" s="345" t="s">
        <v>691</v>
      </c>
      <c r="I32" s="333" t="s">
        <v>692</v>
      </c>
      <c r="J32" s="346">
        <v>49468.29</v>
      </c>
      <c r="K32" s="346">
        <v>49468.29</v>
      </c>
      <c r="L32" s="333"/>
    </row>
    <row r="33" spans="1:12" ht="52" x14ac:dyDescent="0.35">
      <c r="A33" s="333">
        <v>31</v>
      </c>
      <c r="B33" s="341" t="s">
        <v>320</v>
      </c>
      <c r="C33" s="342" t="s">
        <v>582</v>
      </c>
      <c r="D33" s="333" t="s">
        <v>583</v>
      </c>
      <c r="E33" s="333" t="s">
        <v>584</v>
      </c>
      <c r="F33" s="336" t="s">
        <v>585</v>
      </c>
      <c r="G33" s="345" t="s">
        <v>586</v>
      </c>
      <c r="H33" s="338" t="s">
        <v>587</v>
      </c>
      <c r="I33" s="333" t="s">
        <v>675</v>
      </c>
      <c r="J33" s="346">
        <v>0</v>
      </c>
      <c r="K33" s="346">
        <v>0</v>
      </c>
      <c r="L33" s="333"/>
    </row>
    <row r="34" spans="1:12" ht="195.5" x14ac:dyDescent="0.35">
      <c r="A34" s="333">
        <v>32</v>
      </c>
      <c r="B34" s="334" t="s">
        <v>329</v>
      </c>
      <c r="C34" s="335" t="s">
        <v>689</v>
      </c>
      <c r="D34" s="333" t="s">
        <v>583</v>
      </c>
      <c r="E34" s="333" t="s">
        <v>584</v>
      </c>
      <c r="F34" s="336" t="s">
        <v>693</v>
      </c>
      <c r="G34" s="336" t="s">
        <v>683</v>
      </c>
      <c r="H34" s="345" t="s">
        <v>694</v>
      </c>
      <c r="I34" s="333" t="s">
        <v>622</v>
      </c>
      <c r="J34" s="346">
        <v>0</v>
      </c>
      <c r="K34" s="346">
        <v>0</v>
      </c>
      <c r="L34" s="333"/>
    </row>
    <row r="35" spans="1:12" ht="65.5" x14ac:dyDescent="0.35">
      <c r="A35" s="333">
        <v>33</v>
      </c>
      <c r="B35" s="334" t="s">
        <v>329</v>
      </c>
      <c r="C35" s="342" t="s">
        <v>638</v>
      </c>
      <c r="D35" s="333" t="s">
        <v>583</v>
      </c>
      <c r="E35" s="333" t="s">
        <v>584</v>
      </c>
      <c r="F35" s="336" t="s">
        <v>695</v>
      </c>
      <c r="G35" s="336" t="s">
        <v>696</v>
      </c>
      <c r="H35" s="345" t="s">
        <v>697</v>
      </c>
      <c r="I35" s="333" t="s">
        <v>698</v>
      </c>
      <c r="J35" s="346">
        <v>31000</v>
      </c>
      <c r="K35" s="346">
        <v>31000</v>
      </c>
      <c r="L35" s="333"/>
    </row>
    <row r="36" spans="1:12" ht="52.5" x14ac:dyDescent="0.35">
      <c r="A36" s="333">
        <v>34</v>
      </c>
      <c r="B36" s="334" t="s">
        <v>329</v>
      </c>
      <c r="C36" s="342" t="s">
        <v>699</v>
      </c>
      <c r="D36" s="333" t="s">
        <v>583</v>
      </c>
      <c r="E36" s="333" t="s">
        <v>584</v>
      </c>
      <c r="F36" s="336" t="s">
        <v>700</v>
      </c>
      <c r="G36" s="336" t="s">
        <v>701</v>
      </c>
      <c r="H36" s="345" t="s">
        <v>702</v>
      </c>
      <c r="I36" s="333" t="s">
        <v>703</v>
      </c>
      <c r="J36" s="346">
        <v>7795</v>
      </c>
      <c r="K36" s="346">
        <v>7795</v>
      </c>
      <c r="L36" s="333"/>
    </row>
    <row r="37" spans="1:12" ht="78.5" x14ac:dyDescent="0.35">
      <c r="A37" s="333">
        <v>35</v>
      </c>
      <c r="B37" s="334" t="s">
        <v>329</v>
      </c>
      <c r="C37" s="335" t="s">
        <v>704</v>
      </c>
      <c r="D37" s="333" t="s">
        <v>583</v>
      </c>
      <c r="E37" s="333" t="s">
        <v>584</v>
      </c>
      <c r="F37" s="336" t="s">
        <v>705</v>
      </c>
      <c r="G37" s="336" t="s">
        <v>706</v>
      </c>
      <c r="H37" s="345" t="s">
        <v>707</v>
      </c>
      <c r="I37" s="333" t="s">
        <v>613</v>
      </c>
      <c r="J37" s="346">
        <v>28900</v>
      </c>
      <c r="K37" s="346">
        <v>10900</v>
      </c>
      <c r="L37" s="333"/>
    </row>
    <row r="38" spans="1:12" ht="104.5" x14ac:dyDescent="0.35">
      <c r="A38" s="333">
        <v>36</v>
      </c>
      <c r="B38" s="334" t="s">
        <v>329</v>
      </c>
      <c r="C38" s="342" t="s">
        <v>582</v>
      </c>
      <c r="D38" s="333" t="s">
        <v>583</v>
      </c>
      <c r="E38" s="333" t="s">
        <v>584</v>
      </c>
      <c r="F38" s="336" t="s">
        <v>708</v>
      </c>
      <c r="G38" s="336" t="s">
        <v>709</v>
      </c>
      <c r="H38" s="345" t="s">
        <v>710</v>
      </c>
      <c r="I38" s="333" t="s">
        <v>613</v>
      </c>
      <c r="J38" s="344">
        <v>0</v>
      </c>
      <c r="K38" s="344">
        <v>0</v>
      </c>
      <c r="L38" s="333"/>
    </row>
    <row r="39" spans="1:12" ht="39.5" x14ac:dyDescent="0.35">
      <c r="A39" s="333">
        <v>37</v>
      </c>
      <c r="B39" s="334" t="s">
        <v>329</v>
      </c>
      <c r="C39" s="335" t="s">
        <v>711</v>
      </c>
      <c r="D39" s="333" t="s">
        <v>583</v>
      </c>
      <c r="E39" s="333" t="s">
        <v>584</v>
      </c>
      <c r="F39" s="336" t="s">
        <v>711</v>
      </c>
      <c r="G39" s="336" t="s">
        <v>712</v>
      </c>
      <c r="H39" s="345" t="s">
        <v>713</v>
      </c>
      <c r="I39" s="333" t="s">
        <v>692</v>
      </c>
      <c r="J39" s="346">
        <v>3781</v>
      </c>
      <c r="K39" s="346">
        <v>3781</v>
      </c>
      <c r="L39" s="333"/>
    </row>
    <row r="40" spans="1:12" ht="52.5" x14ac:dyDescent="0.35">
      <c r="A40" s="333">
        <v>38</v>
      </c>
      <c r="B40" s="334" t="s">
        <v>329</v>
      </c>
      <c r="C40" s="342" t="s">
        <v>638</v>
      </c>
      <c r="D40" s="333" t="s">
        <v>583</v>
      </c>
      <c r="E40" s="333" t="s">
        <v>584</v>
      </c>
      <c r="F40" s="336" t="s">
        <v>714</v>
      </c>
      <c r="G40" s="336" t="s">
        <v>715</v>
      </c>
      <c r="H40" s="345" t="s">
        <v>716</v>
      </c>
      <c r="I40" s="333" t="s">
        <v>698</v>
      </c>
      <c r="J40" s="346">
        <v>31000</v>
      </c>
      <c r="K40" s="346">
        <v>31000</v>
      </c>
      <c r="L40" s="333"/>
    </row>
    <row r="41" spans="1:12" ht="78.5" x14ac:dyDescent="0.35">
      <c r="A41" s="333">
        <v>39</v>
      </c>
      <c r="B41" s="334" t="s">
        <v>329</v>
      </c>
      <c r="C41" s="335" t="s">
        <v>582</v>
      </c>
      <c r="D41" s="333" t="s">
        <v>583</v>
      </c>
      <c r="E41" s="333" t="s">
        <v>584</v>
      </c>
      <c r="F41" s="336" t="s">
        <v>717</v>
      </c>
      <c r="G41" s="336" t="s">
        <v>718</v>
      </c>
      <c r="H41" s="345" t="s">
        <v>719</v>
      </c>
      <c r="I41" s="333" t="s">
        <v>588</v>
      </c>
      <c r="J41" s="346">
        <v>0</v>
      </c>
      <c r="K41" s="346">
        <v>0</v>
      </c>
      <c r="L41" s="333"/>
    </row>
    <row r="42" spans="1:12" ht="169.5" x14ac:dyDescent="0.35">
      <c r="A42" s="333">
        <v>40</v>
      </c>
      <c r="B42" s="341" t="s">
        <v>720</v>
      </c>
      <c r="C42" s="342" t="s">
        <v>638</v>
      </c>
      <c r="D42" s="333" t="s">
        <v>583</v>
      </c>
      <c r="E42" s="333" t="s">
        <v>721</v>
      </c>
      <c r="F42" s="342" t="s">
        <v>722</v>
      </c>
      <c r="G42" s="342" t="s">
        <v>723</v>
      </c>
      <c r="H42" s="342" t="s">
        <v>724</v>
      </c>
      <c r="I42" s="333" t="s">
        <v>692</v>
      </c>
      <c r="J42" s="340">
        <v>0</v>
      </c>
      <c r="K42" s="340">
        <v>0</v>
      </c>
      <c r="L42" s="333"/>
    </row>
    <row r="43" spans="1:12" ht="104.5" x14ac:dyDescent="0.35">
      <c r="A43" s="333">
        <v>41</v>
      </c>
      <c r="B43" s="334" t="s">
        <v>320</v>
      </c>
      <c r="C43" s="334" t="s">
        <v>725</v>
      </c>
      <c r="D43" s="333" t="s">
        <v>583</v>
      </c>
      <c r="E43" s="333" t="s">
        <v>721</v>
      </c>
      <c r="F43" s="336" t="s">
        <v>726</v>
      </c>
      <c r="G43" s="336" t="s">
        <v>727</v>
      </c>
      <c r="H43" s="345" t="s">
        <v>728</v>
      </c>
      <c r="I43" s="333" t="s">
        <v>729</v>
      </c>
      <c r="J43" s="339">
        <v>17861</v>
      </c>
      <c r="K43" s="340">
        <v>17861</v>
      </c>
      <c r="L43" s="333"/>
    </row>
    <row r="44" spans="1:12" ht="39.5" x14ac:dyDescent="0.35">
      <c r="A44" s="333">
        <v>42</v>
      </c>
      <c r="B44" s="334" t="s">
        <v>320</v>
      </c>
      <c r="C44" s="334" t="s">
        <v>725</v>
      </c>
      <c r="D44" s="333" t="s">
        <v>583</v>
      </c>
      <c r="E44" s="333" t="s">
        <v>721</v>
      </c>
      <c r="F44" s="336" t="s">
        <v>730</v>
      </c>
      <c r="G44" s="336" t="s">
        <v>731</v>
      </c>
      <c r="H44" s="345" t="s">
        <v>732</v>
      </c>
      <c r="I44" s="333" t="s">
        <v>613</v>
      </c>
      <c r="J44" s="339">
        <v>20415</v>
      </c>
      <c r="K44" s="340">
        <v>20415</v>
      </c>
      <c r="L44" s="333"/>
    </row>
    <row r="45" spans="1:12" ht="52.5" x14ac:dyDescent="0.35">
      <c r="A45" s="333">
        <v>43</v>
      </c>
      <c r="B45" s="334" t="s">
        <v>320</v>
      </c>
      <c r="C45" s="334" t="s">
        <v>725</v>
      </c>
      <c r="D45" s="333" t="s">
        <v>583</v>
      </c>
      <c r="E45" s="333" t="s">
        <v>721</v>
      </c>
      <c r="F45" s="336" t="s">
        <v>733</v>
      </c>
      <c r="G45" s="336" t="s">
        <v>734</v>
      </c>
      <c r="H45" s="345" t="s">
        <v>735</v>
      </c>
      <c r="I45" s="333" t="s">
        <v>613</v>
      </c>
      <c r="J45" s="339">
        <v>9259</v>
      </c>
      <c r="K45" s="340">
        <v>9259</v>
      </c>
      <c r="L45" s="333"/>
    </row>
    <row r="46" spans="1:12" ht="221.5" x14ac:dyDescent="0.35">
      <c r="A46" s="333">
        <v>44</v>
      </c>
      <c r="B46" s="334" t="s">
        <v>320</v>
      </c>
      <c r="C46" s="334" t="s">
        <v>725</v>
      </c>
      <c r="D46" s="333" t="s">
        <v>583</v>
      </c>
      <c r="E46" s="333" t="s">
        <v>721</v>
      </c>
      <c r="F46" s="336" t="s">
        <v>736</v>
      </c>
      <c r="G46" s="336" t="s">
        <v>737</v>
      </c>
      <c r="H46" s="345" t="s">
        <v>738</v>
      </c>
      <c r="I46" s="333" t="s">
        <v>613</v>
      </c>
      <c r="J46" s="339">
        <v>4852</v>
      </c>
      <c r="K46" s="340">
        <v>4852</v>
      </c>
      <c r="L46" s="333"/>
    </row>
    <row r="47" spans="1:12" ht="78.5" x14ac:dyDescent="0.35">
      <c r="A47" s="333">
        <v>45</v>
      </c>
      <c r="B47" s="334" t="s">
        <v>320</v>
      </c>
      <c r="C47" s="334" t="s">
        <v>725</v>
      </c>
      <c r="D47" s="333" t="s">
        <v>583</v>
      </c>
      <c r="E47" s="333" t="s">
        <v>721</v>
      </c>
      <c r="F47" s="336" t="s">
        <v>739</v>
      </c>
      <c r="G47" s="336" t="s">
        <v>740</v>
      </c>
      <c r="H47" s="345" t="s">
        <v>741</v>
      </c>
      <c r="I47" s="333" t="s">
        <v>588</v>
      </c>
      <c r="J47" s="339">
        <v>57790</v>
      </c>
      <c r="K47" s="340">
        <v>57790</v>
      </c>
      <c r="L47" s="333"/>
    </row>
    <row r="48" spans="1:12" ht="156.5" x14ac:dyDescent="0.35">
      <c r="A48" s="333">
        <v>46</v>
      </c>
      <c r="B48" s="334" t="s">
        <v>320</v>
      </c>
      <c r="C48" s="334" t="s">
        <v>725</v>
      </c>
      <c r="D48" s="333" t="s">
        <v>583</v>
      </c>
      <c r="E48" s="333" t="s">
        <v>721</v>
      </c>
      <c r="F48" s="336" t="s">
        <v>742</v>
      </c>
      <c r="G48" s="336" t="s">
        <v>743</v>
      </c>
      <c r="H48" s="345" t="s">
        <v>744</v>
      </c>
      <c r="I48" s="333" t="s">
        <v>588</v>
      </c>
      <c r="J48" s="339">
        <v>10337</v>
      </c>
      <c r="K48" s="340">
        <v>10337</v>
      </c>
      <c r="L48" s="333"/>
    </row>
    <row r="49" spans="1:12" ht="156.5" x14ac:dyDescent="0.35">
      <c r="A49" s="333">
        <v>47</v>
      </c>
      <c r="B49" s="334" t="s">
        <v>320</v>
      </c>
      <c r="C49" s="334" t="s">
        <v>725</v>
      </c>
      <c r="D49" s="333" t="s">
        <v>583</v>
      </c>
      <c r="E49" s="333" t="s">
        <v>721</v>
      </c>
      <c r="F49" s="336" t="s">
        <v>745</v>
      </c>
      <c r="G49" s="336" t="s">
        <v>746</v>
      </c>
      <c r="H49" s="345" t="s">
        <v>747</v>
      </c>
      <c r="I49" s="333" t="s">
        <v>588</v>
      </c>
      <c r="J49" s="339">
        <v>45544</v>
      </c>
      <c r="K49" s="340">
        <v>45544</v>
      </c>
      <c r="L49" s="333"/>
    </row>
    <row r="50" spans="1:12" ht="91.5" x14ac:dyDescent="0.35">
      <c r="A50" s="333">
        <v>48</v>
      </c>
      <c r="B50" s="334" t="s">
        <v>320</v>
      </c>
      <c r="C50" s="334" t="s">
        <v>725</v>
      </c>
      <c r="D50" s="333" t="s">
        <v>583</v>
      </c>
      <c r="E50" s="333" t="s">
        <v>721</v>
      </c>
      <c r="F50" s="336" t="s">
        <v>748</v>
      </c>
      <c r="G50" s="336" t="s">
        <v>586</v>
      </c>
      <c r="H50" s="345" t="s">
        <v>749</v>
      </c>
      <c r="I50" s="333" t="s">
        <v>675</v>
      </c>
      <c r="J50" s="339">
        <v>16329</v>
      </c>
      <c r="K50" s="340">
        <v>16329</v>
      </c>
      <c r="L50" s="333"/>
    </row>
    <row r="51" spans="1:12" ht="91.5" x14ac:dyDescent="0.35">
      <c r="A51" s="333">
        <v>49</v>
      </c>
      <c r="B51" s="334" t="s">
        <v>320</v>
      </c>
      <c r="C51" s="334" t="s">
        <v>725</v>
      </c>
      <c r="D51" s="333" t="s">
        <v>583</v>
      </c>
      <c r="E51" s="333" t="s">
        <v>721</v>
      </c>
      <c r="F51" s="336" t="s">
        <v>750</v>
      </c>
      <c r="G51" s="336" t="s">
        <v>751</v>
      </c>
      <c r="H51" s="345" t="s">
        <v>752</v>
      </c>
      <c r="I51" s="333" t="s">
        <v>675</v>
      </c>
      <c r="J51" s="339">
        <v>46309</v>
      </c>
      <c r="K51" s="340">
        <v>46309</v>
      </c>
      <c r="L51" s="333"/>
    </row>
    <row r="52" spans="1:12" ht="91.5" x14ac:dyDescent="0.35">
      <c r="A52" s="333">
        <v>50</v>
      </c>
      <c r="B52" s="334" t="s">
        <v>320</v>
      </c>
      <c r="C52" s="334" t="s">
        <v>725</v>
      </c>
      <c r="D52" s="333" t="s">
        <v>583</v>
      </c>
      <c r="E52" s="333" t="s">
        <v>721</v>
      </c>
      <c r="F52" s="336" t="s">
        <v>753</v>
      </c>
      <c r="G52" s="336" t="s">
        <v>754</v>
      </c>
      <c r="H52" s="345" t="s">
        <v>755</v>
      </c>
      <c r="I52" s="333" t="s">
        <v>756</v>
      </c>
      <c r="J52" s="339">
        <v>49454</v>
      </c>
      <c r="K52" s="340">
        <v>49454</v>
      </c>
      <c r="L52" s="333"/>
    </row>
    <row r="53" spans="1:12" ht="65.5" x14ac:dyDescent="0.35">
      <c r="A53" s="333">
        <v>51</v>
      </c>
      <c r="B53" s="334" t="s">
        <v>320</v>
      </c>
      <c r="C53" s="334" t="s">
        <v>638</v>
      </c>
      <c r="D53" s="333" t="s">
        <v>583</v>
      </c>
      <c r="E53" s="333" t="s">
        <v>721</v>
      </c>
      <c r="F53" s="336" t="s">
        <v>757</v>
      </c>
      <c r="G53" s="336" t="s">
        <v>758</v>
      </c>
      <c r="H53" s="345" t="s">
        <v>759</v>
      </c>
      <c r="I53" s="333" t="s">
        <v>692</v>
      </c>
      <c r="J53" s="339">
        <v>5909</v>
      </c>
      <c r="K53" s="340">
        <v>5909</v>
      </c>
      <c r="L53" s="333"/>
    </row>
    <row r="54" spans="1:12" ht="91.5" x14ac:dyDescent="0.35">
      <c r="A54" s="333">
        <v>52</v>
      </c>
      <c r="B54" s="334" t="s">
        <v>320</v>
      </c>
      <c r="C54" s="334" t="s">
        <v>638</v>
      </c>
      <c r="D54" s="333" t="s">
        <v>583</v>
      </c>
      <c r="E54" s="333" t="s">
        <v>721</v>
      </c>
      <c r="F54" s="336" t="s">
        <v>760</v>
      </c>
      <c r="G54" s="336" t="s">
        <v>761</v>
      </c>
      <c r="H54" s="345" t="s">
        <v>762</v>
      </c>
      <c r="I54" s="333" t="s">
        <v>692</v>
      </c>
      <c r="J54" s="339">
        <v>4168</v>
      </c>
      <c r="K54" s="340">
        <v>4168</v>
      </c>
      <c r="L54" s="333"/>
    </row>
    <row r="55" spans="1:12" ht="52.5" x14ac:dyDescent="0.35">
      <c r="A55" s="333">
        <v>53</v>
      </c>
      <c r="B55" s="334" t="s">
        <v>320</v>
      </c>
      <c r="C55" s="334" t="s">
        <v>638</v>
      </c>
      <c r="D55" s="333" t="s">
        <v>583</v>
      </c>
      <c r="E55" s="333" t="s">
        <v>721</v>
      </c>
      <c r="F55" s="336" t="s">
        <v>763</v>
      </c>
      <c r="G55" s="336" t="s">
        <v>586</v>
      </c>
      <c r="H55" s="345" t="s">
        <v>764</v>
      </c>
      <c r="I55" s="333" t="s">
        <v>626</v>
      </c>
      <c r="J55" s="339">
        <v>8302</v>
      </c>
      <c r="K55" s="340">
        <v>8302</v>
      </c>
      <c r="L55" s="333"/>
    </row>
    <row r="56" spans="1:12" ht="143.5" x14ac:dyDescent="0.35">
      <c r="A56" s="333">
        <v>54</v>
      </c>
      <c r="B56" s="334" t="s">
        <v>320</v>
      </c>
      <c r="C56" s="334" t="s">
        <v>638</v>
      </c>
      <c r="D56" s="333" t="s">
        <v>583</v>
      </c>
      <c r="E56" s="333" t="s">
        <v>721</v>
      </c>
      <c r="F56" s="336" t="s">
        <v>765</v>
      </c>
      <c r="G56" s="336" t="s">
        <v>766</v>
      </c>
      <c r="H56" s="345" t="s">
        <v>767</v>
      </c>
      <c r="I56" s="333" t="s">
        <v>626</v>
      </c>
      <c r="J56" s="339">
        <v>6677</v>
      </c>
      <c r="K56" s="340">
        <v>6677</v>
      </c>
      <c r="L56" s="333"/>
    </row>
    <row r="57" spans="1:12" ht="104.5" x14ac:dyDescent="0.35">
      <c r="A57" s="333">
        <v>55</v>
      </c>
      <c r="B57" s="334" t="s">
        <v>320</v>
      </c>
      <c r="C57" s="334" t="s">
        <v>638</v>
      </c>
      <c r="D57" s="333" t="s">
        <v>583</v>
      </c>
      <c r="E57" s="333" t="s">
        <v>721</v>
      </c>
      <c r="F57" s="336" t="s">
        <v>768</v>
      </c>
      <c r="G57" s="336" t="s">
        <v>769</v>
      </c>
      <c r="H57" s="345" t="s">
        <v>770</v>
      </c>
      <c r="I57" s="333" t="s">
        <v>692</v>
      </c>
      <c r="J57" s="339">
        <v>6896</v>
      </c>
      <c r="K57" s="340">
        <v>6896</v>
      </c>
      <c r="L57" s="333"/>
    </row>
    <row r="58" spans="1:12" ht="52.5" x14ac:dyDescent="0.35">
      <c r="A58" s="333">
        <v>56</v>
      </c>
      <c r="B58" s="334" t="s">
        <v>320</v>
      </c>
      <c r="C58" s="334" t="s">
        <v>638</v>
      </c>
      <c r="D58" s="333" t="s">
        <v>583</v>
      </c>
      <c r="E58" s="333" t="s">
        <v>721</v>
      </c>
      <c r="F58" s="336" t="s">
        <v>771</v>
      </c>
      <c r="G58" s="336" t="s">
        <v>772</v>
      </c>
      <c r="H58" s="345" t="s">
        <v>773</v>
      </c>
      <c r="I58" s="333" t="s">
        <v>626</v>
      </c>
      <c r="J58" s="339">
        <v>3039</v>
      </c>
      <c r="K58" s="340">
        <v>3039</v>
      </c>
      <c r="L58" s="333"/>
    </row>
    <row r="59" spans="1:12" ht="182.5" x14ac:dyDescent="0.35">
      <c r="A59" s="333">
        <v>57</v>
      </c>
      <c r="B59" s="334" t="s">
        <v>320</v>
      </c>
      <c r="C59" s="334" t="s">
        <v>638</v>
      </c>
      <c r="D59" s="333" t="s">
        <v>583</v>
      </c>
      <c r="E59" s="333" t="s">
        <v>721</v>
      </c>
      <c r="F59" s="336" t="s">
        <v>774</v>
      </c>
      <c r="G59" s="336" t="s">
        <v>775</v>
      </c>
      <c r="H59" s="345" t="s">
        <v>776</v>
      </c>
      <c r="I59" s="333" t="s">
        <v>777</v>
      </c>
      <c r="J59" s="339">
        <v>9502</v>
      </c>
      <c r="K59" s="340">
        <v>9502</v>
      </c>
      <c r="L59" s="333"/>
    </row>
    <row r="60" spans="1:12" ht="91.5" x14ac:dyDescent="0.35">
      <c r="A60" s="333">
        <v>58</v>
      </c>
      <c r="B60" s="334" t="s">
        <v>320</v>
      </c>
      <c r="C60" s="334" t="s">
        <v>638</v>
      </c>
      <c r="D60" s="333" t="s">
        <v>583</v>
      </c>
      <c r="E60" s="333" t="s">
        <v>721</v>
      </c>
      <c r="F60" s="336" t="s">
        <v>778</v>
      </c>
      <c r="G60" s="336" t="s">
        <v>779</v>
      </c>
      <c r="H60" s="345" t="s">
        <v>780</v>
      </c>
      <c r="I60" s="333" t="s">
        <v>777</v>
      </c>
      <c r="J60" s="339">
        <v>13360</v>
      </c>
      <c r="K60" s="340">
        <v>13360</v>
      </c>
      <c r="L60" s="333"/>
    </row>
    <row r="61" spans="1:12" ht="143.5" x14ac:dyDescent="0.35">
      <c r="A61" s="333">
        <v>59</v>
      </c>
      <c r="B61" s="334" t="s">
        <v>320</v>
      </c>
      <c r="C61" s="334" t="s">
        <v>638</v>
      </c>
      <c r="D61" s="333" t="s">
        <v>583</v>
      </c>
      <c r="E61" s="333" t="s">
        <v>721</v>
      </c>
      <c r="F61" s="336" t="s">
        <v>781</v>
      </c>
      <c r="G61" s="336" t="s">
        <v>782</v>
      </c>
      <c r="H61" s="345" t="s">
        <v>783</v>
      </c>
      <c r="I61" s="333" t="s">
        <v>784</v>
      </c>
      <c r="J61" s="339">
        <v>3606</v>
      </c>
      <c r="K61" s="340">
        <v>3606</v>
      </c>
      <c r="L61" s="333"/>
    </row>
    <row r="62" spans="1:12" ht="65.5" x14ac:dyDescent="0.35">
      <c r="A62" s="333">
        <v>60</v>
      </c>
      <c r="B62" s="334" t="s">
        <v>320</v>
      </c>
      <c r="C62" s="334" t="s">
        <v>638</v>
      </c>
      <c r="D62" s="333" t="s">
        <v>583</v>
      </c>
      <c r="E62" s="333" t="s">
        <v>721</v>
      </c>
      <c r="F62" s="336" t="s">
        <v>785</v>
      </c>
      <c r="G62" s="336" t="s">
        <v>786</v>
      </c>
      <c r="H62" s="345" t="s">
        <v>787</v>
      </c>
      <c r="I62" s="333" t="s">
        <v>602</v>
      </c>
      <c r="J62" s="339">
        <v>8626</v>
      </c>
      <c r="K62" s="340">
        <v>8626</v>
      </c>
      <c r="L62" s="333"/>
    </row>
    <row r="63" spans="1:12" ht="156.5" x14ac:dyDescent="0.35">
      <c r="A63" s="333">
        <v>61</v>
      </c>
      <c r="B63" s="334" t="s">
        <v>320</v>
      </c>
      <c r="C63" s="334" t="s">
        <v>638</v>
      </c>
      <c r="D63" s="333" t="s">
        <v>583</v>
      </c>
      <c r="E63" s="333" t="s">
        <v>721</v>
      </c>
      <c r="F63" s="336" t="s">
        <v>788</v>
      </c>
      <c r="G63" s="336" t="s">
        <v>789</v>
      </c>
      <c r="H63" s="345" t="s">
        <v>790</v>
      </c>
      <c r="I63" s="333" t="s">
        <v>692</v>
      </c>
      <c r="J63" s="339">
        <v>3040</v>
      </c>
      <c r="K63" s="340">
        <v>3040</v>
      </c>
      <c r="L63" s="333"/>
    </row>
    <row r="64" spans="1:12" ht="52.5" x14ac:dyDescent="0.35">
      <c r="A64" s="333">
        <v>62</v>
      </c>
      <c r="B64" s="334" t="s">
        <v>320</v>
      </c>
      <c r="C64" s="334" t="s">
        <v>638</v>
      </c>
      <c r="D64" s="333" t="s">
        <v>583</v>
      </c>
      <c r="E64" s="333" t="s">
        <v>721</v>
      </c>
      <c r="F64" s="336" t="s">
        <v>791</v>
      </c>
      <c r="G64" s="336" t="s">
        <v>792</v>
      </c>
      <c r="H64" s="345" t="s">
        <v>793</v>
      </c>
      <c r="I64" s="333" t="s">
        <v>692</v>
      </c>
      <c r="J64" s="339">
        <v>7937</v>
      </c>
      <c r="K64" s="340">
        <v>7937</v>
      </c>
      <c r="L64" s="333"/>
    </row>
    <row r="65" spans="1:12" ht="104.5" x14ac:dyDescent="0.35">
      <c r="A65" s="333">
        <v>63</v>
      </c>
      <c r="B65" s="334" t="s">
        <v>320</v>
      </c>
      <c r="C65" s="334" t="s">
        <v>638</v>
      </c>
      <c r="D65" s="333" t="s">
        <v>583</v>
      </c>
      <c r="E65" s="333" t="s">
        <v>721</v>
      </c>
      <c r="F65" s="336" t="s">
        <v>794</v>
      </c>
      <c r="G65" s="336" t="s">
        <v>795</v>
      </c>
      <c r="H65" s="345" t="s">
        <v>796</v>
      </c>
      <c r="I65" s="333" t="s">
        <v>692</v>
      </c>
      <c r="J65" s="339">
        <v>14589</v>
      </c>
      <c r="K65" s="340">
        <v>14589</v>
      </c>
      <c r="L65" s="333"/>
    </row>
    <row r="66" spans="1:12" ht="78.5" x14ac:dyDescent="0.35">
      <c r="A66" s="333">
        <v>64</v>
      </c>
      <c r="B66" s="334" t="s">
        <v>320</v>
      </c>
      <c r="C66" s="334" t="s">
        <v>638</v>
      </c>
      <c r="D66" s="333" t="s">
        <v>583</v>
      </c>
      <c r="E66" s="333" t="s">
        <v>721</v>
      </c>
      <c r="F66" s="336" t="s">
        <v>797</v>
      </c>
      <c r="G66" s="336" t="s">
        <v>798</v>
      </c>
      <c r="H66" s="345" t="s">
        <v>799</v>
      </c>
      <c r="I66" s="333" t="s">
        <v>692</v>
      </c>
      <c r="J66" s="339">
        <v>7165</v>
      </c>
      <c r="K66" s="340">
        <v>7165</v>
      </c>
      <c r="L66" s="333"/>
    </row>
    <row r="67" spans="1:12" ht="117.5" x14ac:dyDescent="0.35">
      <c r="A67" s="333">
        <v>65</v>
      </c>
      <c r="B67" s="334" t="s">
        <v>320</v>
      </c>
      <c r="C67" s="334" t="s">
        <v>638</v>
      </c>
      <c r="D67" s="333" t="s">
        <v>583</v>
      </c>
      <c r="E67" s="333" t="s">
        <v>721</v>
      </c>
      <c r="F67" s="336" t="s">
        <v>800</v>
      </c>
      <c r="G67" s="336" t="s">
        <v>801</v>
      </c>
      <c r="H67" s="345" t="s">
        <v>802</v>
      </c>
      <c r="I67" s="333" t="s">
        <v>777</v>
      </c>
      <c r="J67" s="339">
        <v>2267</v>
      </c>
      <c r="K67" s="340">
        <v>2267</v>
      </c>
      <c r="L67" s="333"/>
    </row>
    <row r="68" spans="1:12" ht="52.5" x14ac:dyDescent="0.35">
      <c r="A68" s="333">
        <v>66</v>
      </c>
      <c r="B68" s="334" t="s">
        <v>320</v>
      </c>
      <c r="C68" s="334" t="s">
        <v>638</v>
      </c>
      <c r="D68" s="333" t="s">
        <v>583</v>
      </c>
      <c r="E68" s="333" t="s">
        <v>721</v>
      </c>
      <c r="F68" s="336" t="s">
        <v>803</v>
      </c>
      <c r="G68" s="336" t="s">
        <v>804</v>
      </c>
      <c r="H68" s="345" t="s">
        <v>805</v>
      </c>
      <c r="I68" s="333" t="s">
        <v>777</v>
      </c>
      <c r="J68" s="339">
        <v>2411</v>
      </c>
      <c r="K68" s="340">
        <v>2411</v>
      </c>
      <c r="L68" s="333"/>
    </row>
    <row r="69" spans="1:12" ht="52.5" x14ac:dyDescent="0.35">
      <c r="A69" s="333">
        <v>67</v>
      </c>
      <c r="B69" s="334" t="s">
        <v>320</v>
      </c>
      <c r="C69" s="334" t="s">
        <v>638</v>
      </c>
      <c r="D69" s="333" t="s">
        <v>583</v>
      </c>
      <c r="E69" s="333" t="s">
        <v>721</v>
      </c>
      <c r="F69" s="336" t="s">
        <v>806</v>
      </c>
      <c r="G69" s="336" t="s">
        <v>807</v>
      </c>
      <c r="H69" s="345" t="s">
        <v>808</v>
      </c>
      <c r="I69" s="333" t="s">
        <v>622</v>
      </c>
      <c r="J69" s="339">
        <v>1937</v>
      </c>
      <c r="K69" s="340">
        <v>1937</v>
      </c>
      <c r="L69" s="333"/>
    </row>
    <row r="70" spans="1:12" ht="156" x14ac:dyDescent="0.35">
      <c r="A70" s="333">
        <v>68</v>
      </c>
      <c r="B70" s="334" t="s">
        <v>318</v>
      </c>
      <c r="C70" s="334" t="s">
        <v>638</v>
      </c>
      <c r="D70" s="333" t="s">
        <v>583</v>
      </c>
      <c r="E70" s="333" t="s">
        <v>721</v>
      </c>
      <c r="F70" s="337" t="s">
        <v>809</v>
      </c>
      <c r="G70" s="337" t="s">
        <v>810</v>
      </c>
      <c r="H70" s="338" t="s">
        <v>811</v>
      </c>
      <c r="I70" s="333" t="s">
        <v>777</v>
      </c>
      <c r="J70" s="350">
        <v>1271</v>
      </c>
      <c r="K70" s="340">
        <v>1271</v>
      </c>
      <c r="L70" s="333"/>
    </row>
    <row r="71" spans="1:12" ht="117" x14ac:dyDescent="0.35">
      <c r="A71" s="333">
        <v>69</v>
      </c>
      <c r="B71" s="334" t="s">
        <v>318</v>
      </c>
      <c r="C71" s="334" t="s">
        <v>638</v>
      </c>
      <c r="D71" s="333" t="s">
        <v>583</v>
      </c>
      <c r="E71" s="333" t="s">
        <v>721</v>
      </c>
      <c r="F71" s="337" t="s">
        <v>812</v>
      </c>
      <c r="G71" s="337" t="s">
        <v>813</v>
      </c>
      <c r="H71" s="338" t="s">
        <v>814</v>
      </c>
      <c r="I71" s="333" t="s">
        <v>777</v>
      </c>
      <c r="J71" s="350">
        <v>2224</v>
      </c>
      <c r="K71" s="340">
        <v>2224</v>
      </c>
      <c r="L71" s="333"/>
    </row>
    <row r="72" spans="1:12" ht="156" x14ac:dyDescent="0.35">
      <c r="A72" s="333">
        <v>70</v>
      </c>
      <c r="B72" s="334" t="s">
        <v>318</v>
      </c>
      <c r="C72" s="334" t="s">
        <v>638</v>
      </c>
      <c r="D72" s="333" t="s">
        <v>583</v>
      </c>
      <c r="E72" s="333" t="s">
        <v>721</v>
      </c>
      <c r="F72" s="337" t="s">
        <v>815</v>
      </c>
      <c r="G72" s="337" t="s">
        <v>816</v>
      </c>
      <c r="H72" s="338" t="s">
        <v>817</v>
      </c>
      <c r="I72" s="333" t="s">
        <v>692</v>
      </c>
      <c r="J72" s="350">
        <v>2211</v>
      </c>
      <c r="K72" s="340">
        <v>2211</v>
      </c>
      <c r="L72" s="333"/>
    </row>
    <row r="73" spans="1:12" ht="78" x14ac:dyDescent="0.35">
      <c r="A73" s="333">
        <v>71</v>
      </c>
      <c r="B73" s="334" t="s">
        <v>318</v>
      </c>
      <c r="C73" s="334" t="s">
        <v>638</v>
      </c>
      <c r="D73" s="333" t="s">
        <v>583</v>
      </c>
      <c r="E73" s="333" t="s">
        <v>721</v>
      </c>
      <c r="F73" s="337" t="s">
        <v>818</v>
      </c>
      <c r="G73" s="337" t="s">
        <v>819</v>
      </c>
      <c r="H73" s="338" t="s">
        <v>820</v>
      </c>
      <c r="I73" s="333" t="s">
        <v>602</v>
      </c>
      <c r="J73" s="350">
        <v>6289</v>
      </c>
      <c r="K73" s="340">
        <v>6289</v>
      </c>
      <c r="L73" s="333"/>
    </row>
    <row r="74" spans="1:12" ht="65.5" x14ac:dyDescent="0.35">
      <c r="A74" s="333">
        <v>72</v>
      </c>
      <c r="B74" s="334" t="s">
        <v>318</v>
      </c>
      <c r="C74" s="334" t="s">
        <v>638</v>
      </c>
      <c r="D74" s="333" t="s">
        <v>583</v>
      </c>
      <c r="E74" s="333" t="s">
        <v>721</v>
      </c>
      <c r="F74" s="351" t="s">
        <v>821</v>
      </c>
      <c r="G74" s="351" t="s">
        <v>822</v>
      </c>
      <c r="H74" s="352" t="s">
        <v>823</v>
      </c>
      <c r="I74" s="333" t="s">
        <v>784</v>
      </c>
      <c r="J74" s="350">
        <v>1966</v>
      </c>
      <c r="K74" s="340">
        <v>1966</v>
      </c>
      <c r="L74" s="333"/>
    </row>
    <row r="75" spans="1:12" ht="78.5" x14ac:dyDescent="0.35">
      <c r="A75" s="333">
        <v>73</v>
      </c>
      <c r="B75" s="353" t="s">
        <v>311</v>
      </c>
      <c r="C75" s="353" t="s">
        <v>725</v>
      </c>
      <c r="D75" s="333" t="s">
        <v>583</v>
      </c>
      <c r="E75" s="333" t="s">
        <v>721</v>
      </c>
      <c r="F75" s="341" t="s">
        <v>824</v>
      </c>
      <c r="G75" s="341" t="s">
        <v>825</v>
      </c>
      <c r="H75" s="342" t="s">
        <v>826</v>
      </c>
      <c r="I75" s="333" t="s">
        <v>729</v>
      </c>
      <c r="J75" s="340">
        <v>26547</v>
      </c>
      <c r="K75" s="340">
        <v>23440</v>
      </c>
      <c r="L75" s="333"/>
    </row>
    <row r="76" spans="1:12" ht="130.5" x14ac:dyDescent="0.35">
      <c r="A76" s="333">
        <v>74</v>
      </c>
      <c r="B76" s="353" t="s">
        <v>311</v>
      </c>
      <c r="C76" s="353" t="s">
        <v>725</v>
      </c>
      <c r="D76" s="333" t="s">
        <v>583</v>
      </c>
      <c r="E76" s="333" t="s">
        <v>721</v>
      </c>
      <c r="F76" s="341" t="s">
        <v>827</v>
      </c>
      <c r="G76" s="341" t="s">
        <v>828</v>
      </c>
      <c r="H76" s="342" t="s">
        <v>829</v>
      </c>
      <c r="I76" s="333" t="s">
        <v>613</v>
      </c>
      <c r="J76" s="340">
        <v>45182</v>
      </c>
      <c r="K76" s="340">
        <v>19190</v>
      </c>
      <c r="L76" s="333"/>
    </row>
    <row r="77" spans="1:12" ht="91.5" x14ac:dyDescent="0.35">
      <c r="A77" s="333">
        <v>75</v>
      </c>
      <c r="B77" s="353" t="s">
        <v>311</v>
      </c>
      <c r="C77" s="353" t="s">
        <v>725</v>
      </c>
      <c r="D77" s="333" t="s">
        <v>583</v>
      </c>
      <c r="E77" s="333" t="s">
        <v>721</v>
      </c>
      <c r="F77" s="341" t="s">
        <v>830</v>
      </c>
      <c r="G77" s="341" t="s">
        <v>636</v>
      </c>
      <c r="H77" s="342" t="s">
        <v>831</v>
      </c>
      <c r="I77" s="333" t="s">
        <v>588</v>
      </c>
      <c r="J77" s="340">
        <v>49296</v>
      </c>
      <c r="K77" s="340">
        <v>49296</v>
      </c>
      <c r="L77" s="333"/>
    </row>
    <row r="78" spans="1:12" ht="65.5" x14ac:dyDescent="0.35">
      <c r="A78" s="333">
        <v>76</v>
      </c>
      <c r="B78" s="353" t="s">
        <v>311</v>
      </c>
      <c r="C78" s="353" t="s">
        <v>725</v>
      </c>
      <c r="D78" s="333" t="s">
        <v>583</v>
      </c>
      <c r="E78" s="333" t="s">
        <v>721</v>
      </c>
      <c r="F78" s="341" t="s">
        <v>832</v>
      </c>
      <c r="G78" s="341" t="s">
        <v>833</v>
      </c>
      <c r="H78" s="342" t="s">
        <v>834</v>
      </c>
      <c r="I78" s="333" t="s">
        <v>613</v>
      </c>
      <c r="J78" s="340">
        <v>16050</v>
      </c>
      <c r="K78" s="340">
        <v>16050</v>
      </c>
      <c r="L78" s="333"/>
    </row>
    <row r="79" spans="1:12" ht="130.5" x14ac:dyDescent="0.35">
      <c r="A79" s="333">
        <v>77</v>
      </c>
      <c r="B79" s="353" t="s">
        <v>311</v>
      </c>
      <c r="C79" s="353" t="s">
        <v>725</v>
      </c>
      <c r="D79" s="333" t="s">
        <v>583</v>
      </c>
      <c r="E79" s="333" t="s">
        <v>721</v>
      </c>
      <c r="F79" s="341" t="s">
        <v>835</v>
      </c>
      <c r="G79" s="341" t="s">
        <v>836</v>
      </c>
      <c r="H79" s="342" t="s">
        <v>837</v>
      </c>
      <c r="I79" s="333" t="s">
        <v>588</v>
      </c>
      <c r="J79" s="340">
        <v>58893</v>
      </c>
      <c r="K79" s="340">
        <v>58893</v>
      </c>
      <c r="L79" s="333"/>
    </row>
    <row r="80" spans="1:12" ht="117.5" x14ac:dyDescent="0.35">
      <c r="A80" s="333">
        <v>78</v>
      </c>
      <c r="B80" s="353" t="s">
        <v>311</v>
      </c>
      <c r="C80" s="353" t="s">
        <v>725</v>
      </c>
      <c r="D80" s="333" t="s">
        <v>583</v>
      </c>
      <c r="E80" s="333" t="s">
        <v>721</v>
      </c>
      <c r="F80" s="341" t="s">
        <v>838</v>
      </c>
      <c r="G80" s="341" t="s">
        <v>611</v>
      </c>
      <c r="H80" s="342" t="s">
        <v>839</v>
      </c>
      <c r="I80" s="333" t="s">
        <v>675</v>
      </c>
      <c r="J80" s="340">
        <v>65056</v>
      </c>
      <c r="K80" s="340">
        <v>31138</v>
      </c>
      <c r="L80" s="333"/>
    </row>
    <row r="81" spans="1:12" ht="65.5" x14ac:dyDescent="0.35">
      <c r="A81" s="333">
        <v>79</v>
      </c>
      <c r="B81" s="353" t="s">
        <v>311</v>
      </c>
      <c r="C81" s="353" t="s">
        <v>725</v>
      </c>
      <c r="D81" s="333" t="s">
        <v>583</v>
      </c>
      <c r="E81" s="333" t="s">
        <v>721</v>
      </c>
      <c r="F81" s="341" t="s">
        <v>840</v>
      </c>
      <c r="G81" s="341" t="s">
        <v>841</v>
      </c>
      <c r="H81" s="342" t="s">
        <v>842</v>
      </c>
      <c r="I81" s="333" t="s">
        <v>675</v>
      </c>
      <c r="J81" s="340">
        <v>28802</v>
      </c>
      <c r="K81" s="340">
        <v>28802</v>
      </c>
      <c r="L81" s="333"/>
    </row>
    <row r="82" spans="1:12" ht="208.5" x14ac:dyDescent="0.35">
      <c r="A82" s="333">
        <v>80</v>
      </c>
      <c r="B82" s="353" t="s">
        <v>311</v>
      </c>
      <c r="C82" s="353" t="s">
        <v>725</v>
      </c>
      <c r="D82" s="333" t="s">
        <v>583</v>
      </c>
      <c r="E82" s="333" t="s">
        <v>721</v>
      </c>
      <c r="F82" s="341" t="s">
        <v>843</v>
      </c>
      <c r="G82" s="341" t="s">
        <v>844</v>
      </c>
      <c r="H82" s="342" t="s">
        <v>845</v>
      </c>
      <c r="I82" s="333" t="s">
        <v>675</v>
      </c>
      <c r="J82" s="340">
        <v>62817</v>
      </c>
      <c r="K82" s="340">
        <v>57324</v>
      </c>
      <c r="L82" s="333"/>
    </row>
    <row r="83" spans="1:12" ht="91.5" x14ac:dyDescent="0.35">
      <c r="A83" s="333">
        <v>81</v>
      </c>
      <c r="B83" s="353" t="s">
        <v>311</v>
      </c>
      <c r="C83" s="353" t="s">
        <v>725</v>
      </c>
      <c r="D83" s="333" t="s">
        <v>583</v>
      </c>
      <c r="E83" s="333" t="s">
        <v>721</v>
      </c>
      <c r="F83" s="341" t="s">
        <v>846</v>
      </c>
      <c r="G83" s="341" t="s">
        <v>847</v>
      </c>
      <c r="H83" s="342" t="s">
        <v>848</v>
      </c>
      <c r="I83" s="333" t="s">
        <v>675</v>
      </c>
      <c r="J83" s="340">
        <v>62280</v>
      </c>
      <c r="K83" s="340">
        <v>62280</v>
      </c>
      <c r="L83" s="333"/>
    </row>
    <row r="84" spans="1:12" ht="91.5" x14ac:dyDescent="0.35">
      <c r="A84" s="333">
        <v>82</v>
      </c>
      <c r="B84" s="353" t="s">
        <v>311</v>
      </c>
      <c r="C84" s="353" t="s">
        <v>725</v>
      </c>
      <c r="D84" s="333" t="s">
        <v>583</v>
      </c>
      <c r="E84" s="333" t="s">
        <v>721</v>
      </c>
      <c r="F84" s="341" t="s">
        <v>849</v>
      </c>
      <c r="G84" s="341" t="s">
        <v>616</v>
      </c>
      <c r="H84" s="342" t="s">
        <v>850</v>
      </c>
      <c r="I84" s="333" t="s">
        <v>675</v>
      </c>
      <c r="J84" s="340">
        <v>58257</v>
      </c>
      <c r="K84" s="340">
        <v>58257</v>
      </c>
      <c r="L84" s="333"/>
    </row>
    <row r="85" spans="1:12" ht="65.5" x14ac:dyDescent="0.35">
      <c r="A85" s="333">
        <v>83</v>
      </c>
      <c r="B85" s="353" t="s">
        <v>311</v>
      </c>
      <c r="C85" s="353" t="s">
        <v>725</v>
      </c>
      <c r="D85" s="333" t="s">
        <v>583</v>
      </c>
      <c r="E85" s="333" t="s">
        <v>721</v>
      </c>
      <c r="F85" s="341" t="s">
        <v>851</v>
      </c>
      <c r="G85" s="341" t="s">
        <v>852</v>
      </c>
      <c r="H85" s="342" t="s">
        <v>853</v>
      </c>
      <c r="I85" s="333" t="s">
        <v>756</v>
      </c>
      <c r="J85" s="340">
        <v>2625</v>
      </c>
      <c r="K85" s="340">
        <v>2625</v>
      </c>
      <c r="L85" s="333"/>
    </row>
    <row r="86" spans="1:12" ht="117.5" x14ac:dyDescent="0.35">
      <c r="A86" s="333">
        <v>84</v>
      </c>
      <c r="B86" s="353" t="s">
        <v>311</v>
      </c>
      <c r="C86" s="353" t="s">
        <v>725</v>
      </c>
      <c r="D86" s="333" t="s">
        <v>583</v>
      </c>
      <c r="E86" s="333" t="s">
        <v>721</v>
      </c>
      <c r="F86" s="341" t="s">
        <v>854</v>
      </c>
      <c r="G86" s="341" t="s">
        <v>833</v>
      </c>
      <c r="H86" s="342" t="s">
        <v>855</v>
      </c>
      <c r="I86" s="333" t="s">
        <v>756</v>
      </c>
      <c r="J86" s="340">
        <v>56952</v>
      </c>
      <c r="K86" s="340">
        <v>56952</v>
      </c>
      <c r="L86" s="333"/>
    </row>
    <row r="87" spans="1:12" ht="169.5" x14ac:dyDescent="0.35">
      <c r="A87" s="333">
        <v>85</v>
      </c>
      <c r="B87" s="353" t="s">
        <v>311</v>
      </c>
      <c r="C87" s="353" t="s">
        <v>725</v>
      </c>
      <c r="D87" s="333" t="s">
        <v>583</v>
      </c>
      <c r="E87" s="333" t="s">
        <v>721</v>
      </c>
      <c r="F87" s="341" t="s">
        <v>856</v>
      </c>
      <c r="G87" s="341" t="s">
        <v>857</v>
      </c>
      <c r="H87" s="342" t="s">
        <v>858</v>
      </c>
      <c r="I87" s="333" t="s">
        <v>756</v>
      </c>
      <c r="J87" s="340">
        <v>57502</v>
      </c>
      <c r="K87" s="340">
        <v>39007</v>
      </c>
      <c r="L87" s="333"/>
    </row>
    <row r="88" spans="1:12" ht="39.5" x14ac:dyDescent="0.35">
      <c r="A88" s="333">
        <v>86</v>
      </c>
      <c r="B88" s="353" t="s">
        <v>311</v>
      </c>
      <c r="C88" s="353" t="s">
        <v>725</v>
      </c>
      <c r="D88" s="333" t="s">
        <v>583</v>
      </c>
      <c r="E88" s="333" t="s">
        <v>721</v>
      </c>
      <c r="F88" s="341" t="s">
        <v>859</v>
      </c>
      <c r="G88" s="341" t="s">
        <v>620</v>
      </c>
      <c r="H88" s="342" t="s">
        <v>860</v>
      </c>
      <c r="I88" s="333" t="s">
        <v>652</v>
      </c>
      <c r="J88" s="340">
        <v>17993</v>
      </c>
      <c r="K88" s="340">
        <v>17208</v>
      </c>
      <c r="L88" s="333"/>
    </row>
    <row r="89" spans="1:12" ht="130.5" x14ac:dyDescent="0.35">
      <c r="A89" s="333">
        <v>87</v>
      </c>
      <c r="B89" s="353" t="s">
        <v>311</v>
      </c>
      <c r="C89" s="353" t="s">
        <v>725</v>
      </c>
      <c r="D89" s="333" t="s">
        <v>583</v>
      </c>
      <c r="E89" s="333" t="s">
        <v>721</v>
      </c>
      <c r="F89" s="341" t="s">
        <v>861</v>
      </c>
      <c r="G89" s="341" t="s">
        <v>862</v>
      </c>
      <c r="H89" s="342" t="s">
        <v>863</v>
      </c>
      <c r="I89" s="333" t="s">
        <v>784</v>
      </c>
      <c r="J89" s="340">
        <v>32811</v>
      </c>
      <c r="K89" s="340">
        <v>20362</v>
      </c>
      <c r="L89" s="333"/>
    </row>
    <row r="90" spans="1:12" ht="65.5" x14ac:dyDescent="0.35">
      <c r="A90" s="333">
        <v>88</v>
      </c>
      <c r="B90" s="353" t="s">
        <v>311</v>
      </c>
      <c r="C90" s="353" t="s">
        <v>725</v>
      </c>
      <c r="D90" s="333" t="s">
        <v>583</v>
      </c>
      <c r="E90" s="333" t="s">
        <v>721</v>
      </c>
      <c r="F90" s="341" t="s">
        <v>864</v>
      </c>
      <c r="G90" s="341" t="s">
        <v>865</v>
      </c>
      <c r="H90" s="342" t="s">
        <v>866</v>
      </c>
      <c r="I90" s="333" t="s">
        <v>652</v>
      </c>
      <c r="J90" s="340">
        <v>39061</v>
      </c>
      <c r="K90" s="340">
        <v>39061</v>
      </c>
      <c r="L90" s="333"/>
    </row>
    <row r="91" spans="1:12" ht="104.5" x14ac:dyDescent="0.35">
      <c r="A91" s="333">
        <v>89</v>
      </c>
      <c r="B91" s="354" t="s">
        <v>311</v>
      </c>
      <c r="C91" s="354" t="s">
        <v>638</v>
      </c>
      <c r="D91" s="333" t="s">
        <v>583</v>
      </c>
      <c r="E91" s="333" t="s">
        <v>721</v>
      </c>
      <c r="F91" s="341" t="s">
        <v>867</v>
      </c>
      <c r="G91" s="341" t="s">
        <v>868</v>
      </c>
      <c r="H91" s="342" t="s">
        <v>869</v>
      </c>
      <c r="I91" s="333" t="s">
        <v>613</v>
      </c>
      <c r="J91" s="340">
        <v>7875</v>
      </c>
      <c r="K91" s="340">
        <v>7875</v>
      </c>
      <c r="L91" s="333"/>
    </row>
    <row r="92" spans="1:12" ht="91.5" x14ac:dyDescent="0.35">
      <c r="A92" s="333">
        <v>90</v>
      </c>
      <c r="B92" s="354" t="s">
        <v>311</v>
      </c>
      <c r="C92" s="354" t="s">
        <v>638</v>
      </c>
      <c r="D92" s="333" t="s">
        <v>583</v>
      </c>
      <c r="E92" s="333" t="s">
        <v>721</v>
      </c>
      <c r="F92" s="341" t="s">
        <v>870</v>
      </c>
      <c r="G92" s="341" t="s">
        <v>871</v>
      </c>
      <c r="H92" s="342" t="s">
        <v>872</v>
      </c>
      <c r="I92" s="333" t="s">
        <v>613</v>
      </c>
      <c r="J92" s="340">
        <v>17252</v>
      </c>
      <c r="K92" s="340">
        <v>17252</v>
      </c>
      <c r="L92" s="333"/>
    </row>
    <row r="93" spans="1:12" ht="91.5" x14ac:dyDescent="0.35">
      <c r="A93" s="333">
        <v>91</v>
      </c>
      <c r="B93" s="354" t="s">
        <v>311</v>
      </c>
      <c r="C93" s="354" t="s">
        <v>638</v>
      </c>
      <c r="D93" s="333" t="s">
        <v>583</v>
      </c>
      <c r="E93" s="333" t="s">
        <v>721</v>
      </c>
      <c r="F93" s="341" t="s">
        <v>873</v>
      </c>
      <c r="G93" s="341" t="s">
        <v>874</v>
      </c>
      <c r="H93" s="342" t="s">
        <v>875</v>
      </c>
      <c r="I93" s="333" t="s">
        <v>613</v>
      </c>
      <c r="J93" s="340">
        <v>19774</v>
      </c>
      <c r="K93" s="340">
        <v>19774</v>
      </c>
      <c r="L93" s="333"/>
    </row>
    <row r="94" spans="1:12" ht="156.5" x14ac:dyDescent="0.35">
      <c r="A94" s="333">
        <v>92</v>
      </c>
      <c r="B94" s="354" t="s">
        <v>311</v>
      </c>
      <c r="C94" s="354" t="s">
        <v>638</v>
      </c>
      <c r="D94" s="333" t="s">
        <v>583</v>
      </c>
      <c r="E94" s="333" t="s">
        <v>721</v>
      </c>
      <c r="F94" s="341" t="s">
        <v>876</v>
      </c>
      <c r="G94" s="341" t="s">
        <v>640</v>
      </c>
      <c r="H94" s="342" t="s">
        <v>877</v>
      </c>
      <c r="I94" s="333" t="s">
        <v>613</v>
      </c>
      <c r="J94" s="340">
        <v>18188</v>
      </c>
      <c r="K94" s="340">
        <v>18188</v>
      </c>
      <c r="L94" s="333"/>
    </row>
    <row r="95" spans="1:12" ht="104.5" x14ac:dyDescent="0.35">
      <c r="A95" s="333">
        <v>93</v>
      </c>
      <c r="B95" s="354" t="s">
        <v>311</v>
      </c>
      <c r="C95" s="354" t="s">
        <v>638</v>
      </c>
      <c r="D95" s="333" t="s">
        <v>583</v>
      </c>
      <c r="E95" s="333" t="s">
        <v>721</v>
      </c>
      <c r="F95" s="341" t="s">
        <v>878</v>
      </c>
      <c r="G95" s="341" t="s">
        <v>879</v>
      </c>
      <c r="H95" s="342" t="s">
        <v>880</v>
      </c>
      <c r="I95" s="333" t="s">
        <v>613</v>
      </c>
      <c r="J95" s="340">
        <v>13215</v>
      </c>
      <c r="K95" s="340">
        <v>13215</v>
      </c>
      <c r="L95" s="333"/>
    </row>
    <row r="96" spans="1:12" ht="169.5" x14ac:dyDescent="0.35">
      <c r="A96" s="333">
        <v>94</v>
      </c>
      <c r="B96" s="354" t="s">
        <v>311</v>
      </c>
      <c r="C96" s="354" t="s">
        <v>638</v>
      </c>
      <c r="D96" s="333" t="s">
        <v>583</v>
      </c>
      <c r="E96" s="333" t="s">
        <v>721</v>
      </c>
      <c r="F96" s="341" t="s">
        <v>881</v>
      </c>
      <c r="G96" s="341" t="s">
        <v>882</v>
      </c>
      <c r="H96" s="342" t="s">
        <v>883</v>
      </c>
      <c r="I96" s="333" t="s">
        <v>613</v>
      </c>
      <c r="J96" s="340">
        <v>4467</v>
      </c>
      <c r="K96" s="340">
        <v>4467</v>
      </c>
      <c r="L96" s="333"/>
    </row>
    <row r="97" spans="1:12" ht="156.5" x14ac:dyDescent="0.35">
      <c r="A97" s="333">
        <v>95</v>
      </c>
      <c r="B97" s="354" t="s">
        <v>311</v>
      </c>
      <c r="C97" s="354" t="s">
        <v>638</v>
      </c>
      <c r="D97" s="333" t="s">
        <v>583</v>
      </c>
      <c r="E97" s="333" t="s">
        <v>721</v>
      </c>
      <c r="F97" s="341" t="s">
        <v>884</v>
      </c>
      <c r="G97" s="341" t="s">
        <v>885</v>
      </c>
      <c r="H97" s="342" t="s">
        <v>886</v>
      </c>
      <c r="I97" s="333" t="s">
        <v>613</v>
      </c>
      <c r="J97" s="340">
        <v>11505</v>
      </c>
      <c r="K97" s="340">
        <v>11505</v>
      </c>
      <c r="L97" s="333"/>
    </row>
    <row r="98" spans="1:12" ht="156.5" x14ac:dyDescent="0.35">
      <c r="A98" s="333">
        <v>96</v>
      </c>
      <c r="B98" s="354" t="s">
        <v>311</v>
      </c>
      <c r="C98" s="354" t="s">
        <v>638</v>
      </c>
      <c r="D98" s="333" t="s">
        <v>583</v>
      </c>
      <c r="E98" s="333" t="s">
        <v>721</v>
      </c>
      <c r="F98" s="341" t="s">
        <v>887</v>
      </c>
      <c r="G98" s="341" t="s">
        <v>888</v>
      </c>
      <c r="H98" s="342" t="s">
        <v>889</v>
      </c>
      <c r="I98" s="333" t="s">
        <v>692</v>
      </c>
      <c r="J98" s="340">
        <v>10281</v>
      </c>
      <c r="K98" s="340">
        <v>10281</v>
      </c>
      <c r="L98" s="333"/>
    </row>
    <row r="99" spans="1:12" ht="208.5" x14ac:dyDescent="0.35">
      <c r="A99" s="333">
        <v>97</v>
      </c>
      <c r="B99" s="354" t="s">
        <v>311</v>
      </c>
      <c r="C99" s="354" t="s">
        <v>638</v>
      </c>
      <c r="D99" s="333" t="s">
        <v>583</v>
      </c>
      <c r="E99" s="333" t="s">
        <v>721</v>
      </c>
      <c r="F99" s="341" t="s">
        <v>890</v>
      </c>
      <c r="G99" s="341" t="s">
        <v>891</v>
      </c>
      <c r="H99" s="342" t="s">
        <v>892</v>
      </c>
      <c r="I99" s="333" t="s">
        <v>692</v>
      </c>
      <c r="J99" s="340">
        <v>7678</v>
      </c>
      <c r="K99" s="340">
        <v>7678</v>
      </c>
      <c r="L99" s="333"/>
    </row>
    <row r="100" spans="1:12" ht="91.5" x14ac:dyDescent="0.35">
      <c r="A100" s="333">
        <v>98</v>
      </c>
      <c r="B100" s="354" t="s">
        <v>311</v>
      </c>
      <c r="C100" s="354" t="s">
        <v>638</v>
      </c>
      <c r="D100" s="333" t="s">
        <v>583</v>
      </c>
      <c r="E100" s="333" t="s">
        <v>721</v>
      </c>
      <c r="F100" s="341" t="s">
        <v>893</v>
      </c>
      <c r="G100" s="341" t="s">
        <v>600</v>
      </c>
      <c r="H100" s="342" t="s">
        <v>894</v>
      </c>
      <c r="I100" s="333" t="s">
        <v>692</v>
      </c>
      <c r="J100" s="340">
        <v>5210</v>
      </c>
      <c r="K100" s="340">
        <v>5210</v>
      </c>
      <c r="L100" s="333"/>
    </row>
    <row r="101" spans="1:12" ht="104.5" x14ac:dyDescent="0.35">
      <c r="A101" s="333">
        <v>99</v>
      </c>
      <c r="B101" s="354" t="s">
        <v>311</v>
      </c>
      <c r="C101" s="354" t="s">
        <v>638</v>
      </c>
      <c r="D101" s="333" t="s">
        <v>583</v>
      </c>
      <c r="E101" s="333" t="s">
        <v>721</v>
      </c>
      <c r="F101" s="341" t="s">
        <v>895</v>
      </c>
      <c r="G101" s="341" t="s">
        <v>896</v>
      </c>
      <c r="H101" s="342" t="s">
        <v>897</v>
      </c>
      <c r="I101" s="333" t="s">
        <v>692</v>
      </c>
      <c r="J101" s="340">
        <v>10281</v>
      </c>
      <c r="K101" s="340">
        <v>10281</v>
      </c>
      <c r="L101" s="333"/>
    </row>
    <row r="102" spans="1:12" ht="117.5" x14ac:dyDescent="0.35">
      <c r="A102" s="333">
        <v>100</v>
      </c>
      <c r="B102" s="354" t="s">
        <v>311</v>
      </c>
      <c r="C102" s="354" t="s">
        <v>638</v>
      </c>
      <c r="D102" s="333" t="s">
        <v>583</v>
      </c>
      <c r="E102" s="333" t="s">
        <v>721</v>
      </c>
      <c r="F102" s="341" t="s">
        <v>898</v>
      </c>
      <c r="G102" s="341" t="s">
        <v>899</v>
      </c>
      <c r="H102" s="342" t="s">
        <v>900</v>
      </c>
      <c r="I102" s="333" t="s">
        <v>692</v>
      </c>
      <c r="J102" s="340">
        <v>4693</v>
      </c>
      <c r="K102" s="340">
        <v>4693</v>
      </c>
      <c r="L102" s="333"/>
    </row>
    <row r="103" spans="1:12" ht="65.5" x14ac:dyDescent="0.35">
      <c r="A103" s="333">
        <v>101</v>
      </c>
      <c r="B103" s="354" t="s">
        <v>311</v>
      </c>
      <c r="C103" s="354" t="s">
        <v>638</v>
      </c>
      <c r="D103" s="333" t="s">
        <v>583</v>
      </c>
      <c r="E103" s="333" t="s">
        <v>721</v>
      </c>
      <c r="F103" s="341" t="s">
        <v>901</v>
      </c>
      <c r="G103" s="341" t="s">
        <v>847</v>
      </c>
      <c r="H103" s="342" t="s">
        <v>902</v>
      </c>
      <c r="I103" s="333" t="s">
        <v>626</v>
      </c>
      <c r="J103" s="340">
        <v>19217</v>
      </c>
      <c r="K103" s="340">
        <v>19217</v>
      </c>
      <c r="L103" s="333"/>
    </row>
    <row r="104" spans="1:12" ht="104.5" x14ac:dyDescent="0.35">
      <c r="A104" s="333">
        <v>102</v>
      </c>
      <c r="B104" s="354" t="s">
        <v>311</v>
      </c>
      <c r="C104" s="354" t="s">
        <v>638</v>
      </c>
      <c r="D104" s="333" t="s">
        <v>583</v>
      </c>
      <c r="E104" s="333" t="s">
        <v>721</v>
      </c>
      <c r="F104" s="341" t="s">
        <v>903</v>
      </c>
      <c r="G104" s="341" t="s">
        <v>904</v>
      </c>
      <c r="H104" s="342" t="s">
        <v>905</v>
      </c>
      <c r="I104" s="333" t="s">
        <v>692</v>
      </c>
      <c r="J104" s="340">
        <v>6580</v>
      </c>
      <c r="K104" s="340">
        <v>6580</v>
      </c>
      <c r="L104" s="333"/>
    </row>
    <row r="105" spans="1:12" ht="117.5" x14ac:dyDescent="0.35">
      <c r="A105" s="333">
        <v>103</v>
      </c>
      <c r="B105" s="354" t="s">
        <v>311</v>
      </c>
      <c r="C105" s="354" t="s">
        <v>638</v>
      </c>
      <c r="D105" s="333" t="s">
        <v>583</v>
      </c>
      <c r="E105" s="333" t="s">
        <v>721</v>
      </c>
      <c r="F105" s="341" t="s">
        <v>906</v>
      </c>
      <c r="G105" s="341" t="s">
        <v>907</v>
      </c>
      <c r="H105" s="342" t="s">
        <v>908</v>
      </c>
      <c r="I105" s="333" t="s">
        <v>692</v>
      </c>
      <c r="J105" s="340">
        <v>17494</v>
      </c>
      <c r="K105" s="340">
        <v>17494</v>
      </c>
      <c r="L105" s="333"/>
    </row>
    <row r="106" spans="1:12" ht="117.5" x14ac:dyDescent="0.35">
      <c r="A106" s="333">
        <v>104</v>
      </c>
      <c r="B106" s="354" t="s">
        <v>311</v>
      </c>
      <c r="C106" s="354" t="s">
        <v>638</v>
      </c>
      <c r="D106" s="333" t="s">
        <v>583</v>
      </c>
      <c r="E106" s="333" t="s">
        <v>721</v>
      </c>
      <c r="F106" s="341" t="s">
        <v>909</v>
      </c>
      <c r="G106" s="341" t="s">
        <v>910</v>
      </c>
      <c r="H106" s="342" t="s">
        <v>911</v>
      </c>
      <c r="I106" s="333" t="s">
        <v>692</v>
      </c>
      <c r="J106" s="340">
        <v>8002</v>
      </c>
      <c r="K106" s="340">
        <v>8002</v>
      </c>
      <c r="L106" s="333"/>
    </row>
    <row r="107" spans="1:12" ht="143.5" x14ac:dyDescent="0.35">
      <c r="A107" s="333">
        <v>105</v>
      </c>
      <c r="B107" s="354" t="s">
        <v>311</v>
      </c>
      <c r="C107" s="354" t="s">
        <v>638</v>
      </c>
      <c r="D107" s="333" t="s">
        <v>583</v>
      </c>
      <c r="E107" s="333" t="s">
        <v>721</v>
      </c>
      <c r="F107" s="341" t="s">
        <v>912</v>
      </c>
      <c r="G107" s="341" t="s">
        <v>913</v>
      </c>
      <c r="H107" s="342" t="s">
        <v>914</v>
      </c>
      <c r="I107" s="333" t="s">
        <v>632</v>
      </c>
      <c r="J107" s="340">
        <v>9277</v>
      </c>
      <c r="K107" s="340">
        <v>9277</v>
      </c>
      <c r="L107" s="333"/>
    </row>
    <row r="108" spans="1:12" ht="104.5" x14ac:dyDescent="0.35">
      <c r="A108" s="333">
        <v>106</v>
      </c>
      <c r="B108" s="354" t="s">
        <v>311</v>
      </c>
      <c r="C108" s="354" t="s">
        <v>638</v>
      </c>
      <c r="D108" s="333" t="s">
        <v>583</v>
      </c>
      <c r="E108" s="333" t="s">
        <v>721</v>
      </c>
      <c r="F108" s="341" t="s">
        <v>915</v>
      </c>
      <c r="G108" s="341" t="s">
        <v>916</v>
      </c>
      <c r="H108" s="342" t="s">
        <v>917</v>
      </c>
      <c r="I108" s="333" t="s">
        <v>777</v>
      </c>
      <c r="J108" s="340">
        <v>6810</v>
      </c>
      <c r="K108" s="340">
        <v>6810</v>
      </c>
      <c r="L108" s="333"/>
    </row>
    <row r="109" spans="1:12" ht="78.5" x14ac:dyDescent="0.35">
      <c r="A109" s="333">
        <v>107</v>
      </c>
      <c r="B109" s="354" t="s">
        <v>311</v>
      </c>
      <c r="C109" s="354" t="s">
        <v>638</v>
      </c>
      <c r="D109" s="333" t="s">
        <v>583</v>
      </c>
      <c r="E109" s="333" t="s">
        <v>721</v>
      </c>
      <c r="F109" s="341" t="s">
        <v>918</v>
      </c>
      <c r="G109" s="341" t="s">
        <v>916</v>
      </c>
      <c r="H109" s="342" t="s">
        <v>919</v>
      </c>
      <c r="I109" s="333" t="s">
        <v>777</v>
      </c>
      <c r="J109" s="340">
        <v>1614</v>
      </c>
      <c r="K109" s="340">
        <v>1614</v>
      </c>
      <c r="L109" s="333"/>
    </row>
    <row r="110" spans="1:12" ht="117.5" x14ac:dyDescent="0.35">
      <c r="A110" s="333">
        <v>108</v>
      </c>
      <c r="B110" s="354" t="s">
        <v>311</v>
      </c>
      <c r="C110" s="354" t="s">
        <v>638</v>
      </c>
      <c r="D110" s="333" t="s">
        <v>583</v>
      </c>
      <c r="E110" s="333" t="s">
        <v>721</v>
      </c>
      <c r="F110" s="341" t="s">
        <v>920</v>
      </c>
      <c r="G110" s="341" t="s">
        <v>828</v>
      </c>
      <c r="H110" s="342" t="s">
        <v>921</v>
      </c>
      <c r="I110" s="333" t="s">
        <v>632</v>
      </c>
      <c r="J110" s="340">
        <v>11102</v>
      </c>
      <c r="K110" s="340">
        <v>11102</v>
      </c>
      <c r="L110" s="333"/>
    </row>
    <row r="111" spans="1:12" ht="130.5" x14ac:dyDescent="0.35">
      <c r="A111" s="333">
        <v>109</v>
      </c>
      <c r="B111" s="354" t="s">
        <v>311</v>
      </c>
      <c r="C111" s="354" t="s">
        <v>638</v>
      </c>
      <c r="D111" s="333" t="s">
        <v>583</v>
      </c>
      <c r="E111" s="333" t="s">
        <v>721</v>
      </c>
      <c r="F111" s="341" t="s">
        <v>922</v>
      </c>
      <c r="G111" s="341" t="s">
        <v>923</v>
      </c>
      <c r="H111" s="342" t="s">
        <v>924</v>
      </c>
      <c r="I111" s="333" t="s">
        <v>777</v>
      </c>
      <c r="J111" s="340">
        <v>11521</v>
      </c>
      <c r="K111" s="340">
        <v>11521</v>
      </c>
      <c r="L111" s="333"/>
    </row>
    <row r="112" spans="1:12" ht="143.5" x14ac:dyDescent="0.35">
      <c r="A112" s="333">
        <v>110</v>
      </c>
      <c r="B112" s="354" t="s">
        <v>311</v>
      </c>
      <c r="C112" s="354" t="s">
        <v>638</v>
      </c>
      <c r="D112" s="333" t="s">
        <v>583</v>
      </c>
      <c r="E112" s="333" t="s">
        <v>721</v>
      </c>
      <c r="F112" s="341" t="s">
        <v>925</v>
      </c>
      <c r="G112" s="341" t="s">
        <v>926</v>
      </c>
      <c r="H112" s="342" t="s">
        <v>927</v>
      </c>
      <c r="I112" s="333" t="s">
        <v>777</v>
      </c>
      <c r="J112" s="340">
        <v>9981</v>
      </c>
      <c r="K112" s="340">
        <v>9981</v>
      </c>
      <c r="L112" s="333"/>
    </row>
    <row r="113" spans="1:12" ht="104.5" x14ac:dyDescent="0.35">
      <c r="A113" s="333">
        <v>111</v>
      </c>
      <c r="B113" s="354" t="s">
        <v>311</v>
      </c>
      <c r="C113" s="354" t="s">
        <v>638</v>
      </c>
      <c r="D113" s="333" t="s">
        <v>583</v>
      </c>
      <c r="E113" s="333" t="s">
        <v>721</v>
      </c>
      <c r="F113" s="341" t="s">
        <v>928</v>
      </c>
      <c r="G113" s="341" t="s">
        <v>929</v>
      </c>
      <c r="H113" s="342" t="s">
        <v>930</v>
      </c>
      <c r="I113" s="333" t="s">
        <v>777</v>
      </c>
      <c r="J113" s="340">
        <v>14278</v>
      </c>
      <c r="K113" s="340">
        <v>14278</v>
      </c>
      <c r="L113" s="333"/>
    </row>
    <row r="114" spans="1:12" ht="104.5" x14ac:dyDescent="0.35">
      <c r="A114" s="333">
        <v>112</v>
      </c>
      <c r="B114" s="354" t="s">
        <v>311</v>
      </c>
      <c r="C114" s="354" t="s">
        <v>638</v>
      </c>
      <c r="D114" s="333" t="s">
        <v>583</v>
      </c>
      <c r="E114" s="333" t="s">
        <v>721</v>
      </c>
      <c r="F114" s="341" t="s">
        <v>931</v>
      </c>
      <c r="G114" s="341" t="s">
        <v>825</v>
      </c>
      <c r="H114" s="342" t="s">
        <v>932</v>
      </c>
      <c r="I114" s="333" t="s">
        <v>602</v>
      </c>
      <c r="J114" s="340">
        <v>10311</v>
      </c>
      <c r="K114" s="340">
        <v>10311</v>
      </c>
      <c r="L114" s="333"/>
    </row>
    <row r="115" spans="1:12" ht="104.5" x14ac:dyDescent="0.35">
      <c r="A115" s="333">
        <v>113</v>
      </c>
      <c r="B115" s="354" t="s">
        <v>311</v>
      </c>
      <c r="C115" s="354" t="s">
        <v>638</v>
      </c>
      <c r="D115" s="333" t="s">
        <v>583</v>
      </c>
      <c r="E115" s="333" t="s">
        <v>721</v>
      </c>
      <c r="F115" s="341" t="s">
        <v>933</v>
      </c>
      <c r="G115" s="341" t="s">
        <v>934</v>
      </c>
      <c r="H115" s="342" t="s">
        <v>935</v>
      </c>
      <c r="I115" s="333" t="s">
        <v>784</v>
      </c>
      <c r="J115" s="340">
        <v>16495</v>
      </c>
      <c r="K115" s="340">
        <v>16495</v>
      </c>
      <c r="L115" s="333"/>
    </row>
    <row r="116" spans="1:12" ht="104.5" x14ac:dyDescent="0.35">
      <c r="A116" s="333">
        <v>114</v>
      </c>
      <c r="B116" s="354" t="s">
        <v>311</v>
      </c>
      <c r="C116" s="354" t="s">
        <v>638</v>
      </c>
      <c r="D116" s="333" t="s">
        <v>583</v>
      </c>
      <c r="E116" s="333" t="s">
        <v>721</v>
      </c>
      <c r="F116" s="341" t="s">
        <v>936</v>
      </c>
      <c r="G116" s="341" t="s">
        <v>937</v>
      </c>
      <c r="H116" s="342" t="s">
        <v>938</v>
      </c>
      <c r="I116" s="333" t="s">
        <v>784</v>
      </c>
      <c r="J116" s="340">
        <v>14310</v>
      </c>
      <c r="K116" s="340">
        <v>14310</v>
      </c>
      <c r="L116" s="333"/>
    </row>
    <row r="117" spans="1:12" ht="91.5" x14ac:dyDescent="0.35">
      <c r="A117" s="333">
        <v>115</v>
      </c>
      <c r="B117" s="354" t="s">
        <v>311</v>
      </c>
      <c r="C117" s="354" t="s">
        <v>638</v>
      </c>
      <c r="D117" s="333" t="s">
        <v>583</v>
      </c>
      <c r="E117" s="333" t="s">
        <v>721</v>
      </c>
      <c r="F117" s="341" t="s">
        <v>939</v>
      </c>
      <c r="G117" s="341" t="s">
        <v>940</v>
      </c>
      <c r="H117" s="342" t="s">
        <v>941</v>
      </c>
      <c r="I117" s="333" t="s">
        <v>602</v>
      </c>
      <c r="J117" s="340">
        <v>8574</v>
      </c>
      <c r="K117" s="340">
        <v>8574</v>
      </c>
      <c r="L117" s="333"/>
    </row>
    <row r="118" spans="1:12" ht="130.5" x14ac:dyDescent="0.35">
      <c r="A118" s="333">
        <v>116</v>
      </c>
      <c r="B118" s="354" t="s">
        <v>311</v>
      </c>
      <c r="C118" s="354" t="s">
        <v>638</v>
      </c>
      <c r="D118" s="333" t="s">
        <v>583</v>
      </c>
      <c r="E118" s="333" t="s">
        <v>721</v>
      </c>
      <c r="F118" s="341" t="s">
        <v>942</v>
      </c>
      <c r="G118" s="341" t="s">
        <v>943</v>
      </c>
      <c r="H118" s="342" t="s">
        <v>944</v>
      </c>
      <c r="I118" s="333" t="s">
        <v>602</v>
      </c>
      <c r="J118" s="340">
        <v>16200</v>
      </c>
      <c r="K118" s="340">
        <v>16200</v>
      </c>
      <c r="L118" s="333"/>
    </row>
    <row r="119" spans="1:12" ht="130.5" x14ac:dyDescent="0.35">
      <c r="A119" s="333">
        <v>117</v>
      </c>
      <c r="B119" s="354" t="s">
        <v>311</v>
      </c>
      <c r="C119" s="354" t="s">
        <v>638</v>
      </c>
      <c r="D119" s="333" t="s">
        <v>583</v>
      </c>
      <c r="E119" s="333" t="s">
        <v>721</v>
      </c>
      <c r="F119" s="341" t="s">
        <v>945</v>
      </c>
      <c r="G119" s="341" t="s">
        <v>946</v>
      </c>
      <c r="H119" s="342" t="s">
        <v>947</v>
      </c>
      <c r="I119" s="333" t="s">
        <v>784</v>
      </c>
      <c r="J119" s="340">
        <v>19823</v>
      </c>
      <c r="K119" s="340">
        <v>19823</v>
      </c>
      <c r="L119" s="333"/>
    </row>
    <row r="120" spans="1:12" ht="208.5" x14ac:dyDescent="0.35">
      <c r="A120" s="333">
        <v>118</v>
      </c>
      <c r="B120" s="354" t="s">
        <v>311</v>
      </c>
      <c r="C120" s="354" t="s">
        <v>638</v>
      </c>
      <c r="D120" s="333" t="s">
        <v>583</v>
      </c>
      <c r="E120" s="333" t="s">
        <v>721</v>
      </c>
      <c r="F120" s="341" t="s">
        <v>948</v>
      </c>
      <c r="G120" s="341" t="s">
        <v>949</v>
      </c>
      <c r="H120" s="342" t="s">
        <v>950</v>
      </c>
      <c r="I120" s="333" t="s">
        <v>602</v>
      </c>
      <c r="J120" s="340">
        <v>11041</v>
      </c>
      <c r="K120" s="340">
        <v>11041</v>
      </c>
      <c r="L120" s="333"/>
    </row>
    <row r="121" spans="1:12" ht="169.5" x14ac:dyDescent="0.35">
      <c r="A121" s="333">
        <v>119</v>
      </c>
      <c r="B121" s="354" t="s">
        <v>311</v>
      </c>
      <c r="C121" s="354" t="s">
        <v>638</v>
      </c>
      <c r="D121" s="333" t="s">
        <v>583</v>
      </c>
      <c r="E121" s="333" t="s">
        <v>721</v>
      </c>
      <c r="F121" s="341" t="s">
        <v>951</v>
      </c>
      <c r="G121" s="341" t="s">
        <v>865</v>
      </c>
      <c r="H121" s="342" t="s">
        <v>952</v>
      </c>
      <c r="I121" s="333" t="s">
        <v>602</v>
      </c>
      <c r="J121" s="340">
        <v>16592</v>
      </c>
      <c r="K121" s="340">
        <v>16592</v>
      </c>
      <c r="L121" s="333"/>
    </row>
    <row r="122" spans="1:12" ht="221.5" x14ac:dyDescent="0.35">
      <c r="A122" s="333">
        <v>120</v>
      </c>
      <c r="B122" s="354" t="s">
        <v>311</v>
      </c>
      <c r="C122" s="354" t="s">
        <v>638</v>
      </c>
      <c r="D122" s="333" t="s">
        <v>583</v>
      </c>
      <c r="E122" s="333" t="s">
        <v>721</v>
      </c>
      <c r="F122" s="341" t="s">
        <v>953</v>
      </c>
      <c r="G122" s="341" t="s">
        <v>910</v>
      </c>
      <c r="H122" s="342" t="s">
        <v>954</v>
      </c>
      <c r="I122" s="333" t="s">
        <v>784</v>
      </c>
      <c r="J122" s="340">
        <v>13341</v>
      </c>
      <c r="K122" s="340">
        <v>13341</v>
      </c>
      <c r="L122" s="333"/>
    </row>
    <row r="123" spans="1:12" ht="26.5" x14ac:dyDescent="0.35">
      <c r="A123" s="333">
        <v>121</v>
      </c>
      <c r="B123" s="354" t="s">
        <v>311</v>
      </c>
      <c r="C123" s="354" t="s">
        <v>638</v>
      </c>
      <c r="D123" s="333" t="s">
        <v>583</v>
      </c>
      <c r="E123" s="333" t="s">
        <v>721</v>
      </c>
      <c r="F123" s="341" t="s">
        <v>955</v>
      </c>
      <c r="G123" s="341" t="s">
        <v>956</v>
      </c>
      <c r="H123" s="342" t="s">
        <v>957</v>
      </c>
      <c r="I123" s="333" t="s">
        <v>692</v>
      </c>
      <c r="J123" s="340">
        <v>3840</v>
      </c>
      <c r="K123" s="340">
        <v>3840</v>
      </c>
      <c r="L123" s="333"/>
    </row>
    <row r="124" spans="1:12" ht="221.5" x14ac:dyDescent="0.35">
      <c r="A124" s="333">
        <v>122</v>
      </c>
      <c r="B124" s="354" t="s">
        <v>311</v>
      </c>
      <c r="C124" s="354" t="s">
        <v>638</v>
      </c>
      <c r="D124" s="333" t="s">
        <v>583</v>
      </c>
      <c r="E124" s="333" t="s">
        <v>721</v>
      </c>
      <c r="F124" s="341" t="s">
        <v>958</v>
      </c>
      <c r="G124" s="341" t="s">
        <v>959</v>
      </c>
      <c r="H124" s="342" t="s">
        <v>960</v>
      </c>
      <c r="I124" s="333" t="s">
        <v>692</v>
      </c>
      <c r="J124" s="340">
        <v>14695</v>
      </c>
      <c r="K124" s="340">
        <v>14695</v>
      </c>
      <c r="L124" s="333"/>
    </row>
    <row r="125" spans="1:12" ht="52.5" x14ac:dyDescent="0.35">
      <c r="A125" s="333">
        <v>123</v>
      </c>
      <c r="B125" s="354" t="s">
        <v>311</v>
      </c>
      <c r="C125" s="354" t="s">
        <v>638</v>
      </c>
      <c r="D125" s="333" t="s">
        <v>583</v>
      </c>
      <c r="E125" s="333" t="s">
        <v>721</v>
      </c>
      <c r="F125" s="341" t="s">
        <v>961</v>
      </c>
      <c r="G125" s="341" t="s">
        <v>962</v>
      </c>
      <c r="H125" s="342" t="s">
        <v>963</v>
      </c>
      <c r="I125" s="333" t="s">
        <v>692</v>
      </c>
      <c r="J125" s="340">
        <v>10571</v>
      </c>
      <c r="K125" s="340">
        <v>10571</v>
      </c>
      <c r="L125" s="333"/>
    </row>
    <row r="126" spans="1:12" ht="78.5" x14ac:dyDescent="0.35">
      <c r="A126" s="333">
        <v>124</v>
      </c>
      <c r="B126" s="354" t="s">
        <v>311</v>
      </c>
      <c r="C126" s="354" t="s">
        <v>638</v>
      </c>
      <c r="D126" s="333" t="s">
        <v>583</v>
      </c>
      <c r="E126" s="333" t="s">
        <v>721</v>
      </c>
      <c r="F126" s="341" t="s">
        <v>964</v>
      </c>
      <c r="G126" s="341" t="s">
        <v>965</v>
      </c>
      <c r="H126" s="342" t="s">
        <v>966</v>
      </c>
      <c r="I126" s="333" t="s">
        <v>777</v>
      </c>
      <c r="J126" s="340">
        <v>3736</v>
      </c>
      <c r="K126" s="340">
        <v>3736</v>
      </c>
      <c r="L126" s="333"/>
    </row>
    <row r="127" spans="1:12" ht="78.5" x14ac:dyDescent="0.35">
      <c r="A127" s="333">
        <v>125</v>
      </c>
      <c r="B127" s="354" t="s">
        <v>311</v>
      </c>
      <c r="C127" s="354" t="s">
        <v>638</v>
      </c>
      <c r="D127" s="333" t="s">
        <v>583</v>
      </c>
      <c r="E127" s="333" t="s">
        <v>721</v>
      </c>
      <c r="F127" s="341" t="s">
        <v>967</v>
      </c>
      <c r="G127" s="341" t="s">
        <v>968</v>
      </c>
      <c r="H127" s="342" t="s">
        <v>969</v>
      </c>
      <c r="I127" s="333" t="s">
        <v>777</v>
      </c>
      <c r="J127" s="340">
        <v>2749</v>
      </c>
      <c r="K127" s="340">
        <v>2749</v>
      </c>
      <c r="L127" s="333"/>
    </row>
    <row r="128" spans="1:12" ht="156.5" x14ac:dyDescent="0.35">
      <c r="A128" s="333">
        <v>126</v>
      </c>
      <c r="B128" s="354" t="s">
        <v>311</v>
      </c>
      <c r="C128" s="354" t="s">
        <v>638</v>
      </c>
      <c r="D128" s="333" t="s">
        <v>583</v>
      </c>
      <c r="E128" s="333" t="s">
        <v>721</v>
      </c>
      <c r="F128" s="341" t="s">
        <v>970</v>
      </c>
      <c r="G128" s="341" t="s">
        <v>971</v>
      </c>
      <c r="H128" s="342" t="s">
        <v>972</v>
      </c>
      <c r="I128" s="333" t="s">
        <v>777</v>
      </c>
      <c r="J128" s="340">
        <v>16549</v>
      </c>
      <c r="K128" s="340">
        <v>16549</v>
      </c>
      <c r="L128" s="333"/>
    </row>
    <row r="129" spans="1:12" ht="104.5" x14ac:dyDescent="0.35">
      <c r="A129" s="333">
        <v>127</v>
      </c>
      <c r="B129" s="354" t="s">
        <v>311</v>
      </c>
      <c r="C129" s="354" t="s">
        <v>638</v>
      </c>
      <c r="D129" s="333" t="s">
        <v>583</v>
      </c>
      <c r="E129" s="333" t="s">
        <v>721</v>
      </c>
      <c r="F129" s="341" t="s">
        <v>973</v>
      </c>
      <c r="G129" s="341" t="s">
        <v>974</v>
      </c>
      <c r="H129" s="342" t="s">
        <v>975</v>
      </c>
      <c r="I129" s="333" t="s">
        <v>777</v>
      </c>
      <c r="J129" s="340">
        <v>17911</v>
      </c>
      <c r="K129" s="340">
        <v>17911</v>
      </c>
      <c r="L129" s="333"/>
    </row>
    <row r="130" spans="1:12" ht="169.5" x14ac:dyDescent="0.35">
      <c r="A130" s="333">
        <v>128</v>
      </c>
      <c r="B130" s="354" t="s">
        <v>311</v>
      </c>
      <c r="C130" s="354" t="s">
        <v>638</v>
      </c>
      <c r="D130" s="333" t="s">
        <v>583</v>
      </c>
      <c r="E130" s="333" t="s">
        <v>721</v>
      </c>
      <c r="F130" s="341" t="s">
        <v>976</v>
      </c>
      <c r="G130" s="341" t="s">
        <v>977</v>
      </c>
      <c r="H130" s="342" t="s">
        <v>978</v>
      </c>
      <c r="I130" s="333" t="s">
        <v>777</v>
      </c>
      <c r="J130" s="340">
        <v>11030</v>
      </c>
      <c r="K130" s="340">
        <v>11030</v>
      </c>
      <c r="L130" s="333"/>
    </row>
    <row r="131" spans="1:12" ht="234.5" x14ac:dyDescent="0.35">
      <c r="A131" s="333">
        <v>129</v>
      </c>
      <c r="B131" s="354" t="s">
        <v>311</v>
      </c>
      <c r="C131" s="354" t="s">
        <v>638</v>
      </c>
      <c r="D131" s="333" t="s">
        <v>583</v>
      </c>
      <c r="E131" s="333" t="s">
        <v>721</v>
      </c>
      <c r="F131" s="341" t="s">
        <v>979</v>
      </c>
      <c r="G131" s="341" t="s">
        <v>628</v>
      </c>
      <c r="H131" s="342" t="s">
        <v>980</v>
      </c>
      <c r="I131" s="333" t="s">
        <v>602</v>
      </c>
      <c r="J131" s="340">
        <v>10410</v>
      </c>
      <c r="K131" s="340">
        <v>10410</v>
      </c>
      <c r="L131" s="333"/>
    </row>
    <row r="132" spans="1:12" ht="117.5" x14ac:dyDescent="0.35">
      <c r="A132" s="333">
        <v>130</v>
      </c>
      <c r="B132" s="354" t="s">
        <v>311</v>
      </c>
      <c r="C132" s="354" t="s">
        <v>638</v>
      </c>
      <c r="D132" s="333" t="s">
        <v>583</v>
      </c>
      <c r="E132" s="333" t="s">
        <v>721</v>
      </c>
      <c r="F132" s="341" t="s">
        <v>981</v>
      </c>
      <c r="G132" s="341" t="s">
        <v>982</v>
      </c>
      <c r="H132" s="342" t="s">
        <v>983</v>
      </c>
      <c r="I132" s="333" t="s">
        <v>602</v>
      </c>
      <c r="J132" s="340">
        <v>2250</v>
      </c>
      <c r="K132" s="340">
        <v>2250</v>
      </c>
      <c r="L132" s="333"/>
    </row>
    <row r="133" spans="1:12" ht="104.5" x14ac:dyDescent="0.35">
      <c r="A133" s="333">
        <v>131</v>
      </c>
      <c r="B133" s="334" t="s">
        <v>329</v>
      </c>
      <c r="C133" s="334" t="s">
        <v>725</v>
      </c>
      <c r="D133" s="333" t="s">
        <v>583</v>
      </c>
      <c r="E133" s="333" t="s">
        <v>721</v>
      </c>
      <c r="F133" s="336" t="s">
        <v>984</v>
      </c>
      <c r="G133" s="336" t="s">
        <v>985</v>
      </c>
      <c r="H133" s="345" t="s">
        <v>986</v>
      </c>
      <c r="I133" s="333" t="s">
        <v>729</v>
      </c>
      <c r="J133" s="340">
        <v>19520</v>
      </c>
      <c r="K133" s="340">
        <v>14534</v>
      </c>
      <c r="L133" s="333"/>
    </row>
    <row r="134" spans="1:12" ht="117.5" x14ac:dyDescent="0.35">
      <c r="A134" s="333">
        <v>132</v>
      </c>
      <c r="B134" s="334" t="s">
        <v>329</v>
      </c>
      <c r="C134" s="334" t="s">
        <v>725</v>
      </c>
      <c r="D134" s="333" t="s">
        <v>583</v>
      </c>
      <c r="E134" s="333" t="s">
        <v>721</v>
      </c>
      <c r="F134" s="341" t="s">
        <v>838</v>
      </c>
      <c r="G134" s="336" t="s">
        <v>987</v>
      </c>
      <c r="H134" s="345" t="s">
        <v>839</v>
      </c>
      <c r="I134" s="333" t="s">
        <v>675</v>
      </c>
      <c r="J134" s="340">
        <v>14750</v>
      </c>
      <c r="K134" s="340">
        <v>14750</v>
      </c>
      <c r="L134" s="333"/>
    </row>
    <row r="135" spans="1:12" ht="91.5" x14ac:dyDescent="0.35">
      <c r="A135" s="333">
        <v>133</v>
      </c>
      <c r="B135" s="334" t="s">
        <v>329</v>
      </c>
      <c r="C135" s="334" t="s">
        <v>725</v>
      </c>
      <c r="D135" s="333" t="s">
        <v>583</v>
      </c>
      <c r="E135" s="333" t="s">
        <v>721</v>
      </c>
      <c r="F135" s="336" t="s">
        <v>988</v>
      </c>
      <c r="G135" s="336" t="s">
        <v>989</v>
      </c>
      <c r="H135" s="345" t="s">
        <v>990</v>
      </c>
      <c r="I135" s="333" t="s">
        <v>675</v>
      </c>
      <c r="J135" s="340">
        <v>8802</v>
      </c>
      <c r="K135" s="340">
        <v>8802</v>
      </c>
      <c r="L135" s="333"/>
    </row>
    <row r="136" spans="1:12" ht="117.5" x14ac:dyDescent="0.35">
      <c r="A136" s="333">
        <v>134</v>
      </c>
      <c r="B136" s="334" t="s">
        <v>329</v>
      </c>
      <c r="C136" s="334" t="s">
        <v>725</v>
      </c>
      <c r="D136" s="333" t="s">
        <v>583</v>
      </c>
      <c r="E136" s="333" t="s">
        <v>721</v>
      </c>
      <c r="F136" s="336" t="s">
        <v>991</v>
      </c>
      <c r="G136" s="336" t="s">
        <v>650</v>
      </c>
      <c r="H136" s="345" t="s">
        <v>992</v>
      </c>
      <c r="I136" s="333" t="s">
        <v>626</v>
      </c>
      <c r="J136" s="340">
        <v>12470</v>
      </c>
      <c r="K136" s="340">
        <v>12470</v>
      </c>
      <c r="L136" s="333"/>
    </row>
    <row r="137" spans="1:12" ht="91.5" x14ac:dyDescent="0.35">
      <c r="A137" s="333">
        <v>135</v>
      </c>
      <c r="B137" s="334" t="s">
        <v>329</v>
      </c>
      <c r="C137" s="334" t="s">
        <v>725</v>
      </c>
      <c r="D137" s="333" t="s">
        <v>583</v>
      </c>
      <c r="E137" s="333" t="s">
        <v>721</v>
      </c>
      <c r="F137" s="336" t="s">
        <v>993</v>
      </c>
      <c r="G137" s="336" t="s">
        <v>994</v>
      </c>
      <c r="H137" s="345" t="s">
        <v>995</v>
      </c>
      <c r="I137" s="333" t="s">
        <v>588</v>
      </c>
      <c r="J137" s="340">
        <v>37110</v>
      </c>
      <c r="K137" s="340">
        <v>27205</v>
      </c>
      <c r="L137" s="333"/>
    </row>
    <row r="138" spans="1:12" ht="78.5" x14ac:dyDescent="0.35">
      <c r="A138" s="333">
        <v>136</v>
      </c>
      <c r="B138" s="334" t="s">
        <v>329</v>
      </c>
      <c r="C138" s="334" t="s">
        <v>725</v>
      </c>
      <c r="D138" s="333" t="s">
        <v>583</v>
      </c>
      <c r="E138" s="333" t="s">
        <v>721</v>
      </c>
      <c r="F138" s="336" t="s">
        <v>996</v>
      </c>
      <c r="G138" s="336" t="s">
        <v>997</v>
      </c>
      <c r="H138" s="345" t="s">
        <v>998</v>
      </c>
      <c r="I138" s="333" t="s">
        <v>756</v>
      </c>
      <c r="J138" s="340">
        <v>51000</v>
      </c>
      <c r="K138" s="340">
        <v>27000</v>
      </c>
      <c r="L138" s="333"/>
    </row>
    <row r="139" spans="1:12" ht="52.5" x14ac:dyDescent="0.35">
      <c r="A139" s="333">
        <v>137</v>
      </c>
      <c r="B139" s="334" t="s">
        <v>329</v>
      </c>
      <c r="C139" s="334" t="s">
        <v>725</v>
      </c>
      <c r="D139" s="333" t="s">
        <v>583</v>
      </c>
      <c r="E139" s="333" t="s">
        <v>721</v>
      </c>
      <c r="F139" s="336" t="s">
        <v>999</v>
      </c>
      <c r="G139" s="336" t="s">
        <v>1000</v>
      </c>
      <c r="H139" s="345" t="s">
        <v>1001</v>
      </c>
      <c r="I139" s="333" t="s">
        <v>756</v>
      </c>
      <c r="J139" s="340">
        <v>42532</v>
      </c>
      <c r="K139" s="340">
        <v>42532</v>
      </c>
      <c r="L139" s="333"/>
    </row>
    <row r="140" spans="1:12" ht="143.5" x14ac:dyDescent="0.35">
      <c r="A140" s="333">
        <v>138</v>
      </c>
      <c r="B140" s="334" t="s">
        <v>329</v>
      </c>
      <c r="C140" s="341" t="s">
        <v>725</v>
      </c>
      <c r="D140" s="333" t="s">
        <v>583</v>
      </c>
      <c r="E140" s="333" t="s">
        <v>721</v>
      </c>
      <c r="F140" s="336" t="s">
        <v>1002</v>
      </c>
      <c r="G140" s="336" t="s">
        <v>650</v>
      </c>
      <c r="H140" s="345" t="s">
        <v>1003</v>
      </c>
      <c r="I140" s="333" t="s">
        <v>622</v>
      </c>
      <c r="J140" s="340">
        <v>1900</v>
      </c>
      <c r="K140" s="340">
        <v>1900</v>
      </c>
      <c r="L140" s="333"/>
    </row>
    <row r="141" spans="1:12" ht="78.5" x14ac:dyDescent="0.35">
      <c r="A141" s="333">
        <v>139</v>
      </c>
      <c r="B141" s="334" t="s">
        <v>329</v>
      </c>
      <c r="C141" s="334" t="s">
        <v>725</v>
      </c>
      <c r="D141" s="333" t="s">
        <v>583</v>
      </c>
      <c r="E141" s="333" t="s">
        <v>721</v>
      </c>
      <c r="F141" s="336" t="s">
        <v>1004</v>
      </c>
      <c r="G141" s="336" t="s">
        <v>985</v>
      </c>
      <c r="H141" s="345" t="s">
        <v>1005</v>
      </c>
      <c r="I141" s="333" t="s">
        <v>652</v>
      </c>
      <c r="J141" s="340">
        <v>18277</v>
      </c>
      <c r="K141" s="340">
        <v>15253</v>
      </c>
      <c r="L141" s="333"/>
    </row>
    <row r="142" spans="1:12" ht="52.5" x14ac:dyDescent="0.35">
      <c r="A142" s="333">
        <v>140</v>
      </c>
      <c r="B142" s="334" t="s">
        <v>329</v>
      </c>
      <c r="C142" s="334" t="s">
        <v>725</v>
      </c>
      <c r="D142" s="333" t="s">
        <v>583</v>
      </c>
      <c r="E142" s="333" t="s">
        <v>721</v>
      </c>
      <c r="F142" s="336" t="s">
        <v>1006</v>
      </c>
      <c r="G142" s="336" t="s">
        <v>1007</v>
      </c>
      <c r="H142" s="345" t="s">
        <v>1008</v>
      </c>
      <c r="I142" s="333" t="s">
        <v>729</v>
      </c>
      <c r="J142" s="340">
        <v>7500</v>
      </c>
      <c r="K142" s="340">
        <v>7500</v>
      </c>
      <c r="L142" s="333"/>
    </row>
    <row r="143" spans="1:12" ht="65.5" x14ac:dyDescent="0.35">
      <c r="A143" s="333">
        <v>141</v>
      </c>
      <c r="B143" s="334" t="s">
        <v>329</v>
      </c>
      <c r="C143" s="334" t="s">
        <v>725</v>
      </c>
      <c r="D143" s="333" t="s">
        <v>583</v>
      </c>
      <c r="E143" s="333" t="s">
        <v>721</v>
      </c>
      <c r="F143" s="336" t="s">
        <v>1009</v>
      </c>
      <c r="G143" s="336" t="s">
        <v>1010</v>
      </c>
      <c r="H143" s="345" t="s">
        <v>1011</v>
      </c>
      <c r="I143" s="333" t="s">
        <v>626</v>
      </c>
      <c r="J143" s="340">
        <v>59370</v>
      </c>
      <c r="K143" s="340">
        <v>34233</v>
      </c>
      <c r="L143" s="333"/>
    </row>
    <row r="144" spans="1:12" ht="52.5" x14ac:dyDescent="0.35">
      <c r="A144" s="333">
        <v>142</v>
      </c>
      <c r="B144" s="334" t="s">
        <v>329</v>
      </c>
      <c r="C144" s="334" t="s">
        <v>725</v>
      </c>
      <c r="D144" s="333" t="s">
        <v>583</v>
      </c>
      <c r="E144" s="333" t="s">
        <v>721</v>
      </c>
      <c r="F144" s="336" t="s">
        <v>1012</v>
      </c>
      <c r="G144" s="336" t="s">
        <v>696</v>
      </c>
      <c r="H144" s="345" t="s">
        <v>1013</v>
      </c>
      <c r="I144" s="333" t="s">
        <v>588</v>
      </c>
      <c r="J144" s="340">
        <v>40031</v>
      </c>
      <c r="K144" s="340">
        <v>30620</v>
      </c>
      <c r="L144" s="333"/>
    </row>
    <row r="145" spans="1:12" ht="78.5" x14ac:dyDescent="0.35">
      <c r="A145" s="333">
        <v>143</v>
      </c>
      <c r="B145" s="334" t="s">
        <v>329</v>
      </c>
      <c r="C145" s="334" t="s">
        <v>725</v>
      </c>
      <c r="D145" s="333" t="s">
        <v>583</v>
      </c>
      <c r="E145" s="333" t="s">
        <v>721</v>
      </c>
      <c r="F145" s="336" t="s">
        <v>1014</v>
      </c>
      <c r="G145" s="336" t="s">
        <v>1007</v>
      </c>
      <c r="H145" s="345" t="s">
        <v>1015</v>
      </c>
      <c r="I145" s="333" t="s">
        <v>652</v>
      </c>
      <c r="J145" s="340">
        <v>23400</v>
      </c>
      <c r="K145" s="340">
        <v>6100</v>
      </c>
      <c r="L145" s="333"/>
    </row>
    <row r="146" spans="1:12" ht="91.5" x14ac:dyDescent="0.35">
      <c r="A146" s="333">
        <v>144</v>
      </c>
      <c r="B146" s="334" t="s">
        <v>329</v>
      </c>
      <c r="C146" s="334" t="s">
        <v>725</v>
      </c>
      <c r="D146" s="333" t="s">
        <v>583</v>
      </c>
      <c r="E146" s="333" t="s">
        <v>721</v>
      </c>
      <c r="F146" s="336" t="s">
        <v>1016</v>
      </c>
      <c r="G146" s="336" t="s">
        <v>696</v>
      </c>
      <c r="H146" s="345" t="s">
        <v>1017</v>
      </c>
      <c r="I146" s="333" t="s">
        <v>613</v>
      </c>
      <c r="J146" s="340">
        <v>2650</v>
      </c>
      <c r="K146" s="340">
        <v>2650</v>
      </c>
      <c r="L146" s="333"/>
    </row>
    <row r="147" spans="1:12" ht="91.5" x14ac:dyDescent="0.35">
      <c r="A147" s="333">
        <v>145</v>
      </c>
      <c r="B147" s="334" t="s">
        <v>329</v>
      </c>
      <c r="C147" s="334" t="s">
        <v>725</v>
      </c>
      <c r="D147" s="333" t="s">
        <v>583</v>
      </c>
      <c r="E147" s="333" t="s">
        <v>721</v>
      </c>
      <c r="F147" s="336" t="s">
        <v>1018</v>
      </c>
      <c r="G147" s="336" t="s">
        <v>1019</v>
      </c>
      <c r="H147" s="345" t="s">
        <v>1020</v>
      </c>
      <c r="I147" s="333" t="s">
        <v>613</v>
      </c>
      <c r="J147" s="340">
        <v>2165</v>
      </c>
      <c r="K147" s="340">
        <v>2165</v>
      </c>
      <c r="L147" s="333"/>
    </row>
    <row r="148" spans="1:12" ht="78.5" x14ac:dyDescent="0.35">
      <c r="A148" s="333">
        <v>146</v>
      </c>
      <c r="B148" s="334" t="s">
        <v>329</v>
      </c>
      <c r="C148" s="334" t="s">
        <v>725</v>
      </c>
      <c r="D148" s="333" t="s">
        <v>583</v>
      </c>
      <c r="E148" s="333" t="s">
        <v>721</v>
      </c>
      <c r="F148" s="336" t="s">
        <v>1021</v>
      </c>
      <c r="G148" s="336" t="s">
        <v>1022</v>
      </c>
      <c r="H148" s="345" t="s">
        <v>1023</v>
      </c>
      <c r="I148" s="333" t="s">
        <v>588</v>
      </c>
      <c r="J148" s="340">
        <v>14348</v>
      </c>
      <c r="K148" s="340">
        <v>14348</v>
      </c>
      <c r="L148" s="333"/>
    </row>
    <row r="149" spans="1:12" ht="91.5" x14ac:dyDescent="0.35">
      <c r="A149" s="333">
        <v>147</v>
      </c>
      <c r="B149" s="334" t="s">
        <v>329</v>
      </c>
      <c r="C149" s="334" t="s">
        <v>725</v>
      </c>
      <c r="D149" s="333" t="s">
        <v>583</v>
      </c>
      <c r="E149" s="333" t="s">
        <v>721</v>
      </c>
      <c r="F149" s="336" t="s">
        <v>1024</v>
      </c>
      <c r="G149" s="336" t="s">
        <v>1025</v>
      </c>
      <c r="H149" s="345" t="s">
        <v>1026</v>
      </c>
      <c r="I149" s="333" t="s">
        <v>784</v>
      </c>
      <c r="J149" s="340">
        <v>46101</v>
      </c>
      <c r="K149" s="340">
        <v>12250</v>
      </c>
      <c r="L149" s="333"/>
    </row>
    <row r="150" spans="1:12" ht="143.5" x14ac:dyDescent="0.35">
      <c r="A150" s="333">
        <v>148</v>
      </c>
      <c r="B150" s="334" t="s">
        <v>329</v>
      </c>
      <c r="C150" s="334" t="s">
        <v>725</v>
      </c>
      <c r="D150" s="333" t="s">
        <v>583</v>
      </c>
      <c r="E150" s="333" t="s">
        <v>721</v>
      </c>
      <c r="F150" s="336" t="s">
        <v>1027</v>
      </c>
      <c r="G150" s="336" t="s">
        <v>683</v>
      </c>
      <c r="H150" s="345" t="s">
        <v>1028</v>
      </c>
      <c r="I150" s="333" t="s">
        <v>632</v>
      </c>
      <c r="J150" s="340">
        <v>33816</v>
      </c>
      <c r="K150" s="340">
        <v>33816</v>
      </c>
      <c r="L150" s="333"/>
    </row>
    <row r="151" spans="1:12" ht="78.5" x14ac:dyDescent="0.35">
      <c r="A151" s="333">
        <v>149</v>
      </c>
      <c r="B151" s="334" t="s">
        <v>329</v>
      </c>
      <c r="C151" s="334" t="s">
        <v>725</v>
      </c>
      <c r="D151" s="333" t="s">
        <v>583</v>
      </c>
      <c r="E151" s="333" t="s">
        <v>721</v>
      </c>
      <c r="F151" s="351" t="s">
        <v>1029</v>
      </c>
      <c r="G151" s="345" t="s">
        <v>1030</v>
      </c>
      <c r="H151" s="345" t="s">
        <v>1031</v>
      </c>
      <c r="I151" s="333" t="s">
        <v>729</v>
      </c>
      <c r="J151" s="340">
        <v>0</v>
      </c>
      <c r="K151" s="340">
        <v>0</v>
      </c>
      <c r="L151" s="333"/>
    </row>
    <row r="152" spans="1:12" ht="52.5" x14ac:dyDescent="0.35">
      <c r="A152" s="333">
        <v>150</v>
      </c>
      <c r="B152" s="334" t="s">
        <v>329</v>
      </c>
      <c r="C152" s="334" t="s">
        <v>725</v>
      </c>
      <c r="D152" s="333" t="s">
        <v>583</v>
      </c>
      <c r="E152" s="333" t="s">
        <v>721</v>
      </c>
      <c r="F152" s="336" t="s">
        <v>1032</v>
      </c>
      <c r="G152" s="336" t="s">
        <v>1033</v>
      </c>
      <c r="H152" s="345" t="s">
        <v>1034</v>
      </c>
      <c r="I152" s="333" t="s">
        <v>756</v>
      </c>
      <c r="J152" s="340">
        <v>0</v>
      </c>
      <c r="K152" s="340">
        <v>0</v>
      </c>
      <c r="L152" s="333"/>
    </row>
    <row r="153" spans="1:12" ht="52.5" x14ac:dyDescent="0.35">
      <c r="A153" s="333">
        <v>151</v>
      </c>
      <c r="B153" s="334" t="s">
        <v>329</v>
      </c>
      <c r="C153" s="334" t="s">
        <v>725</v>
      </c>
      <c r="D153" s="333" t="s">
        <v>583</v>
      </c>
      <c r="E153" s="333" t="s">
        <v>721</v>
      </c>
      <c r="F153" s="336" t="s">
        <v>1035</v>
      </c>
      <c r="G153" s="336" t="s">
        <v>1036</v>
      </c>
      <c r="H153" s="345" t="s">
        <v>1037</v>
      </c>
      <c r="I153" s="333" t="s">
        <v>588</v>
      </c>
      <c r="J153" s="340">
        <v>49718</v>
      </c>
      <c r="K153" s="340">
        <v>35936</v>
      </c>
      <c r="L153" s="333"/>
    </row>
    <row r="154" spans="1:12" ht="39.5" x14ac:dyDescent="0.35">
      <c r="A154" s="333">
        <v>152</v>
      </c>
      <c r="B154" s="334" t="s">
        <v>329</v>
      </c>
      <c r="C154" s="334" t="s">
        <v>725</v>
      </c>
      <c r="D154" s="333" t="s">
        <v>583</v>
      </c>
      <c r="E154" s="333" t="s">
        <v>721</v>
      </c>
      <c r="F154" s="336" t="s">
        <v>1038</v>
      </c>
      <c r="G154" s="336" t="s">
        <v>1039</v>
      </c>
      <c r="H154" s="345" t="s">
        <v>1040</v>
      </c>
      <c r="I154" s="333" t="s">
        <v>703</v>
      </c>
      <c r="J154" s="340">
        <v>5000</v>
      </c>
      <c r="K154" s="340">
        <v>5000</v>
      </c>
      <c r="L154" s="333"/>
    </row>
    <row r="155" spans="1:12" ht="52.5" x14ac:dyDescent="0.35">
      <c r="A155" s="333">
        <v>153</v>
      </c>
      <c r="B155" s="334" t="s">
        <v>329</v>
      </c>
      <c r="C155" s="334" t="s">
        <v>725</v>
      </c>
      <c r="D155" s="333" t="s">
        <v>583</v>
      </c>
      <c r="E155" s="333" t="s">
        <v>721</v>
      </c>
      <c r="F155" s="336" t="s">
        <v>1041</v>
      </c>
      <c r="G155" s="336" t="s">
        <v>1042</v>
      </c>
      <c r="H155" s="345" t="s">
        <v>1043</v>
      </c>
      <c r="I155" s="333" t="s">
        <v>675</v>
      </c>
      <c r="J155" s="340">
        <v>43023</v>
      </c>
      <c r="K155" s="340">
        <v>43023</v>
      </c>
      <c r="L155" s="333"/>
    </row>
    <row r="156" spans="1:12" ht="52.5" x14ac:dyDescent="0.35">
      <c r="A156" s="333">
        <v>154</v>
      </c>
      <c r="B156" s="334" t="s">
        <v>329</v>
      </c>
      <c r="C156" s="334" t="s">
        <v>725</v>
      </c>
      <c r="D156" s="333" t="s">
        <v>583</v>
      </c>
      <c r="E156" s="333" t="s">
        <v>721</v>
      </c>
      <c r="F156" s="336" t="s">
        <v>1044</v>
      </c>
      <c r="G156" s="336" t="s">
        <v>712</v>
      </c>
      <c r="H156" s="345" t="s">
        <v>1045</v>
      </c>
      <c r="I156" s="333" t="s">
        <v>588</v>
      </c>
      <c r="J156" s="340">
        <v>51473</v>
      </c>
      <c r="K156" s="340">
        <v>41669</v>
      </c>
      <c r="L156" s="333"/>
    </row>
    <row r="157" spans="1:12" ht="78.5" x14ac:dyDescent="0.35">
      <c r="A157" s="333">
        <v>155</v>
      </c>
      <c r="B157" s="334" t="s">
        <v>329</v>
      </c>
      <c r="C157" s="334" t="s">
        <v>725</v>
      </c>
      <c r="D157" s="333" t="s">
        <v>583</v>
      </c>
      <c r="E157" s="333" t="s">
        <v>721</v>
      </c>
      <c r="F157" s="336" t="s">
        <v>1046</v>
      </c>
      <c r="G157" s="336" t="s">
        <v>1047</v>
      </c>
      <c r="H157" s="345" t="s">
        <v>1048</v>
      </c>
      <c r="I157" s="333" t="s">
        <v>756</v>
      </c>
      <c r="J157" s="340">
        <v>29191</v>
      </c>
      <c r="K157" s="340">
        <v>29191</v>
      </c>
      <c r="L157" s="333"/>
    </row>
    <row r="158" spans="1:12" ht="65.5" x14ac:dyDescent="0.35">
      <c r="A158" s="333">
        <v>156</v>
      </c>
      <c r="B158" s="334" t="s">
        <v>329</v>
      </c>
      <c r="C158" s="334" t="s">
        <v>725</v>
      </c>
      <c r="D158" s="333" t="s">
        <v>583</v>
      </c>
      <c r="E158" s="333" t="s">
        <v>721</v>
      </c>
      <c r="F158" s="336" t="s">
        <v>1049</v>
      </c>
      <c r="G158" s="336" t="s">
        <v>718</v>
      </c>
      <c r="H158" s="345" t="s">
        <v>1050</v>
      </c>
      <c r="I158" s="333" t="s">
        <v>593</v>
      </c>
      <c r="J158" s="340">
        <v>2650</v>
      </c>
      <c r="K158" s="340">
        <v>2650</v>
      </c>
      <c r="L158" s="333"/>
    </row>
    <row r="159" spans="1:12" ht="65.5" x14ac:dyDescent="0.35">
      <c r="A159" s="333">
        <v>157</v>
      </c>
      <c r="B159" s="334" t="s">
        <v>329</v>
      </c>
      <c r="C159" s="341" t="s">
        <v>725</v>
      </c>
      <c r="D159" s="333" t="s">
        <v>583</v>
      </c>
      <c r="E159" s="333" t="s">
        <v>721</v>
      </c>
      <c r="F159" s="336" t="s">
        <v>1051</v>
      </c>
      <c r="G159" s="336" t="s">
        <v>1042</v>
      </c>
      <c r="H159" s="345" t="s">
        <v>1052</v>
      </c>
      <c r="I159" s="333" t="s">
        <v>622</v>
      </c>
      <c r="J159" s="340">
        <v>1976</v>
      </c>
      <c r="K159" s="340">
        <v>1976</v>
      </c>
      <c r="L159" s="333"/>
    </row>
    <row r="160" spans="1:12" ht="39.5" x14ac:dyDescent="0.35">
      <c r="A160" s="333">
        <v>158</v>
      </c>
      <c r="B160" s="334" t="s">
        <v>329</v>
      </c>
      <c r="C160" s="341" t="s">
        <v>725</v>
      </c>
      <c r="D160" s="333" t="s">
        <v>583</v>
      </c>
      <c r="E160" s="333" t="s">
        <v>721</v>
      </c>
      <c r="F160" s="336" t="s">
        <v>1053</v>
      </c>
      <c r="G160" s="336" t="s">
        <v>1054</v>
      </c>
      <c r="H160" s="345" t="s">
        <v>1040</v>
      </c>
      <c r="I160" s="333" t="s">
        <v>703</v>
      </c>
      <c r="J160" s="340">
        <v>5000</v>
      </c>
      <c r="K160" s="340">
        <v>5000</v>
      </c>
      <c r="L160" s="333"/>
    </row>
    <row r="161" spans="1:12" ht="65.5" x14ac:dyDescent="0.35">
      <c r="A161" s="333">
        <v>159</v>
      </c>
      <c r="B161" s="334" t="s">
        <v>329</v>
      </c>
      <c r="C161" s="334" t="s">
        <v>725</v>
      </c>
      <c r="D161" s="333" t="s">
        <v>583</v>
      </c>
      <c r="E161" s="333" t="s">
        <v>721</v>
      </c>
      <c r="F161" s="336" t="s">
        <v>1055</v>
      </c>
      <c r="G161" s="336" t="s">
        <v>1056</v>
      </c>
      <c r="H161" s="345" t="s">
        <v>1057</v>
      </c>
      <c r="I161" s="333" t="s">
        <v>729</v>
      </c>
      <c r="J161" s="340">
        <v>30808</v>
      </c>
      <c r="K161" s="340">
        <v>25308</v>
      </c>
      <c r="L161" s="333"/>
    </row>
    <row r="162" spans="1:12" ht="39.5" x14ac:dyDescent="0.35">
      <c r="A162" s="333">
        <v>160</v>
      </c>
      <c r="B162" s="334" t="s">
        <v>329</v>
      </c>
      <c r="C162" s="334" t="s">
        <v>725</v>
      </c>
      <c r="D162" s="333" t="s">
        <v>583</v>
      </c>
      <c r="E162" s="333" t="s">
        <v>721</v>
      </c>
      <c r="F162" s="336" t="s">
        <v>1058</v>
      </c>
      <c r="G162" s="336" t="s">
        <v>1059</v>
      </c>
      <c r="H162" s="345" t="s">
        <v>1060</v>
      </c>
      <c r="I162" s="333" t="s">
        <v>729</v>
      </c>
      <c r="J162" s="340">
        <v>5187</v>
      </c>
      <c r="K162" s="340">
        <v>5187</v>
      </c>
      <c r="L162" s="333"/>
    </row>
    <row r="163" spans="1:12" ht="52.5" x14ac:dyDescent="0.35">
      <c r="A163" s="333">
        <v>161</v>
      </c>
      <c r="B163" s="334" t="s">
        <v>329</v>
      </c>
      <c r="C163" s="334" t="s">
        <v>725</v>
      </c>
      <c r="D163" s="333" t="s">
        <v>583</v>
      </c>
      <c r="E163" s="333" t="s">
        <v>721</v>
      </c>
      <c r="F163" s="336" t="s">
        <v>1006</v>
      </c>
      <c r="G163" s="336" t="s">
        <v>1061</v>
      </c>
      <c r="H163" s="345" t="s">
        <v>1008</v>
      </c>
      <c r="I163" s="333" t="s">
        <v>729</v>
      </c>
      <c r="J163" s="340">
        <v>2500</v>
      </c>
      <c r="K163" s="340">
        <v>2500</v>
      </c>
      <c r="L163" s="333"/>
    </row>
    <row r="164" spans="1:12" ht="78.5" x14ac:dyDescent="0.35">
      <c r="A164" s="333">
        <v>162</v>
      </c>
      <c r="B164" s="334" t="s">
        <v>329</v>
      </c>
      <c r="C164" s="334" t="s">
        <v>725</v>
      </c>
      <c r="D164" s="333" t="s">
        <v>583</v>
      </c>
      <c r="E164" s="333" t="s">
        <v>721</v>
      </c>
      <c r="F164" s="336" t="s">
        <v>1062</v>
      </c>
      <c r="G164" s="336" t="s">
        <v>1063</v>
      </c>
      <c r="H164" s="345" t="s">
        <v>1064</v>
      </c>
      <c r="I164" s="333" t="s">
        <v>675</v>
      </c>
      <c r="J164" s="340">
        <v>40533</v>
      </c>
      <c r="K164" s="340">
        <v>20910</v>
      </c>
      <c r="L164" s="333"/>
    </row>
    <row r="165" spans="1:12" ht="91.5" x14ac:dyDescent="0.35">
      <c r="A165" s="333">
        <v>163</v>
      </c>
      <c r="B165" s="334" t="s">
        <v>329</v>
      </c>
      <c r="C165" s="334" t="s">
        <v>725</v>
      </c>
      <c r="D165" s="333" t="s">
        <v>583</v>
      </c>
      <c r="E165" s="333" t="s">
        <v>721</v>
      </c>
      <c r="F165" s="336" t="s">
        <v>1065</v>
      </c>
      <c r="G165" s="336" t="s">
        <v>1066</v>
      </c>
      <c r="H165" s="345" t="s">
        <v>1067</v>
      </c>
      <c r="I165" s="333" t="s">
        <v>675</v>
      </c>
      <c r="J165" s="340">
        <v>49156.71</v>
      </c>
      <c r="K165" s="340">
        <v>16036.71</v>
      </c>
      <c r="L165" s="333"/>
    </row>
    <row r="166" spans="1:12" ht="39.5" x14ac:dyDescent="0.35">
      <c r="A166" s="333">
        <v>164</v>
      </c>
      <c r="B166" s="334" t="s">
        <v>329</v>
      </c>
      <c r="C166" s="334" t="s">
        <v>725</v>
      </c>
      <c r="D166" s="333" t="s">
        <v>583</v>
      </c>
      <c r="E166" s="333" t="s">
        <v>721</v>
      </c>
      <c r="F166" s="336" t="s">
        <v>1068</v>
      </c>
      <c r="G166" s="336" t="s">
        <v>1059</v>
      </c>
      <c r="H166" s="345" t="s">
        <v>1069</v>
      </c>
      <c r="I166" s="333" t="s">
        <v>626</v>
      </c>
      <c r="J166" s="340">
        <v>17000</v>
      </c>
      <c r="K166" s="340">
        <v>17000</v>
      </c>
      <c r="L166" s="333"/>
    </row>
    <row r="167" spans="1:12" ht="130.5" x14ac:dyDescent="0.35">
      <c r="A167" s="333">
        <v>165</v>
      </c>
      <c r="B167" s="334" t="s">
        <v>329</v>
      </c>
      <c r="C167" s="334" t="s">
        <v>725</v>
      </c>
      <c r="D167" s="333" t="s">
        <v>583</v>
      </c>
      <c r="E167" s="333" t="s">
        <v>721</v>
      </c>
      <c r="F167" s="336" t="s">
        <v>1070</v>
      </c>
      <c r="G167" s="336" t="s">
        <v>1071</v>
      </c>
      <c r="H167" s="345" t="s">
        <v>1072</v>
      </c>
      <c r="I167" s="333" t="s">
        <v>613</v>
      </c>
      <c r="J167" s="340">
        <v>71907</v>
      </c>
      <c r="K167" s="340">
        <v>33335</v>
      </c>
      <c r="L167" s="333"/>
    </row>
    <row r="168" spans="1:12" ht="104.5" x14ac:dyDescent="0.35">
      <c r="A168" s="333">
        <v>166</v>
      </c>
      <c r="B168" s="334" t="s">
        <v>329</v>
      </c>
      <c r="C168" s="334" t="s">
        <v>725</v>
      </c>
      <c r="D168" s="333" t="s">
        <v>583</v>
      </c>
      <c r="E168" s="333" t="s">
        <v>721</v>
      </c>
      <c r="F168" s="336" t="s">
        <v>1073</v>
      </c>
      <c r="G168" s="336" t="s">
        <v>666</v>
      </c>
      <c r="H168" s="345" t="s">
        <v>1074</v>
      </c>
      <c r="I168" s="333" t="s">
        <v>613</v>
      </c>
      <c r="J168" s="340">
        <v>5865</v>
      </c>
      <c r="K168" s="340">
        <v>5865</v>
      </c>
      <c r="L168" s="333"/>
    </row>
    <row r="169" spans="1:12" ht="65.5" x14ac:dyDescent="0.35">
      <c r="A169" s="333">
        <v>167</v>
      </c>
      <c r="B169" s="334" t="s">
        <v>329</v>
      </c>
      <c r="C169" s="334" t="s">
        <v>725</v>
      </c>
      <c r="D169" s="333" t="s">
        <v>583</v>
      </c>
      <c r="E169" s="333" t="s">
        <v>721</v>
      </c>
      <c r="F169" s="336" t="s">
        <v>1075</v>
      </c>
      <c r="G169" s="336" t="s">
        <v>1076</v>
      </c>
      <c r="H169" s="345" t="s">
        <v>1077</v>
      </c>
      <c r="I169" s="333" t="s">
        <v>588</v>
      </c>
      <c r="J169" s="340">
        <v>20000</v>
      </c>
      <c r="K169" s="340">
        <v>20000</v>
      </c>
      <c r="L169" s="333"/>
    </row>
    <row r="170" spans="1:12" ht="39.5" x14ac:dyDescent="0.35">
      <c r="A170" s="333">
        <v>168</v>
      </c>
      <c r="B170" s="334" t="s">
        <v>329</v>
      </c>
      <c r="C170" s="334" t="s">
        <v>725</v>
      </c>
      <c r="D170" s="333" t="s">
        <v>583</v>
      </c>
      <c r="E170" s="333" t="s">
        <v>721</v>
      </c>
      <c r="F170" s="336" t="s">
        <v>1078</v>
      </c>
      <c r="G170" s="336" t="s">
        <v>1059</v>
      </c>
      <c r="H170" s="345" t="s">
        <v>1079</v>
      </c>
      <c r="I170" s="333" t="s">
        <v>593</v>
      </c>
      <c r="J170" s="340">
        <v>2650</v>
      </c>
      <c r="K170" s="340">
        <v>2650</v>
      </c>
      <c r="L170" s="333"/>
    </row>
    <row r="171" spans="1:12" ht="130.5" x14ac:dyDescent="0.35">
      <c r="A171" s="333">
        <v>169</v>
      </c>
      <c r="B171" s="334" t="s">
        <v>329</v>
      </c>
      <c r="C171" s="334" t="s">
        <v>725</v>
      </c>
      <c r="D171" s="333" t="s">
        <v>583</v>
      </c>
      <c r="E171" s="333" t="s">
        <v>721</v>
      </c>
      <c r="F171" s="336" t="s">
        <v>1080</v>
      </c>
      <c r="G171" s="336" t="s">
        <v>1081</v>
      </c>
      <c r="H171" s="345" t="s">
        <v>1082</v>
      </c>
      <c r="I171" s="333" t="s">
        <v>593</v>
      </c>
      <c r="J171" s="340">
        <v>2650</v>
      </c>
      <c r="K171" s="340">
        <v>2650</v>
      </c>
      <c r="L171" s="333"/>
    </row>
    <row r="172" spans="1:12" ht="117.5" x14ac:dyDescent="0.35">
      <c r="A172" s="333">
        <v>170</v>
      </c>
      <c r="B172" s="334" t="s">
        <v>329</v>
      </c>
      <c r="C172" s="334" t="s">
        <v>725</v>
      </c>
      <c r="D172" s="333" t="s">
        <v>583</v>
      </c>
      <c r="E172" s="333" t="s">
        <v>721</v>
      </c>
      <c r="F172" s="336" t="s">
        <v>1083</v>
      </c>
      <c r="G172" s="336" t="s">
        <v>1084</v>
      </c>
      <c r="H172" s="345" t="s">
        <v>1085</v>
      </c>
      <c r="I172" s="333" t="s">
        <v>756</v>
      </c>
      <c r="J172" s="340">
        <v>47171</v>
      </c>
      <c r="K172" s="340">
        <v>24628</v>
      </c>
      <c r="L172" s="333"/>
    </row>
    <row r="173" spans="1:12" ht="91.5" x14ac:dyDescent="0.35">
      <c r="A173" s="333">
        <v>171</v>
      </c>
      <c r="B173" s="334" t="s">
        <v>329</v>
      </c>
      <c r="C173" s="334" t="s">
        <v>725</v>
      </c>
      <c r="D173" s="333" t="s">
        <v>583</v>
      </c>
      <c r="E173" s="333" t="s">
        <v>721</v>
      </c>
      <c r="F173" s="336" t="s">
        <v>1086</v>
      </c>
      <c r="G173" s="336" t="s">
        <v>1081</v>
      </c>
      <c r="H173" s="345" t="s">
        <v>1087</v>
      </c>
      <c r="I173" s="333" t="s">
        <v>756</v>
      </c>
      <c r="J173" s="340">
        <v>18412</v>
      </c>
      <c r="K173" s="340">
        <v>12412</v>
      </c>
      <c r="L173" s="333"/>
    </row>
    <row r="174" spans="1:12" ht="52.5" x14ac:dyDescent="0.35">
      <c r="A174" s="333">
        <v>172</v>
      </c>
      <c r="B174" s="334" t="s">
        <v>329</v>
      </c>
      <c r="C174" s="334" t="s">
        <v>725</v>
      </c>
      <c r="D174" s="333" t="s">
        <v>583</v>
      </c>
      <c r="E174" s="333" t="s">
        <v>721</v>
      </c>
      <c r="F174" s="336" t="s">
        <v>1088</v>
      </c>
      <c r="G174" s="336" t="s">
        <v>1059</v>
      </c>
      <c r="H174" s="345" t="s">
        <v>1089</v>
      </c>
      <c r="I174" s="333" t="s">
        <v>756</v>
      </c>
      <c r="J174" s="340">
        <v>4916</v>
      </c>
      <c r="K174" s="340">
        <v>4916</v>
      </c>
      <c r="L174" s="333"/>
    </row>
    <row r="175" spans="1:12" ht="91.5" x14ac:dyDescent="0.35">
      <c r="A175" s="333">
        <v>173</v>
      </c>
      <c r="B175" s="334" t="s">
        <v>329</v>
      </c>
      <c r="C175" s="334" t="s">
        <v>725</v>
      </c>
      <c r="D175" s="333" t="s">
        <v>583</v>
      </c>
      <c r="E175" s="333" t="s">
        <v>721</v>
      </c>
      <c r="F175" s="336" t="s">
        <v>1090</v>
      </c>
      <c r="G175" s="336" t="s">
        <v>1091</v>
      </c>
      <c r="H175" s="345" t="s">
        <v>1092</v>
      </c>
      <c r="I175" s="333" t="s">
        <v>632</v>
      </c>
      <c r="J175" s="340">
        <v>23864</v>
      </c>
      <c r="K175" s="340">
        <v>23864</v>
      </c>
      <c r="L175" s="333"/>
    </row>
    <row r="176" spans="1:12" ht="104.5" x14ac:dyDescent="0.35">
      <c r="A176" s="333">
        <v>174</v>
      </c>
      <c r="B176" s="334" t="s">
        <v>329</v>
      </c>
      <c r="C176" s="341" t="s">
        <v>725</v>
      </c>
      <c r="D176" s="333" t="s">
        <v>583</v>
      </c>
      <c r="E176" s="333" t="s">
        <v>721</v>
      </c>
      <c r="F176" s="336" t="s">
        <v>1093</v>
      </c>
      <c r="G176" s="336" t="s">
        <v>1094</v>
      </c>
      <c r="H176" s="345" t="s">
        <v>1095</v>
      </c>
      <c r="I176" s="333" t="s">
        <v>632</v>
      </c>
      <c r="J176" s="340">
        <v>0</v>
      </c>
      <c r="K176" s="340">
        <v>0</v>
      </c>
      <c r="L176" s="333"/>
    </row>
    <row r="177" spans="1:12" ht="143.5" x14ac:dyDescent="0.35">
      <c r="A177" s="333">
        <v>175</v>
      </c>
      <c r="B177" s="334" t="s">
        <v>329</v>
      </c>
      <c r="C177" s="341" t="s">
        <v>725</v>
      </c>
      <c r="D177" s="333" t="s">
        <v>583</v>
      </c>
      <c r="E177" s="333" t="s">
        <v>721</v>
      </c>
      <c r="F177" s="336" t="s">
        <v>1096</v>
      </c>
      <c r="G177" s="336" t="s">
        <v>1097</v>
      </c>
      <c r="H177" s="345" t="s">
        <v>1098</v>
      </c>
      <c r="I177" s="333" t="s">
        <v>622</v>
      </c>
      <c r="J177" s="340">
        <v>2700</v>
      </c>
      <c r="K177" s="340">
        <v>2700</v>
      </c>
      <c r="L177" s="333"/>
    </row>
    <row r="178" spans="1:12" ht="65.5" x14ac:dyDescent="0.35">
      <c r="A178" s="333">
        <v>176</v>
      </c>
      <c r="B178" s="334" t="s">
        <v>329</v>
      </c>
      <c r="C178" s="334" t="s">
        <v>725</v>
      </c>
      <c r="D178" s="333" t="s">
        <v>583</v>
      </c>
      <c r="E178" s="333" t="s">
        <v>721</v>
      </c>
      <c r="F178" s="336" t="s">
        <v>1099</v>
      </c>
      <c r="G178" s="336" t="s">
        <v>1061</v>
      </c>
      <c r="H178" s="345" t="s">
        <v>1100</v>
      </c>
      <c r="I178" s="333" t="s">
        <v>652</v>
      </c>
      <c r="J178" s="340">
        <v>21325</v>
      </c>
      <c r="K178" s="340">
        <v>17995</v>
      </c>
      <c r="L178" s="333"/>
    </row>
    <row r="179" spans="1:12" ht="91.5" x14ac:dyDescent="0.35">
      <c r="A179" s="333">
        <v>177</v>
      </c>
      <c r="B179" s="334" t="s">
        <v>329</v>
      </c>
      <c r="C179" s="334" t="s">
        <v>725</v>
      </c>
      <c r="D179" s="333" t="s">
        <v>583</v>
      </c>
      <c r="E179" s="333" t="s">
        <v>721</v>
      </c>
      <c r="F179" s="336" t="s">
        <v>1101</v>
      </c>
      <c r="G179" s="336" t="s">
        <v>666</v>
      </c>
      <c r="H179" s="345" t="s">
        <v>1102</v>
      </c>
      <c r="I179" s="333" t="s">
        <v>784</v>
      </c>
      <c r="J179" s="340">
        <v>8592</v>
      </c>
      <c r="K179" s="340">
        <v>8592</v>
      </c>
      <c r="L179" s="333"/>
    </row>
    <row r="180" spans="1:12" ht="52.5" x14ac:dyDescent="0.35">
      <c r="A180" s="333">
        <v>178</v>
      </c>
      <c r="B180" s="334" t="s">
        <v>329</v>
      </c>
      <c r="C180" s="334" t="s">
        <v>725</v>
      </c>
      <c r="D180" s="333" t="s">
        <v>583</v>
      </c>
      <c r="E180" s="333" t="s">
        <v>721</v>
      </c>
      <c r="F180" s="336" t="s">
        <v>1103</v>
      </c>
      <c r="G180" s="336" t="s">
        <v>1084</v>
      </c>
      <c r="H180" s="345" t="s">
        <v>1104</v>
      </c>
      <c r="I180" s="333" t="s">
        <v>652</v>
      </c>
      <c r="J180" s="340">
        <v>4725</v>
      </c>
      <c r="K180" s="340">
        <v>4725</v>
      </c>
      <c r="L180" s="333"/>
    </row>
    <row r="181" spans="1:12" ht="208.5" x14ac:dyDescent="0.35">
      <c r="A181" s="333">
        <v>179</v>
      </c>
      <c r="B181" s="334" t="s">
        <v>329</v>
      </c>
      <c r="C181" s="341" t="s">
        <v>725</v>
      </c>
      <c r="D181" s="333" t="s">
        <v>583</v>
      </c>
      <c r="E181" s="333" t="s">
        <v>721</v>
      </c>
      <c r="F181" s="336" t="s">
        <v>1105</v>
      </c>
      <c r="G181" s="336" t="s">
        <v>1097</v>
      </c>
      <c r="H181" s="345" t="s">
        <v>1106</v>
      </c>
      <c r="I181" s="333" t="s">
        <v>602</v>
      </c>
      <c r="J181" s="340">
        <v>11604</v>
      </c>
      <c r="K181" s="340">
        <v>11604</v>
      </c>
      <c r="L181" s="142"/>
    </row>
    <row r="182" spans="1:12" ht="65.5" x14ac:dyDescent="0.35">
      <c r="A182" s="333">
        <v>180</v>
      </c>
      <c r="B182" s="334" t="s">
        <v>329</v>
      </c>
      <c r="C182" s="334" t="s">
        <v>638</v>
      </c>
      <c r="D182" s="333" t="s">
        <v>583</v>
      </c>
      <c r="E182" s="333" t="s">
        <v>721</v>
      </c>
      <c r="F182" s="336" t="s">
        <v>1107</v>
      </c>
      <c r="G182" s="336" t="s">
        <v>989</v>
      </c>
      <c r="H182" s="345" t="s">
        <v>1108</v>
      </c>
      <c r="I182" s="333" t="s">
        <v>613</v>
      </c>
      <c r="J182" s="340">
        <v>13014</v>
      </c>
      <c r="K182" s="340">
        <v>13014</v>
      </c>
      <c r="L182" s="142"/>
    </row>
    <row r="183" spans="1:12" ht="91.5" x14ac:dyDescent="0.35">
      <c r="A183" s="333">
        <v>181</v>
      </c>
      <c r="B183" s="334" t="s">
        <v>329</v>
      </c>
      <c r="C183" s="334" t="s">
        <v>638</v>
      </c>
      <c r="D183" s="333" t="s">
        <v>583</v>
      </c>
      <c r="E183" s="333" t="s">
        <v>721</v>
      </c>
      <c r="F183" s="336" t="s">
        <v>1109</v>
      </c>
      <c r="G183" s="336" t="s">
        <v>1110</v>
      </c>
      <c r="H183" s="345" t="s">
        <v>1111</v>
      </c>
      <c r="I183" s="333" t="s">
        <v>613</v>
      </c>
      <c r="J183" s="340">
        <v>13535</v>
      </c>
      <c r="K183" s="340">
        <v>13535</v>
      </c>
      <c r="L183" s="142"/>
    </row>
    <row r="184" spans="1:12" ht="91.5" x14ac:dyDescent="0.35">
      <c r="A184" s="333">
        <v>182</v>
      </c>
      <c r="B184" s="334" t="s">
        <v>329</v>
      </c>
      <c r="C184" s="334" t="s">
        <v>638</v>
      </c>
      <c r="D184" s="333" t="s">
        <v>583</v>
      </c>
      <c r="E184" s="333" t="s">
        <v>721</v>
      </c>
      <c r="F184" s="336" t="s">
        <v>1112</v>
      </c>
      <c r="G184" s="336" t="s">
        <v>650</v>
      </c>
      <c r="H184" s="345" t="s">
        <v>1113</v>
      </c>
      <c r="I184" s="333" t="s">
        <v>626</v>
      </c>
      <c r="J184" s="340">
        <v>12142</v>
      </c>
      <c r="K184" s="340">
        <v>12142</v>
      </c>
      <c r="L184" s="142"/>
    </row>
    <row r="185" spans="1:12" ht="143.5" x14ac:dyDescent="0.35">
      <c r="A185" s="333">
        <v>183</v>
      </c>
      <c r="B185" s="334" t="s">
        <v>329</v>
      </c>
      <c r="C185" s="334" t="s">
        <v>638</v>
      </c>
      <c r="D185" s="333" t="s">
        <v>583</v>
      </c>
      <c r="E185" s="333" t="s">
        <v>721</v>
      </c>
      <c r="F185" s="336" t="s">
        <v>1114</v>
      </c>
      <c r="G185" s="336" t="s">
        <v>1115</v>
      </c>
      <c r="H185" s="345" t="s">
        <v>1116</v>
      </c>
      <c r="I185" s="333" t="s">
        <v>626</v>
      </c>
      <c r="J185" s="340">
        <v>14298</v>
      </c>
      <c r="K185" s="340">
        <v>14298</v>
      </c>
      <c r="L185" s="142"/>
    </row>
    <row r="186" spans="1:12" ht="143.5" x14ac:dyDescent="0.35">
      <c r="A186" s="333">
        <v>184</v>
      </c>
      <c r="B186" s="334" t="s">
        <v>329</v>
      </c>
      <c r="C186" s="334" t="s">
        <v>638</v>
      </c>
      <c r="D186" s="333" t="s">
        <v>583</v>
      </c>
      <c r="E186" s="333" t="s">
        <v>721</v>
      </c>
      <c r="F186" s="336" t="s">
        <v>1117</v>
      </c>
      <c r="G186" s="336" t="s">
        <v>994</v>
      </c>
      <c r="H186" s="345" t="s">
        <v>1118</v>
      </c>
      <c r="I186" s="333" t="s">
        <v>626</v>
      </c>
      <c r="J186" s="340">
        <v>14547</v>
      </c>
      <c r="K186" s="340">
        <v>14547</v>
      </c>
      <c r="L186" s="142"/>
    </row>
    <row r="187" spans="1:12" ht="104.5" x14ac:dyDescent="0.35">
      <c r="A187" s="333">
        <v>185</v>
      </c>
      <c r="B187" s="334" t="s">
        <v>329</v>
      </c>
      <c r="C187" s="334" t="s">
        <v>638</v>
      </c>
      <c r="D187" s="333" t="s">
        <v>583</v>
      </c>
      <c r="E187" s="333" t="s">
        <v>721</v>
      </c>
      <c r="F187" s="336" t="s">
        <v>1119</v>
      </c>
      <c r="G187" s="336" t="s">
        <v>1120</v>
      </c>
      <c r="H187" s="345" t="s">
        <v>1121</v>
      </c>
      <c r="I187" s="333" t="s">
        <v>692</v>
      </c>
      <c r="J187" s="340">
        <v>8906</v>
      </c>
      <c r="K187" s="340">
        <v>8906</v>
      </c>
      <c r="L187" s="142"/>
    </row>
    <row r="188" spans="1:12" ht="91.5" x14ac:dyDescent="0.35">
      <c r="A188" s="333">
        <v>186</v>
      </c>
      <c r="B188" s="334" t="s">
        <v>329</v>
      </c>
      <c r="C188" s="334" t="s">
        <v>638</v>
      </c>
      <c r="D188" s="333" t="s">
        <v>583</v>
      </c>
      <c r="E188" s="333" t="s">
        <v>721</v>
      </c>
      <c r="F188" s="336" t="s">
        <v>1122</v>
      </c>
      <c r="G188" s="336" t="s">
        <v>1123</v>
      </c>
      <c r="H188" s="345" t="s">
        <v>1124</v>
      </c>
      <c r="I188" s="333" t="s">
        <v>626</v>
      </c>
      <c r="J188" s="340">
        <v>1827</v>
      </c>
      <c r="K188" s="340">
        <v>1827</v>
      </c>
      <c r="L188" s="142"/>
    </row>
    <row r="189" spans="1:12" ht="104.5" x14ac:dyDescent="0.35">
      <c r="A189" s="333">
        <v>187</v>
      </c>
      <c r="B189" s="334" t="s">
        <v>329</v>
      </c>
      <c r="C189" s="334" t="s">
        <v>638</v>
      </c>
      <c r="D189" s="333" t="s">
        <v>583</v>
      </c>
      <c r="E189" s="333" t="s">
        <v>721</v>
      </c>
      <c r="F189" s="336" t="s">
        <v>1125</v>
      </c>
      <c r="G189" s="336" t="s">
        <v>1000</v>
      </c>
      <c r="H189" s="345" t="s">
        <v>1126</v>
      </c>
      <c r="I189" s="333" t="s">
        <v>632</v>
      </c>
      <c r="J189" s="340">
        <v>17472</v>
      </c>
      <c r="K189" s="340">
        <v>17472</v>
      </c>
      <c r="L189" s="142"/>
    </row>
    <row r="190" spans="1:12" ht="65.5" x14ac:dyDescent="0.35">
      <c r="A190" s="333">
        <v>188</v>
      </c>
      <c r="B190" s="334" t="s">
        <v>329</v>
      </c>
      <c r="C190" s="334" t="s">
        <v>638</v>
      </c>
      <c r="D190" s="333" t="s">
        <v>583</v>
      </c>
      <c r="E190" s="333" t="s">
        <v>721</v>
      </c>
      <c r="F190" s="336" t="s">
        <v>1127</v>
      </c>
      <c r="G190" s="336" t="s">
        <v>1128</v>
      </c>
      <c r="H190" s="345" t="s">
        <v>1129</v>
      </c>
      <c r="I190" s="333" t="s">
        <v>632</v>
      </c>
      <c r="J190" s="340">
        <v>6365</v>
      </c>
      <c r="K190" s="340">
        <v>6365</v>
      </c>
      <c r="L190" s="142"/>
    </row>
    <row r="191" spans="1:12" ht="156.5" x14ac:dyDescent="0.35">
      <c r="A191" s="333">
        <v>189</v>
      </c>
      <c r="B191" s="334" t="s">
        <v>329</v>
      </c>
      <c r="C191" s="334" t="s">
        <v>638</v>
      </c>
      <c r="D191" s="333" t="s">
        <v>583</v>
      </c>
      <c r="E191" s="333" t="s">
        <v>721</v>
      </c>
      <c r="F191" s="336" t="s">
        <v>1130</v>
      </c>
      <c r="G191" s="336" t="s">
        <v>1131</v>
      </c>
      <c r="H191" s="345" t="s">
        <v>1132</v>
      </c>
      <c r="I191" s="333" t="s">
        <v>626</v>
      </c>
      <c r="J191" s="340">
        <v>6530</v>
      </c>
      <c r="K191" s="340">
        <v>6530</v>
      </c>
      <c r="L191" s="142"/>
    </row>
    <row r="192" spans="1:12" ht="117.5" x14ac:dyDescent="0.35">
      <c r="A192" s="333">
        <v>190</v>
      </c>
      <c r="B192" s="334" t="s">
        <v>329</v>
      </c>
      <c r="C192" s="334" t="s">
        <v>638</v>
      </c>
      <c r="D192" s="333" t="s">
        <v>583</v>
      </c>
      <c r="E192" s="333" t="s">
        <v>721</v>
      </c>
      <c r="F192" s="336" t="s">
        <v>1133</v>
      </c>
      <c r="G192" s="336" t="s">
        <v>1123</v>
      </c>
      <c r="H192" s="345" t="s">
        <v>1134</v>
      </c>
      <c r="I192" s="333" t="s">
        <v>784</v>
      </c>
      <c r="J192" s="340">
        <v>15758</v>
      </c>
      <c r="K192" s="340">
        <v>15758</v>
      </c>
      <c r="L192" s="142"/>
    </row>
    <row r="193" spans="1:12" ht="143.5" x14ac:dyDescent="0.35">
      <c r="A193" s="333">
        <v>191</v>
      </c>
      <c r="B193" s="334" t="s">
        <v>329</v>
      </c>
      <c r="C193" s="334" t="s">
        <v>638</v>
      </c>
      <c r="D193" s="333" t="s">
        <v>583</v>
      </c>
      <c r="E193" s="333" t="s">
        <v>721</v>
      </c>
      <c r="F193" s="336" t="s">
        <v>1135</v>
      </c>
      <c r="G193" s="336" t="s">
        <v>646</v>
      </c>
      <c r="H193" s="345" t="s">
        <v>1136</v>
      </c>
      <c r="I193" s="333" t="s">
        <v>784</v>
      </c>
      <c r="J193" s="340">
        <v>19617</v>
      </c>
      <c r="K193" s="340">
        <v>19617</v>
      </c>
      <c r="L193" s="142"/>
    </row>
    <row r="194" spans="1:12" ht="130.5" x14ac:dyDescent="0.35">
      <c r="A194" s="333">
        <v>192</v>
      </c>
      <c r="B194" s="334" t="s">
        <v>329</v>
      </c>
      <c r="C194" s="334" t="s">
        <v>638</v>
      </c>
      <c r="D194" s="333" t="s">
        <v>583</v>
      </c>
      <c r="E194" s="333" t="s">
        <v>721</v>
      </c>
      <c r="F194" s="336" t="s">
        <v>1137</v>
      </c>
      <c r="G194" s="336" t="s">
        <v>985</v>
      </c>
      <c r="H194" s="345" t="s">
        <v>1138</v>
      </c>
      <c r="I194" s="333" t="s">
        <v>784</v>
      </c>
      <c r="J194" s="340">
        <v>18110</v>
      </c>
      <c r="K194" s="340">
        <v>18110</v>
      </c>
      <c r="L194" s="142"/>
    </row>
    <row r="195" spans="1:12" ht="117.5" x14ac:dyDescent="0.35">
      <c r="A195" s="333">
        <v>193</v>
      </c>
      <c r="B195" s="334" t="s">
        <v>329</v>
      </c>
      <c r="C195" s="334" t="s">
        <v>638</v>
      </c>
      <c r="D195" s="333" t="s">
        <v>583</v>
      </c>
      <c r="E195" s="333" t="s">
        <v>721</v>
      </c>
      <c r="F195" s="336" t="s">
        <v>1139</v>
      </c>
      <c r="G195" s="336" t="s">
        <v>1140</v>
      </c>
      <c r="H195" s="345" t="s">
        <v>1141</v>
      </c>
      <c r="I195" s="333" t="s">
        <v>784</v>
      </c>
      <c r="J195" s="340">
        <v>9420</v>
      </c>
      <c r="K195" s="340">
        <v>9420</v>
      </c>
      <c r="L195" s="142"/>
    </row>
    <row r="196" spans="1:12" ht="78.5" x14ac:dyDescent="0.35">
      <c r="A196" s="333">
        <v>194</v>
      </c>
      <c r="B196" s="334" t="s">
        <v>329</v>
      </c>
      <c r="C196" s="334" t="s">
        <v>638</v>
      </c>
      <c r="D196" s="333" t="s">
        <v>583</v>
      </c>
      <c r="E196" s="333" t="s">
        <v>721</v>
      </c>
      <c r="F196" s="336" t="s">
        <v>1142</v>
      </c>
      <c r="G196" s="336" t="s">
        <v>1143</v>
      </c>
      <c r="H196" s="345" t="s">
        <v>1144</v>
      </c>
      <c r="I196" s="333" t="s">
        <v>784</v>
      </c>
      <c r="J196" s="340">
        <v>12807</v>
      </c>
      <c r="K196" s="340">
        <v>12807</v>
      </c>
      <c r="L196" s="142"/>
    </row>
    <row r="197" spans="1:12" ht="78.5" x14ac:dyDescent="0.35">
      <c r="A197" s="333">
        <v>195</v>
      </c>
      <c r="B197" s="334" t="s">
        <v>329</v>
      </c>
      <c r="C197" s="334" t="s">
        <v>638</v>
      </c>
      <c r="D197" s="333" t="s">
        <v>583</v>
      </c>
      <c r="E197" s="333" t="s">
        <v>721</v>
      </c>
      <c r="F197" s="336" t="s">
        <v>1145</v>
      </c>
      <c r="G197" s="336" t="s">
        <v>1146</v>
      </c>
      <c r="H197" s="345" t="s">
        <v>1147</v>
      </c>
      <c r="I197" s="333" t="s">
        <v>613</v>
      </c>
      <c r="J197" s="340">
        <v>7864</v>
      </c>
      <c r="K197" s="340">
        <v>7864</v>
      </c>
      <c r="L197" s="142"/>
    </row>
    <row r="198" spans="1:12" ht="91.5" x14ac:dyDescent="0.35">
      <c r="A198" s="333">
        <v>196</v>
      </c>
      <c r="B198" s="334" t="s">
        <v>329</v>
      </c>
      <c r="C198" s="334" t="s">
        <v>638</v>
      </c>
      <c r="D198" s="333" t="s">
        <v>583</v>
      </c>
      <c r="E198" s="333" t="s">
        <v>721</v>
      </c>
      <c r="F198" s="336" t="s">
        <v>1148</v>
      </c>
      <c r="G198" s="336" t="s">
        <v>1149</v>
      </c>
      <c r="H198" s="345" t="s">
        <v>1150</v>
      </c>
      <c r="I198" s="333" t="s">
        <v>613</v>
      </c>
      <c r="J198" s="340">
        <v>8963</v>
      </c>
      <c r="K198" s="340">
        <v>8963</v>
      </c>
      <c r="L198" s="142"/>
    </row>
    <row r="199" spans="1:12" ht="78.5" x14ac:dyDescent="0.35">
      <c r="A199" s="333">
        <v>197</v>
      </c>
      <c r="B199" s="334" t="s">
        <v>329</v>
      </c>
      <c r="C199" s="334" t="s">
        <v>638</v>
      </c>
      <c r="D199" s="333" t="s">
        <v>583</v>
      </c>
      <c r="E199" s="333" t="s">
        <v>721</v>
      </c>
      <c r="F199" s="336" t="s">
        <v>1151</v>
      </c>
      <c r="G199" s="336" t="s">
        <v>1007</v>
      </c>
      <c r="H199" s="345" t="s">
        <v>1152</v>
      </c>
      <c r="I199" s="333" t="s">
        <v>588</v>
      </c>
      <c r="J199" s="340">
        <v>8310</v>
      </c>
      <c r="K199" s="340">
        <v>8310</v>
      </c>
      <c r="L199" s="142"/>
    </row>
    <row r="200" spans="1:12" ht="91.5" x14ac:dyDescent="0.35">
      <c r="A200" s="333">
        <v>198</v>
      </c>
      <c r="B200" s="334" t="s">
        <v>329</v>
      </c>
      <c r="C200" s="334" t="s">
        <v>638</v>
      </c>
      <c r="D200" s="333" t="s">
        <v>583</v>
      </c>
      <c r="E200" s="333" t="s">
        <v>721</v>
      </c>
      <c r="F200" s="336" t="s">
        <v>1153</v>
      </c>
      <c r="G200" s="336" t="s">
        <v>1154</v>
      </c>
      <c r="H200" s="345" t="s">
        <v>1155</v>
      </c>
      <c r="I200" s="333" t="s">
        <v>626</v>
      </c>
      <c r="J200" s="340">
        <v>10798</v>
      </c>
      <c r="K200" s="340">
        <v>10798</v>
      </c>
      <c r="L200" s="142"/>
    </row>
    <row r="201" spans="1:12" ht="78.5" x14ac:dyDescent="0.35">
      <c r="A201" s="333">
        <v>199</v>
      </c>
      <c r="B201" s="334" t="s">
        <v>329</v>
      </c>
      <c r="C201" s="334" t="s">
        <v>638</v>
      </c>
      <c r="D201" s="333" t="s">
        <v>583</v>
      </c>
      <c r="E201" s="333" t="s">
        <v>721</v>
      </c>
      <c r="F201" s="336" t="s">
        <v>1156</v>
      </c>
      <c r="G201" s="336" t="s">
        <v>1010</v>
      </c>
      <c r="H201" s="345" t="s">
        <v>1157</v>
      </c>
      <c r="I201" s="333" t="s">
        <v>626</v>
      </c>
      <c r="J201" s="340">
        <v>8381</v>
      </c>
      <c r="K201" s="340">
        <v>8381</v>
      </c>
      <c r="L201" s="142"/>
    </row>
    <row r="202" spans="1:12" ht="52.5" x14ac:dyDescent="0.35">
      <c r="A202" s="333">
        <v>200</v>
      </c>
      <c r="B202" s="334" t="s">
        <v>329</v>
      </c>
      <c r="C202" s="334" t="s">
        <v>638</v>
      </c>
      <c r="D202" s="333" t="s">
        <v>583</v>
      </c>
      <c r="E202" s="333" t="s">
        <v>721</v>
      </c>
      <c r="F202" s="336" t="s">
        <v>1158</v>
      </c>
      <c r="G202" s="336" t="s">
        <v>696</v>
      </c>
      <c r="H202" s="345" t="s">
        <v>1159</v>
      </c>
      <c r="I202" s="333" t="s">
        <v>626</v>
      </c>
      <c r="J202" s="340">
        <v>10202</v>
      </c>
      <c r="K202" s="340">
        <v>10202</v>
      </c>
      <c r="L202" s="142"/>
    </row>
    <row r="203" spans="1:12" ht="130.5" x14ac:dyDescent="0.35">
      <c r="A203" s="333">
        <v>201</v>
      </c>
      <c r="B203" s="334" t="s">
        <v>329</v>
      </c>
      <c r="C203" s="334" t="s">
        <v>638</v>
      </c>
      <c r="D203" s="333" t="s">
        <v>583</v>
      </c>
      <c r="E203" s="333" t="s">
        <v>721</v>
      </c>
      <c r="F203" s="336" t="s">
        <v>1160</v>
      </c>
      <c r="G203" s="336" t="s">
        <v>1161</v>
      </c>
      <c r="H203" s="345" t="s">
        <v>1162</v>
      </c>
      <c r="I203" s="333" t="s">
        <v>632</v>
      </c>
      <c r="J203" s="340">
        <v>12923</v>
      </c>
      <c r="K203" s="340">
        <v>12923</v>
      </c>
      <c r="L203" s="142"/>
    </row>
    <row r="204" spans="1:12" ht="156.5" x14ac:dyDescent="0.35">
      <c r="A204" s="333">
        <v>202</v>
      </c>
      <c r="B204" s="334" t="s">
        <v>329</v>
      </c>
      <c r="C204" s="334" t="s">
        <v>638</v>
      </c>
      <c r="D204" s="333" t="s">
        <v>583</v>
      </c>
      <c r="E204" s="333" t="s">
        <v>721</v>
      </c>
      <c r="F204" s="336" t="s">
        <v>1163</v>
      </c>
      <c r="G204" s="336" t="s">
        <v>1164</v>
      </c>
      <c r="H204" s="345" t="s">
        <v>1165</v>
      </c>
      <c r="I204" s="333" t="s">
        <v>777</v>
      </c>
      <c r="J204" s="340">
        <v>7751</v>
      </c>
      <c r="K204" s="340">
        <v>7751</v>
      </c>
      <c r="L204" s="142"/>
    </row>
    <row r="205" spans="1:12" ht="130.5" x14ac:dyDescent="0.35">
      <c r="A205" s="333">
        <v>203</v>
      </c>
      <c r="B205" s="334" t="s">
        <v>329</v>
      </c>
      <c r="C205" s="334" t="s">
        <v>638</v>
      </c>
      <c r="D205" s="333" t="s">
        <v>583</v>
      </c>
      <c r="E205" s="333" t="s">
        <v>721</v>
      </c>
      <c r="F205" s="336" t="s">
        <v>1166</v>
      </c>
      <c r="G205" s="336" t="s">
        <v>1167</v>
      </c>
      <c r="H205" s="345" t="s">
        <v>1168</v>
      </c>
      <c r="I205" s="333" t="s">
        <v>602</v>
      </c>
      <c r="J205" s="340">
        <v>14931</v>
      </c>
      <c r="K205" s="340">
        <v>14931</v>
      </c>
      <c r="L205" s="142"/>
    </row>
    <row r="206" spans="1:12" ht="104.5" x14ac:dyDescent="0.35">
      <c r="A206" s="333">
        <v>204</v>
      </c>
      <c r="B206" s="334" t="s">
        <v>329</v>
      </c>
      <c r="C206" s="334" t="s">
        <v>638</v>
      </c>
      <c r="D206" s="333" t="s">
        <v>583</v>
      </c>
      <c r="E206" s="333" t="s">
        <v>721</v>
      </c>
      <c r="F206" s="336" t="s">
        <v>1169</v>
      </c>
      <c r="G206" s="336" t="s">
        <v>1170</v>
      </c>
      <c r="H206" s="345" t="s">
        <v>1171</v>
      </c>
      <c r="I206" s="333" t="s">
        <v>784</v>
      </c>
      <c r="J206" s="340">
        <v>11266</v>
      </c>
      <c r="K206" s="340">
        <v>11266</v>
      </c>
      <c r="L206" s="142"/>
    </row>
    <row r="207" spans="1:12" ht="52.5" x14ac:dyDescent="0.35">
      <c r="A207" s="333">
        <v>205</v>
      </c>
      <c r="B207" s="334" t="s">
        <v>329</v>
      </c>
      <c r="C207" s="334" t="s">
        <v>638</v>
      </c>
      <c r="D207" s="333" t="s">
        <v>583</v>
      </c>
      <c r="E207" s="333" t="s">
        <v>721</v>
      </c>
      <c r="F207" s="336" t="s">
        <v>1172</v>
      </c>
      <c r="G207" s="336" t="s">
        <v>1022</v>
      </c>
      <c r="H207" s="345" t="s">
        <v>1173</v>
      </c>
      <c r="I207" s="333" t="s">
        <v>692</v>
      </c>
      <c r="J207" s="340">
        <v>10357</v>
      </c>
      <c r="K207" s="340">
        <v>10357</v>
      </c>
      <c r="L207" s="142"/>
    </row>
    <row r="208" spans="1:12" ht="91.5" x14ac:dyDescent="0.35">
      <c r="A208" s="333">
        <v>206</v>
      </c>
      <c r="B208" s="334" t="s">
        <v>329</v>
      </c>
      <c r="C208" s="334" t="s">
        <v>638</v>
      </c>
      <c r="D208" s="333" t="s">
        <v>583</v>
      </c>
      <c r="E208" s="333" t="s">
        <v>721</v>
      </c>
      <c r="F208" s="336" t="s">
        <v>1174</v>
      </c>
      <c r="G208" s="336" t="s">
        <v>1175</v>
      </c>
      <c r="H208" s="345" t="s">
        <v>1176</v>
      </c>
      <c r="I208" s="333" t="s">
        <v>692</v>
      </c>
      <c r="J208" s="340">
        <v>6900</v>
      </c>
      <c r="K208" s="340">
        <v>6900</v>
      </c>
      <c r="L208" s="142"/>
    </row>
    <row r="209" spans="1:12" ht="195.5" x14ac:dyDescent="0.35">
      <c r="A209" s="333">
        <v>207</v>
      </c>
      <c r="B209" s="334" t="s">
        <v>329</v>
      </c>
      <c r="C209" s="334" t="s">
        <v>638</v>
      </c>
      <c r="D209" s="333" t="s">
        <v>583</v>
      </c>
      <c r="E209" s="333" t="s">
        <v>721</v>
      </c>
      <c r="F209" s="336" t="s">
        <v>1177</v>
      </c>
      <c r="G209" s="336" t="s">
        <v>1178</v>
      </c>
      <c r="H209" s="345" t="s">
        <v>1179</v>
      </c>
      <c r="I209" s="333" t="s">
        <v>777</v>
      </c>
      <c r="J209" s="340">
        <v>7980</v>
      </c>
      <c r="K209" s="340">
        <v>7980</v>
      </c>
      <c r="L209" s="142"/>
    </row>
    <row r="210" spans="1:12" ht="130.5" x14ac:dyDescent="0.35">
      <c r="A210" s="333">
        <v>208</v>
      </c>
      <c r="B210" s="334" t="s">
        <v>329</v>
      </c>
      <c r="C210" s="334" t="s">
        <v>638</v>
      </c>
      <c r="D210" s="333" t="s">
        <v>583</v>
      </c>
      <c r="E210" s="333" t="s">
        <v>721</v>
      </c>
      <c r="F210" s="336" t="s">
        <v>1180</v>
      </c>
      <c r="G210" s="336" t="s">
        <v>1025</v>
      </c>
      <c r="H210" s="345" t="s">
        <v>1181</v>
      </c>
      <c r="I210" s="333" t="s">
        <v>602</v>
      </c>
      <c r="J210" s="340">
        <v>6252</v>
      </c>
      <c r="K210" s="340">
        <v>6252</v>
      </c>
      <c r="L210" s="142"/>
    </row>
    <row r="211" spans="1:12" ht="65.5" x14ac:dyDescent="0.35">
      <c r="A211" s="333">
        <v>209</v>
      </c>
      <c r="B211" s="334" t="s">
        <v>329</v>
      </c>
      <c r="C211" s="334" t="s">
        <v>638</v>
      </c>
      <c r="D211" s="333" t="s">
        <v>583</v>
      </c>
      <c r="E211" s="333" t="s">
        <v>721</v>
      </c>
      <c r="F211" s="336" t="s">
        <v>1182</v>
      </c>
      <c r="G211" s="336" t="s">
        <v>1036</v>
      </c>
      <c r="H211" s="345" t="s">
        <v>1183</v>
      </c>
      <c r="I211" s="333" t="s">
        <v>777</v>
      </c>
      <c r="J211" s="340">
        <v>16650</v>
      </c>
      <c r="K211" s="340">
        <v>16650</v>
      </c>
      <c r="L211" s="142"/>
    </row>
    <row r="212" spans="1:12" ht="78.5" x14ac:dyDescent="0.35">
      <c r="A212" s="333">
        <v>210</v>
      </c>
      <c r="B212" s="334" t="s">
        <v>329</v>
      </c>
      <c r="C212" s="334" t="s">
        <v>638</v>
      </c>
      <c r="D212" s="333" t="s">
        <v>583</v>
      </c>
      <c r="E212" s="333" t="s">
        <v>721</v>
      </c>
      <c r="F212" s="336" t="s">
        <v>1184</v>
      </c>
      <c r="G212" s="336" t="s">
        <v>1185</v>
      </c>
      <c r="H212" s="345" t="s">
        <v>1186</v>
      </c>
      <c r="I212" s="333" t="s">
        <v>613</v>
      </c>
      <c r="J212" s="340">
        <v>2127</v>
      </c>
      <c r="K212" s="340">
        <v>2127</v>
      </c>
      <c r="L212" s="142"/>
    </row>
    <row r="213" spans="1:12" ht="39.5" x14ac:dyDescent="0.35">
      <c r="A213" s="333">
        <v>211</v>
      </c>
      <c r="B213" s="334" t="s">
        <v>329</v>
      </c>
      <c r="C213" s="334" t="s">
        <v>638</v>
      </c>
      <c r="D213" s="333" t="s">
        <v>583</v>
      </c>
      <c r="E213" s="333" t="s">
        <v>721</v>
      </c>
      <c r="F213" s="336" t="s">
        <v>1187</v>
      </c>
      <c r="G213" s="336" t="s">
        <v>1188</v>
      </c>
      <c r="H213" s="345" t="s">
        <v>1189</v>
      </c>
      <c r="I213" s="333" t="s">
        <v>613</v>
      </c>
      <c r="J213" s="340">
        <v>16054</v>
      </c>
      <c r="K213" s="340">
        <v>16054</v>
      </c>
      <c r="L213" s="142"/>
    </row>
    <row r="214" spans="1:12" ht="39.5" x14ac:dyDescent="0.35">
      <c r="A214" s="333">
        <v>212</v>
      </c>
      <c r="B214" s="334" t="s">
        <v>329</v>
      </c>
      <c r="C214" s="334" t="s">
        <v>638</v>
      </c>
      <c r="D214" s="333" t="s">
        <v>583</v>
      </c>
      <c r="E214" s="333" t="s">
        <v>721</v>
      </c>
      <c r="F214" s="336" t="s">
        <v>1190</v>
      </c>
      <c r="G214" s="336" t="s">
        <v>1191</v>
      </c>
      <c r="H214" s="345" t="s">
        <v>1192</v>
      </c>
      <c r="I214" s="333" t="s">
        <v>632</v>
      </c>
      <c r="J214" s="340">
        <v>5629</v>
      </c>
      <c r="K214" s="340">
        <v>5629</v>
      </c>
      <c r="L214" s="142"/>
    </row>
    <row r="215" spans="1:12" ht="78.5" x14ac:dyDescent="0.35">
      <c r="A215" s="333">
        <v>213</v>
      </c>
      <c r="B215" s="334" t="s">
        <v>329</v>
      </c>
      <c r="C215" s="334" t="s">
        <v>638</v>
      </c>
      <c r="D215" s="333" t="s">
        <v>583</v>
      </c>
      <c r="E215" s="333" t="s">
        <v>721</v>
      </c>
      <c r="F215" s="336" t="s">
        <v>1193</v>
      </c>
      <c r="G215" s="336" t="s">
        <v>1047</v>
      </c>
      <c r="H215" s="345" t="s">
        <v>1194</v>
      </c>
      <c r="I215" s="333" t="s">
        <v>777</v>
      </c>
      <c r="J215" s="340">
        <v>6279</v>
      </c>
      <c r="K215" s="340">
        <v>6279</v>
      </c>
      <c r="L215" s="142"/>
    </row>
    <row r="216" spans="1:12" ht="78.5" x14ac:dyDescent="0.35">
      <c r="A216" s="333">
        <v>214</v>
      </c>
      <c r="B216" s="334" t="s">
        <v>329</v>
      </c>
      <c r="C216" s="334" t="s">
        <v>638</v>
      </c>
      <c r="D216" s="333" t="s">
        <v>583</v>
      </c>
      <c r="E216" s="333" t="s">
        <v>721</v>
      </c>
      <c r="F216" s="336" t="s">
        <v>1195</v>
      </c>
      <c r="G216" s="336" t="s">
        <v>1071</v>
      </c>
      <c r="H216" s="345" t="s">
        <v>1196</v>
      </c>
      <c r="I216" s="333" t="s">
        <v>613</v>
      </c>
      <c r="J216" s="340">
        <v>7956</v>
      </c>
      <c r="K216" s="340">
        <v>7956</v>
      </c>
      <c r="L216" s="142"/>
    </row>
    <row r="217" spans="1:12" ht="91.5" x14ac:dyDescent="0.35">
      <c r="A217" s="333">
        <v>215</v>
      </c>
      <c r="B217" s="334" t="s">
        <v>329</v>
      </c>
      <c r="C217" s="334" t="s">
        <v>638</v>
      </c>
      <c r="D217" s="333" t="s">
        <v>583</v>
      </c>
      <c r="E217" s="333" t="s">
        <v>721</v>
      </c>
      <c r="F217" s="336" t="s">
        <v>1197</v>
      </c>
      <c r="G217" s="336" t="s">
        <v>1091</v>
      </c>
      <c r="H217" s="345" t="s">
        <v>1198</v>
      </c>
      <c r="I217" s="333" t="s">
        <v>613</v>
      </c>
      <c r="J217" s="340">
        <v>3436</v>
      </c>
      <c r="K217" s="340">
        <v>3436</v>
      </c>
      <c r="L217" s="142"/>
    </row>
    <row r="218" spans="1:12" ht="104.5" x14ac:dyDescent="0.35">
      <c r="A218" s="333">
        <v>216</v>
      </c>
      <c r="B218" s="334" t="s">
        <v>329</v>
      </c>
      <c r="C218" s="334" t="s">
        <v>638</v>
      </c>
      <c r="D218" s="333" t="s">
        <v>583</v>
      </c>
      <c r="E218" s="333" t="s">
        <v>721</v>
      </c>
      <c r="F218" s="336" t="s">
        <v>1199</v>
      </c>
      <c r="G218" s="336" t="s">
        <v>1063</v>
      </c>
      <c r="H218" s="345" t="s">
        <v>1200</v>
      </c>
      <c r="I218" s="333" t="s">
        <v>613</v>
      </c>
      <c r="J218" s="340">
        <v>4605</v>
      </c>
      <c r="K218" s="340">
        <v>4605</v>
      </c>
      <c r="L218" s="142"/>
    </row>
    <row r="219" spans="1:12" ht="143.5" x14ac:dyDescent="0.35">
      <c r="A219" s="333">
        <v>217</v>
      </c>
      <c r="B219" s="334" t="s">
        <v>329</v>
      </c>
      <c r="C219" s="334" t="s">
        <v>638</v>
      </c>
      <c r="D219" s="333" t="s">
        <v>583</v>
      </c>
      <c r="E219" s="333" t="s">
        <v>721</v>
      </c>
      <c r="F219" s="336" t="s">
        <v>1201</v>
      </c>
      <c r="G219" s="336" t="s">
        <v>1202</v>
      </c>
      <c r="H219" s="345" t="s">
        <v>1203</v>
      </c>
      <c r="I219" s="333" t="s">
        <v>626</v>
      </c>
      <c r="J219" s="340">
        <v>11283</v>
      </c>
      <c r="K219" s="340">
        <v>11283</v>
      </c>
      <c r="L219" s="142"/>
    </row>
    <row r="220" spans="1:12" ht="143.5" x14ac:dyDescent="0.35">
      <c r="A220" s="333">
        <v>218</v>
      </c>
      <c r="B220" s="334" t="s">
        <v>329</v>
      </c>
      <c r="C220" s="334" t="s">
        <v>638</v>
      </c>
      <c r="D220" s="333" t="s">
        <v>583</v>
      </c>
      <c r="E220" s="333" t="s">
        <v>721</v>
      </c>
      <c r="F220" s="336" t="s">
        <v>1204</v>
      </c>
      <c r="G220" s="336" t="s">
        <v>1061</v>
      </c>
      <c r="H220" s="345" t="s">
        <v>1205</v>
      </c>
      <c r="I220" s="333" t="s">
        <v>626</v>
      </c>
      <c r="J220" s="340">
        <v>8285</v>
      </c>
      <c r="K220" s="340">
        <v>8285</v>
      </c>
      <c r="L220" s="142"/>
    </row>
    <row r="221" spans="1:12" ht="78.5" x14ac:dyDescent="0.35">
      <c r="A221" s="333">
        <v>219</v>
      </c>
      <c r="B221" s="334" t="s">
        <v>329</v>
      </c>
      <c r="C221" s="334" t="s">
        <v>638</v>
      </c>
      <c r="D221" s="333" t="s">
        <v>583</v>
      </c>
      <c r="E221" s="333" t="s">
        <v>721</v>
      </c>
      <c r="F221" s="336" t="s">
        <v>1206</v>
      </c>
      <c r="G221" s="336" t="s">
        <v>1084</v>
      </c>
      <c r="H221" s="345" t="s">
        <v>1207</v>
      </c>
      <c r="I221" s="333" t="s">
        <v>632</v>
      </c>
      <c r="J221" s="340">
        <v>4677</v>
      </c>
      <c r="K221" s="340">
        <v>4677</v>
      </c>
      <c r="L221" s="142"/>
    </row>
    <row r="222" spans="1:12" ht="78.5" x14ac:dyDescent="0.35">
      <c r="A222" s="333">
        <v>220</v>
      </c>
      <c r="B222" s="334" t="s">
        <v>329</v>
      </c>
      <c r="C222" s="334" t="s">
        <v>638</v>
      </c>
      <c r="D222" s="333" t="s">
        <v>583</v>
      </c>
      <c r="E222" s="333" t="s">
        <v>721</v>
      </c>
      <c r="F222" s="336" t="s">
        <v>1208</v>
      </c>
      <c r="G222" s="336" t="s">
        <v>1081</v>
      </c>
      <c r="H222" s="345" t="s">
        <v>1209</v>
      </c>
      <c r="I222" s="333" t="s">
        <v>777</v>
      </c>
      <c r="J222" s="340">
        <v>9608</v>
      </c>
      <c r="K222" s="340">
        <v>9608</v>
      </c>
      <c r="L222" s="142"/>
    </row>
    <row r="223" spans="1:12" ht="78.5" x14ac:dyDescent="0.35">
      <c r="A223" s="333">
        <v>221</v>
      </c>
      <c r="B223" s="334" t="s">
        <v>329</v>
      </c>
      <c r="C223" s="334" t="s">
        <v>638</v>
      </c>
      <c r="D223" s="333" t="s">
        <v>583</v>
      </c>
      <c r="E223" s="333" t="s">
        <v>721</v>
      </c>
      <c r="F223" s="336" t="s">
        <v>1210</v>
      </c>
      <c r="G223" s="336" t="s">
        <v>1211</v>
      </c>
      <c r="H223" s="345" t="s">
        <v>1212</v>
      </c>
      <c r="I223" s="333" t="s">
        <v>632</v>
      </c>
      <c r="J223" s="340">
        <v>8070</v>
      </c>
      <c r="K223" s="340">
        <v>8070</v>
      </c>
      <c r="L223" s="142"/>
    </row>
    <row r="224" spans="1:12" ht="65.5" x14ac:dyDescent="0.35">
      <c r="A224" s="333">
        <v>222</v>
      </c>
      <c r="B224" s="334" t="s">
        <v>329</v>
      </c>
      <c r="C224" s="334" t="s">
        <v>638</v>
      </c>
      <c r="D224" s="333" t="s">
        <v>583</v>
      </c>
      <c r="E224" s="333" t="s">
        <v>721</v>
      </c>
      <c r="F224" s="336" t="s">
        <v>1213</v>
      </c>
      <c r="G224" s="336" t="s">
        <v>1214</v>
      </c>
      <c r="H224" s="345" t="s">
        <v>1215</v>
      </c>
      <c r="I224" s="333" t="s">
        <v>777</v>
      </c>
      <c r="J224" s="340">
        <v>10820</v>
      </c>
      <c r="K224" s="340">
        <v>10820</v>
      </c>
      <c r="L224" s="142"/>
    </row>
    <row r="225" spans="1:12" ht="117.5" x14ac:dyDescent="0.35">
      <c r="A225" s="333">
        <v>223</v>
      </c>
      <c r="B225" s="334" t="s">
        <v>329</v>
      </c>
      <c r="C225" s="334" t="s">
        <v>638</v>
      </c>
      <c r="D225" s="333" t="s">
        <v>583</v>
      </c>
      <c r="E225" s="333" t="s">
        <v>721</v>
      </c>
      <c r="F225" s="336" t="s">
        <v>1216</v>
      </c>
      <c r="G225" s="336" t="s">
        <v>1066</v>
      </c>
      <c r="H225" s="345" t="s">
        <v>1217</v>
      </c>
      <c r="I225" s="333" t="s">
        <v>602</v>
      </c>
      <c r="J225" s="340">
        <v>9124</v>
      </c>
      <c r="K225" s="340">
        <v>5914.84</v>
      </c>
      <c r="L225" s="142"/>
    </row>
    <row r="226" spans="1:12" ht="52.5" x14ac:dyDescent="0.35">
      <c r="A226" s="333">
        <v>224</v>
      </c>
      <c r="B226" s="334" t="s">
        <v>329</v>
      </c>
      <c r="C226" s="334" t="s">
        <v>638</v>
      </c>
      <c r="D226" s="333" t="s">
        <v>583</v>
      </c>
      <c r="E226" s="333" t="s">
        <v>721</v>
      </c>
      <c r="F226" s="336" t="s">
        <v>1218</v>
      </c>
      <c r="G226" s="336" t="s">
        <v>1059</v>
      </c>
      <c r="H226" s="345" t="s">
        <v>1219</v>
      </c>
      <c r="I226" s="333" t="s">
        <v>784</v>
      </c>
      <c r="J226" s="340">
        <v>8701</v>
      </c>
      <c r="K226" s="340">
        <v>8701</v>
      </c>
      <c r="L226" s="142"/>
    </row>
    <row r="227" spans="1:12" ht="65.5" x14ac:dyDescent="0.35">
      <c r="A227" s="333">
        <v>225</v>
      </c>
      <c r="B227" s="334" t="s">
        <v>329</v>
      </c>
      <c r="C227" s="334" t="s">
        <v>638</v>
      </c>
      <c r="D227" s="333" t="s">
        <v>583</v>
      </c>
      <c r="E227" s="333" t="s">
        <v>721</v>
      </c>
      <c r="F227" s="336" t="s">
        <v>1220</v>
      </c>
      <c r="G227" s="336" t="s">
        <v>1221</v>
      </c>
      <c r="H227" s="345" t="s">
        <v>1222</v>
      </c>
      <c r="I227" s="333" t="s">
        <v>784</v>
      </c>
      <c r="J227" s="340">
        <v>15924</v>
      </c>
      <c r="K227" s="340">
        <v>15924</v>
      </c>
      <c r="L227" s="142"/>
    </row>
    <row r="228" spans="1:12" ht="91.5" x14ac:dyDescent="0.35">
      <c r="A228" s="333">
        <v>226</v>
      </c>
      <c r="B228" s="334" t="s">
        <v>329</v>
      </c>
      <c r="C228" s="334" t="s">
        <v>638</v>
      </c>
      <c r="D228" s="333" t="s">
        <v>583</v>
      </c>
      <c r="E228" s="333" t="s">
        <v>721</v>
      </c>
      <c r="F228" s="336" t="s">
        <v>1223</v>
      </c>
      <c r="G228" s="336" t="s">
        <v>1097</v>
      </c>
      <c r="H228" s="345" t="s">
        <v>1224</v>
      </c>
      <c r="I228" s="333" t="s">
        <v>784</v>
      </c>
      <c r="J228" s="340">
        <v>5181</v>
      </c>
      <c r="K228" s="340">
        <v>5181</v>
      </c>
      <c r="L228" s="142"/>
    </row>
    <row r="229" spans="1:12" ht="156.5" x14ac:dyDescent="0.35">
      <c r="A229" s="333">
        <v>227</v>
      </c>
      <c r="B229" s="334" t="s">
        <v>329</v>
      </c>
      <c r="C229" s="334" t="s">
        <v>638</v>
      </c>
      <c r="D229" s="333" t="s">
        <v>583</v>
      </c>
      <c r="E229" s="333" t="s">
        <v>721</v>
      </c>
      <c r="F229" s="336" t="s">
        <v>1225</v>
      </c>
      <c r="G229" s="336" t="s">
        <v>1226</v>
      </c>
      <c r="H229" s="345" t="s">
        <v>1227</v>
      </c>
      <c r="I229" s="333" t="s">
        <v>777</v>
      </c>
      <c r="J229" s="340">
        <v>12029</v>
      </c>
      <c r="K229" s="340">
        <v>12029</v>
      </c>
      <c r="L229" s="142"/>
    </row>
    <row r="230" spans="1:12" ht="260.5" x14ac:dyDescent="0.35">
      <c r="A230" s="333">
        <v>228</v>
      </c>
      <c r="B230" s="334" t="s">
        <v>329</v>
      </c>
      <c r="C230" s="334" t="s">
        <v>638</v>
      </c>
      <c r="D230" s="333" t="s">
        <v>583</v>
      </c>
      <c r="E230" s="333" t="s">
        <v>721</v>
      </c>
      <c r="F230" s="336" t="s">
        <v>1228</v>
      </c>
      <c r="G230" s="336" t="s">
        <v>683</v>
      </c>
      <c r="H230" s="345" t="s">
        <v>1229</v>
      </c>
      <c r="I230" s="333" t="s">
        <v>692</v>
      </c>
      <c r="J230" s="340">
        <v>5751</v>
      </c>
      <c r="K230" s="340">
        <v>5751</v>
      </c>
      <c r="L230" s="142"/>
    </row>
    <row r="231" spans="1:12" ht="91.5" x14ac:dyDescent="0.35">
      <c r="A231" s="333">
        <v>229</v>
      </c>
      <c r="B231" s="334" t="s">
        <v>329</v>
      </c>
      <c r="C231" s="334" t="s">
        <v>638</v>
      </c>
      <c r="D231" s="333" t="s">
        <v>583</v>
      </c>
      <c r="E231" s="333" t="s">
        <v>721</v>
      </c>
      <c r="F231" s="336" t="s">
        <v>1230</v>
      </c>
      <c r="G231" s="336" t="s">
        <v>1231</v>
      </c>
      <c r="H231" s="345" t="s">
        <v>1232</v>
      </c>
      <c r="I231" s="333" t="s">
        <v>777</v>
      </c>
      <c r="J231" s="340">
        <v>2551</v>
      </c>
      <c r="K231" s="340">
        <v>2551</v>
      </c>
      <c r="L231" s="142"/>
    </row>
    <row r="232" spans="1:12" ht="78.5" x14ac:dyDescent="0.35">
      <c r="A232" s="333">
        <v>230</v>
      </c>
      <c r="B232" s="334" t="s">
        <v>329</v>
      </c>
      <c r="C232" s="334" t="s">
        <v>638</v>
      </c>
      <c r="D232" s="333" t="s">
        <v>583</v>
      </c>
      <c r="E232" s="333" t="s">
        <v>721</v>
      </c>
      <c r="F232" s="336" t="s">
        <v>1233</v>
      </c>
      <c r="G232" s="336" t="s">
        <v>1234</v>
      </c>
      <c r="H232" s="345" t="s">
        <v>1235</v>
      </c>
      <c r="I232" s="333" t="s">
        <v>777</v>
      </c>
      <c r="J232" s="340">
        <v>3094</v>
      </c>
      <c r="K232" s="340">
        <v>3094</v>
      </c>
      <c r="L232" s="142"/>
    </row>
    <row r="233" spans="1:12" ht="91.5" x14ac:dyDescent="0.35">
      <c r="A233" s="333">
        <v>231</v>
      </c>
      <c r="B233" s="334" t="s">
        <v>1236</v>
      </c>
      <c r="C233" s="334" t="s">
        <v>725</v>
      </c>
      <c r="D233" s="333" t="s">
        <v>583</v>
      </c>
      <c r="E233" s="333" t="s">
        <v>721</v>
      </c>
      <c r="F233" s="351" t="s">
        <v>1237</v>
      </c>
      <c r="G233" s="351" t="s">
        <v>1238</v>
      </c>
      <c r="H233" s="352" t="s">
        <v>1239</v>
      </c>
      <c r="I233" s="333" t="s">
        <v>675</v>
      </c>
      <c r="J233" s="355">
        <v>42240</v>
      </c>
      <c r="K233" s="340">
        <v>42240</v>
      </c>
      <c r="L233" s="142"/>
    </row>
    <row r="234" spans="1:12" ht="117.5" x14ac:dyDescent="0.35">
      <c r="A234" s="333">
        <v>232</v>
      </c>
      <c r="B234" s="334" t="s">
        <v>1236</v>
      </c>
      <c r="C234" s="334" t="s">
        <v>725</v>
      </c>
      <c r="D234" s="333" t="s">
        <v>583</v>
      </c>
      <c r="E234" s="333" t="s">
        <v>721</v>
      </c>
      <c r="F234" s="351" t="s">
        <v>1240</v>
      </c>
      <c r="G234" s="351" t="s">
        <v>1241</v>
      </c>
      <c r="H234" s="352" t="s">
        <v>1242</v>
      </c>
      <c r="I234" s="333" t="s">
        <v>675</v>
      </c>
      <c r="J234" s="355">
        <v>45660</v>
      </c>
      <c r="K234" s="340">
        <v>45660</v>
      </c>
      <c r="L234" s="142"/>
    </row>
    <row r="235" spans="1:12" ht="78.5" x14ac:dyDescent="0.35">
      <c r="A235" s="333">
        <v>233</v>
      </c>
      <c r="B235" s="334" t="s">
        <v>1236</v>
      </c>
      <c r="C235" s="334" t="s">
        <v>725</v>
      </c>
      <c r="D235" s="333" t="s">
        <v>583</v>
      </c>
      <c r="E235" s="333" t="s">
        <v>721</v>
      </c>
      <c r="F235" s="351" t="s">
        <v>1029</v>
      </c>
      <c r="G235" s="351" t="s">
        <v>1243</v>
      </c>
      <c r="H235" s="352" t="s">
        <v>1031</v>
      </c>
      <c r="I235" s="142" t="s">
        <v>729</v>
      </c>
      <c r="J235" s="355">
        <v>23924</v>
      </c>
      <c r="K235" s="340">
        <v>23924</v>
      </c>
      <c r="L235" s="142"/>
    </row>
    <row r="236" spans="1:12" ht="91.5" x14ac:dyDescent="0.35">
      <c r="A236" s="333">
        <v>234</v>
      </c>
      <c r="B236" s="334" t="s">
        <v>1236</v>
      </c>
      <c r="C236" s="334" t="s">
        <v>725</v>
      </c>
      <c r="D236" s="333" t="s">
        <v>583</v>
      </c>
      <c r="E236" s="333" t="s">
        <v>721</v>
      </c>
      <c r="F236" s="351" t="s">
        <v>1244</v>
      </c>
      <c r="G236" s="351" t="s">
        <v>1245</v>
      </c>
      <c r="H236" s="352" t="s">
        <v>1246</v>
      </c>
      <c r="I236" s="333" t="s">
        <v>626</v>
      </c>
      <c r="J236" s="355">
        <v>65648</v>
      </c>
      <c r="K236" s="340">
        <v>65648</v>
      </c>
      <c r="L236" s="142"/>
    </row>
    <row r="237" spans="1:12" ht="52.5" x14ac:dyDescent="0.35">
      <c r="A237" s="333">
        <v>235</v>
      </c>
      <c r="B237" s="334" t="s">
        <v>1236</v>
      </c>
      <c r="C237" s="334" t="s">
        <v>725</v>
      </c>
      <c r="D237" s="333" t="s">
        <v>583</v>
      </c>
      <c r="E237" s="333" t="s">
        <v>721</v>
      </c>
      <c r="F237" s="351" t="s">
        <v>1247</v>
      </c>
      <c r="G237" s="351" t="s">
        <v>1248</v>
      </c>
      <c r="H237" s="352" t="s">
        <v>1249</v>
      </c>
      <c r="I237" s="333" t="s">
        <v>756</v>
      </c>
      <c r="J237" s="355">
        <v>52042</v>
      </c>
      <c r="K237" s="340">
        <v>52042</v>
      </c>
      <c r="L237" s="142"/>
    </row>
    <row r="238" spans="1:12" ht="156.5" x14ac:dyDescent="0.35">
      <c r="A238" s="333">
        <v>236</v>
      </c>
      <c r="B238" s="334" t="s">
        <v>1236</v>
      </c>
      <c r="C238" s="334" t="s">
        <v>725</v>
      </c>
      <c r="D238" s="333" t="s">
        <v>583</v>
      </c>
      <c r="E238" s="333" t="s">
        <v>721</v>
      </c>
      <c r="F238" s="351" t="s">
        <v>1250</v>
      </c>
      <c r="G238" s="351" t="s">
        <v>1251</v>
      </c>
      <c r="H238" s="352" t="s">
        <v>1252</v>
      </c>
      <c r="I238" s="333" t="s">
        <v>652</v>
      </c>
      <c r="J238" s="355">
        <v>15748</v>
      </c>
      <c r="K238" s="340">
        <v>15748</v>
      </c>
      <c r="L238" s="142"/>
    </row>
    <row r="239" spans="1:12" ht="104.5" x14ac:dyDescent="0.35">
      <c r="A239" s="333">
        <v>237</v>
      </c>
      <c r="B239" s="334" t="s">
        <v>1236</v>
      </c>
      <c r="C239" s="334" t="s">
        <v>638</v>
      </c>
      <c r="D239" s="333" t="s">
        <v>583</v>
      </c>
      <c r="E239" s="333" t="s">
        <v>721</v>
      </c>
      <c r="F239" s="336" t="s">
        <v>1253</v>
      </c>
      <c r="G239" s="336" t="s">
        <v>1254</v>
      </c>
      <c r="H239" s="345" t="s">
        <v>1255</v>
      </c>
      <c r="I239" s="333" t="s">
        <v>692</v>
      </c>
      <c r="J239" s="340">
        <v>5630</v>
      </c>
      <c r="K239" s="340">
        <v>5630</v>
      </c>
      <c r="L239" s="142"/>
    </row>
    <row r="240" spans="1:12" ht="117.5" x14ac:dyDescent="0.35">
      <c r="A240" s="333">
        <v>238</v>
      </c>
      <c r="B240" s="334" t="s">
        <v>1236</v>
      </c>
      <c r="C240" s="334" t="s">
        <v>638</v>
      </c>
      <c r="D240" s="333" t="s">
        <v>583</v>
      </c>
      <c r="E240" s="333" t="s">
        <v>721</v>
      </c>
      <c r="F240" s="351" t="s">
        <v>1256</v>
      </c>
      <c r="G240" s="351" t="s">
        <v>1257</v>
      </c>
      <c r="H240" s="352" t="s">
        <v>1258</v>
      </c>
      <c r="I240" s="333" t="s">
        <v>692</v>
      </c>
      <c r="J240" s="355">
        <v>5178</v>
      </c>
      <c r="K240" s="340">
        <v>5178</v>
      </c>
      <c r="L240" s="142"/>
    </row>
    <row r="241" spans="1:12" ht="117.5" x14ac:dyDescent="0.35">
      <c r="A241" s="333">
        <v>239</v>
      </c>
      <c r="B241" s="334" t="s">
        <v>1236</v>
      </c>
      <c r="C241" s="334" t="s">
        <v>638</v>
      </c>
      <c r="D241" s="333" t="s">
        <v>583</v>
      </c>
      <c r="E241" s="333" t="s">
        <v>721</v>
      </c>
      <c r="F241" s="351" t="s">
        <v>1259</v>
      </c>
      <c r="G241" s="351" t="s">
        <v>1260</v>
      </c>
      <c r="H241" s="352" t="s">
        <v>1261</v>
      </c>
      <c r="I241" s="333" t="s">
        <v>692</v>
      </c>
      <c r="J241" s="355">
        <v>6737</v>
      </c>
      <c r="K241" s="340">
        <v>6737</v>
      </c>
      <c r="L241" s="142"/>
    </row>
    <row r="242" spans="1:12" ht="52.5" x14ac:dyDescent="0.35">
      <c r="A242" s="333">
        <v>240</v>
      </c>
      <c r="B242" s="334" t="s">
        <v>1236</v>
      </c>
      <c r="C242" s="334" t="s">
        <v>638</v>
      </c>
      <c r="D242" s="333" t="s">
        <v>583</v>
      </c>
      <c r="E242" s="333" t="s">
        <v>721</v>
      </c>
      <c r="F242" s="351" t="s">
        <v>1262</v>
      </c>
      <c r="G242" s="351" t="s">
        <v>1263</v>
      </c>
      <c r="H242" s="352" t="s">
        <v>1264</v>
      </c>
      <c r="I242" s="333" t="s">
        <v>777</v>
      </c>
      <c r="J242" s="355">
        <v>4007</v>
      </c>
      <c r="K242" s="340">
        <v>4007</v>
      </c>
      <c r="L242" s="142"/>
    </row>
    <row r="243" spans="1:12" ht="65.5" x14ac:dyDescent="0.35">
      <c r="A243" s="333">
        <v>241</v>
      </c>
      <c r="B243" s="334" t="s">
        <v>1236</v>
      </c>
      <c r="C243" s="334" t="s">
        <v>638</v>
      </c>
      <c r="D243" s="333" t="s">
        <v>583</v>
      </c>
      <c r="E243" s="333" t="s">
        <v>721</v>
      </c>
      <c r="F243" s="351" t="s">
        <v>1265</v>
      </c>
      <c r="G243" s="351" t="s">
        <v>1266</v>
      </c>
      <c r="H243" s="352" t="s">
        <v>1267</v>
      </c>
      <c r="I243" s="333" t="s">
        <v>602</v>
      </c>
      <c r="J243" s="355">
        <v>3788</v>
      </c>
      <c r="K243" s="340">
        <v>3788</v>
      </c>
      <c r="L243" s="142"/>
    </row>
    <row r="244" spans="1:12" ht="117.5" x14ac:dyDescent="0.35">
      <c r="A244" s="333">
        <v>242</v>
      </c>
      <c r="B244" s="334" t="s">
        <v>1236</v>
      </c>
      <c r="C244" s="334" t="s">
        <v>638</v>
      </c>
      <c r="D244" s="333" t="s">
        <v>583</v>
      </c>
      <c r="E244" s="333" t="s">
        <v>721</v>
      </c>
      <c r="F244" s="351" t="s">
        <v>1268</v>
      </c>
      <c r="G244" s="351" t="s">
        <v>1269</v>
      </c>
      <c r="H244" s="352" t="s">
        <v>1270</v>
      </c>
      <c r="I244" s="333" t="s">
        <v>602</v>
      </c>
      <c r="J244" s="355">
        <v>17636</v>
      </c>
      <c r="K244" s="340">
        <v>17636</v>
      </c>
      <c r="L244" s="142"/>
    </row>
    <row r="245" spans="1:12" ht="91.5" x14ac:dyDescent="0.35">
      <c r="A245" s="333">
        <v>243</v>
      </c>
      <c r="B245" s="353" t="s">
        <v>720</v>
      </c>
      <c r="C245" s="353" t="s">
        <v>725</v>
      </c>
      <c r="D245" s="333" t="s">
        <v>583</v>
      </c>
      <c r="E245" s="333" t="s">
        <v>721</v>
      </c>
      <c r="F245" s="336" t="s">
        <v>1065</v>
      </c>
      <c r="G245" s="336" t="s">
        <v>1271</v>
      </c>
      <c r="H245" s="345" t="s">
        <v>1067</v>
      </c>
      <c r="I245" s="333" t="s">
        <v>675</v>
      </c>
      <c r="J245" s="340">
        <v>5423.29</v>
      </c>
      <c r="K245" s="340">
        <v>5423.29</v>
      </c>
      <c r="L245" s="142"/>
    </row>
    <row r="246" spans="1:12" ht="91.5" x14ac:dyDescent="0.35">
      <c r="A246" s="333">
        <v>244</v>
      </c>
      <c r="B246" s="353" t="s">
        <v>720</v>
      </c>
      <c r="C246" s="353" t="s">
        <v>725</v>
      </c>
      <c r="D246" s="333" t="s">
        <v>583</v>
      </c>
      <c r="E246" s="333" t="s">
        <v>721</v>
      </c>
      <c r="F246" s="341" t="s">
        <v>1272</v>
      </c>
      <c r="G246" s="341" t="s">
        <v>1273</v>
      </c>
      <c r="H246" s="342" t="s">
        <v>1274</v>
      </c>
      <c r="I246" s="333" t="s">
        <v>588</v>
      </c>
      <c r="J246" s="340">
        <v>36885</v>
      </c>
      <c r="K246" s="340">
        <v>36885</v>
      </c>
      <c r="L246" s="142"/>
    </row>
    <row r="247" spans="1:12" ht="195.5" x14ac:dyDescent="0.35">
      <c r="A247" s="333">
        <v>245</v>
      </c>
      <c r="B247" s="353" t="s">
        <v>720</v>
      </c>
      <c r="C247" s="353" t="s">
        <v>725</v>
      </c>
      <c r="D247" s="333" t="s">
        <v>583</v>
      </c>
      <c r="E247" s="333" t="s">
        <v>721</v>
      </c>
      <c r="F247" s="341" t="s">
        <v>1275</v>
      </c>
      <c r="G247" s="341" t="s">
        <v>1276</v>
      </c>
      <c r="H247" s="342" t="s">
        <v>1277</v>
      </c>
      <c r="I247" s="333" t="s">
        <v>588</v>
      </c>
      <c r="J247" s="340">
        <v>61165</v>
      </c>
      <c r="K247" s="340">
        <v>31446</v>
      </c>
      <c r="L247" s="142"/>
    </row>
    <row r="248" spans="1:12" ht="117.5" x14ac:dyDescent="0.35">
      <c r="A248" s="333">
        <v>246</v>
      </c>
      <c r="B248" s="353" t="s">
        <v>720</v>
      </c>
      <c r="C248" s="353" t="s">
        <v>725</v>
      </c>
      <c r="D248" s="333" t="s">
        <v>583</v>
      </c>
      <c r="E248" s="333" t="s">
        <v>721</v>
      </c>
      <c r="F248" s="341" t="s">
        <v>1278</v>
      </c>
      <c r="G248" s="341" t="s">
        <v>1279</v>
      </c>
      <c r="H248" s="342" t="s">
        <v>1280</v>
      </c>
      <c r="I248" s="333" t="s">
        <v>652</v>
      </c>
      <c r="J248" s="340">
        <v>28627</v>
      </c>
      <c r="K248" s="340">
        <v>28627</v>
      </c>
      <c r="L248" s="142"/>
    </row>
    <row r="249" spans="1:12" ht="169.5" x14ac:dyDescent="0.35">
      <c r="A249" s="333">
        <v>247</v>
      </c>
      <c r="B249" s="353" t="s">
        <v>720</v>
      </c>
      <c r="C249" s="353" t="s">
        <v>725</v>
      </c>
      <c r="D249" s="333" t="s">
        <v>583</v>
      </c>
      <c r="E249" s="333" t="s">
        <v>721</v>
      </c>
      <c r="F249" s="341" t="s">
        <v>1281</v>
      </c>
      <c r="G249" s="341" t="s">
        <v>1282</v>
      </c>
      <c r="H249" s="342" t="s">
        <v>1283</v>
      </c>
      <c r="I249" s="333" t="s">
        <v>784</v>
      </c>
      <c r="J249" s="340">
        <v>15135</v>
      </c>
      <c r="K249" s="340">
        <v>12829</v>
      </c>
      <c r="L249" s="142"/>
    </row>
    <row r="250" spans="1:12" ht="130.5" x14ac:dyDescent="0.35">
      <c r="A250" s="333">
        <v>248</v>
      </c>
      <c r="B250" s="353" t="s">
        <v>720</v>
      </c>
      <c r="C250" s="353" t="s">
        <v>638</v>
      </c>
      <c r="D250" s="333" t="s">
        <v>583</v>
      </c>
      <c r="E250" s="333" t="s">
        <v>721</v>
      </c>
      <c r="F250" s="341" t="s">
        <v>1284</v>
      </c>
      <c r="G250" s="341" t="s">
        <v>1282</v>
      </c>
      <c r="H250" s="342" t="s">
        <v>1285</v>
      </c>
      <c r="I250" s="333" t="s">
        <v>626</v>
      </c>
      <c r="J250" s="340">
        <v>10137</v>
      </c>
      <c r="K250" s="340">
        <v>10137</v>
      </c>
      <c r="L250" s="142"/>
    </row>
    <row r="251" spans="1:12" ht="91.5" x14ac:dyDescent="0.35">
      <c r="A251" s="333">
        <v>249</v>
      </c>
      <c r="B251" s="353" t="s">
        <v>720</v>
      </c>
      <c r="C251" s="353" t="s">
        <v>638</v>
      </c>
      <c r="D251" s="333" t="s">
        <v>583</v>
      </c>
      <c r="E251" s="333" t="s">
        <v>721</v>
      </c>
      <c r="F251" s="341" t="s">
        <v>1286</v>
      </c>
      <c r="G251" s="341" t="s">
        <v>1273</v>
      </c>
      <c r="H251" s="342" t="s">
        <v>1287</v>
      </c>
      <c r="I251" s="333" t="s">
        <v>626</v>
      </c>
      <c r="J251" s="340">
        <v>5324</v>
      </c>
      <c r="K251" s="340">
        <v>5324</v>
      </c>
      <c r="L251" s="142"/>
    </row>
    <row r="252" spans="1:12" ht="91.5" x14ac:dyDescent="0.35">
      <c r="A252" s="333">
        <v>250</v>
      </c>
      <c r="B252" s="353" t="s">
        <v>720</v>
      </c>
      <c r="C252" s="353" t="s">
        <v>638</v>
      </c>
      <c r="D252" s="333" t="s">
        <v>583</v>
      </c>
      <c r="E252" s="333" t="s">
        <v>721</v>
      </c>
      <c r="F252" s="341" t="s">
        <v>1288</v>
      </c>
      <c r="G252" s="341" t="s">
        <v>1289</v>
      </c>
      <c r="H252" s="342" t="s">
        <v>1290</v>
      </c>
      <c r="I252" s="333" t="s">
        <v>632</v>
      </c>
      <c r="J252" s="340">
        <v>13872</v>
      </c>
      <c r="K252" s="340">
        <v>13872</v>
      </c>
      <c r="L252" s="142"/>
    </row>
    <row r="253" spans="1:12" ht="117.5" x14ac:dyDescent="0.35">
      <c r="A253" s="333">
        <v>251</v>
      </c>
      <c r="B253" s="353" t="s">
        <v>720</v>
      </c>
      <c r="C253" s="353" t="s">
        <v>638</v>
      </c>
      <c r="D253" s="333" t="s">
        <v>583</v>
      </c>
      <c r="E253" s="333" t="s">
        <v>721</v>
      </c>
      <c r="F253" s="341" t="s">
        <v>1291</v>
      </c>
      <c r="G253" s="341" t="s">
        <v>1279</v>
      </c>
      <c r="H253" s="342" t="s">
        <v>1292</v>
      </c>
      <c r="I253" s="333" t="s">
        <v>784</v>
      </c>
      <c r="J253" s="340">
        <v>18025</v>
      </c>
      <c r="K253" s="340">
        <v>18025</v>
      </c>
      <c r="L253" s="142"/>
    </row>
    <row r="254" spans="1:12" ht="104.5" x14ac:dyDescent="0.35">
      <c r="A254" s="333">
        <v>252</v>
      </c>
      <c r="B254" s="353" t="s">
        <v>720</v>
      </c>
      <c r="C254" s="353" t="s">
        <v>638</v>
      </c>
      <c r="D254" s="333" t="s">
        <v>583</v>
      </c>
      <c r="E254" s="333" t="s">
        <v>721</v>
      </c>
      <c r="F254" s="341" t="s">
        <v>1293</v>
      </c>
      <c r="G254" s="341" t="s">
        <v>1294</v>
      </c>
      <c r="H254" s="342" t="s">
        <v>1295</v>
      </c>
      <c r="I254" s="333" t="s">
        <v>777</v>
      </c>
      <c r="J254" s="340">
        <v>5949</v>
      </c>
      <c r="K254" s="340">
        <v>5949</v>
      </c>
      <c r="L254" s="142"/>
    </row>
    <row r="255" spans="1:12" ht="117.5" x14ac:dyDescent="0.35">
      <c r="A255" s="333">
        <v>253</v>
      </c>
      <c r="B255" s="334" t="s">
        <v>720</v>
      </c>
      <c r="C255" s="334" t="s">
        <v>638</v>
      </c>
      <c r="D255" s="333" t="s">
        <v>583</v>
      </c>
      <c r="E255" s="333" t="s">
        <v>721</v>
      </c>
      <c r="F255" s="336" t="s">
        <v>1216</v>
      </c>
      <c r="G255" s="336" t="s">
        <v>1066</v>
      </c>
      <c r="H255" s="345" t="s">
        <v>1217</v>
      </c>
      <c r="I255" s="333" t="s">
        <v>602</v>
      </c>
      <c r="J255" s="340">
        <v>9124</v>
      </c>
      <c r="K255" s="340">
        <v>3209.16</v>
      </c>
      <c r="L255" s="142"/>
    </row>
    <row r="256" spans="1:12" ht="104.5" x14ac:dyDescent="0.35">
      <c r="A256" s="333">
        <v>254</v>
      </c>
      <c r="B256" s="354" t="s">
        <v>459</v>
      </c>
      <c r="C256" s="353" t="s">
        <v>638</v>
      </c>
      <c r="D256" s="333" t="s">
        <v>583</v>
      </c>
      <c r="E256" s="333" t="s">
        <v>721</v>
      </c>
      <c r="F256" s="336" t="s">
        <v>1296</v>
      </c>
      <c r="G256" s="336" t="s">
        <v>1297</v>
      </c>
      <c r="H256" s="345" t="s">
        <v>1298</v>
      </c>
      <c r="I256" s="333" t="s">
        <v>692</v>
      </c>
      <c r="J256" s="340">
        <v>2398</v>
      </c>
      <c r="K256" s="340">
        <v>2398</v>
      </c>
      <c r="L256" s="142"/>
    </row>
    <row r="257" spans="1:12" ht="143.5" x14ac:dyDescent="0.35">
      <c r="A257" s="333">
        <v>255</v>
      </c>
      <c r="B257" s="354" t="s">
        <v>459</v>
      </c>
      <c r="C257" s="353" t="s">
        <v>638</v>
      </c>
      <c r="D257" s="333" t="s">
        <v>583</v>
      </c>
      <c r="E257" s="333" t="s">
        <v>721</v>
      </c>
      <c r="F257" s="341" t="s">
        <v>906</v>
      </c>
      <c r="G257" s="336" t="s">
        <v>1299</v>
      </c>
      <c r="H257" s="345" t="s">
        <v>1300</v>
      </c>
      <c r="I257" s="333" t="s">
        <v>626</v>
      </c>
      <c r="J257" s="340"/>
      <c r="K257" s="340"/>
      <c r="L257" s="142"/>
    </row>
    <row r="258" spans="1:12" ht="78.5" x14ac:dyDescent="0.35">
      <c r="A258" s="333">
        <v>256</v>
      </c>
      <c r="B258" s="354" t="s">
        <v>459</v>
      </c>
      <c r="C258" s="353" t="s">
        <v>638</v>
      </c>
      <c r="D258" s="333" t="s">
        <v>583</v>
      </c>
      <c r="E258" s="333" t="s">
        <v>721</v>
      </c>
      <c r="F258" s="336" t="s">
        <v>1301</v>
      </c>
      <c r="G258" s="336" t="s">
        <v>1302</v>
      </c>
      <c r="H258" s="345" t="s">
        <v>1303</v>
      </c>
      <c r="I258" s="333" t="s">
        <v>593</v>
      </c>
      <c r="J258" s="340"/>
      <c r="K258" s="340"/>
      <c r="L258" s="142"/>
    </row>
    <row r="259" spans="1:12" ht="130.5" x14ac:dyDescent="0.35">
      <c r="A259" s="333">
        <v>257</v>
      </c>
      <c r="B259" s="353" t="s">
        <v>459</v>
      </c>
      <c r="C259" s="353" t="s">
        <v>638</v>
      </c>
      <c r="D259" s="333" t="s">
        <v>583</v>
      </c>
      <c r="E259" s="333" t="s">
        <v>721</v>
      </c>
      <c r="F259" s="336" t="s">
        <v>1304</v>
      </c>
      <c r="G259" s="336" t="s">
        <v>1305</v>
      </c>
      <c r="H259" s="345" t="s">
        <v>1306</v>
      </c>
      <c r="I259" s="333" t="s">
        <v>602</v>
      </c>
      <c r="J259" s="340"/>
      <c r="K259" s="340"/>
      <c r="L259" s="142"/>
    </row>
    <row r="260" spans="1:12" ht="65.5" x14ac:dyDescent="0.35">
      <c r="A260" s="333">
        <v>258</v>
      </c>
      <c r="B260" s="353" t="s">
        <v>459</v>
      </c>
      <c r="C260" s="353" t="s">
        <v>638</v>
      </c>
      <c r="D260" s="333" t="s">
        <v>583</v>
      </c>
      <c r="E260" s="333" t="s">
        <v>721</v>
      </c>
      <c r="F260" s="336" t="s">
        <v>1307</v>
      </c>
      <c r="G260" s="336" t="s">
        <v>1308</v>
      </c>
      <c r="H260" s="345" t="s">
        <v>1309</v>
      </c>
      <c r="I260" s="333" t="s">
        <v>692</v>
      </c>
      <c r="J260" s="340">
        <v>4329</v>
      </c>
      <c r="K260" s="340">
        <v>4329</v>
      </c>
      <c r="L260" s="142"/>
    </row>
    <row r="261" spans="1:12" ht="117.5" x14ac:dyDescent="0.35">
      <c r="A261" s="333">
        <v>259</v>
      </c>
      <c r="B261" s="354" t="s">
        <v>459</v>
      </c>
      <c r="C261" s="353" t="s">
        <v>638</v>
      </c>
      <c r="D261" s="333" t="s">
        <v>583</v>
      </c>
      <c r="E261" s="333" t="s">
        <v>721</v>
      </c>
      <c r="F261" s="341" t="s">
        <v>981</v>
      </c>
      <c r="G261" s="336" t="s">
        <v>1310</v>
      </c>
      <c r="H261" s="345" t="s">
        <v>983</v>
      </c>
      <c r="I261" s="333" t="s">
        <v>602</v>
      </c>
      <c r="J261" s="340"/>
      <c r="K261" s="340"/>
      <c r="L261" s="142"/>
    </row>
  </sheetData>
  <mergeCells count="1">
    <mergeCell ref="A1:L1"/>
  </mergeCells>
  <hyperlinks>
    <hyperlink ref="G21" r:id="rId1" display="https://www.upjs.sk/PF/zamestnanec/lubomir.kovac"/>
    <hyperlink ref="G22" r:id="rId2" display="https://www.upjs.sk/PF/zamestnanec/marcel.uhrin"/>
    <hyperlink ref="G25" r:id="rId3" display="https://www.upjs.sk/PF/zamestnanec/jan.fuzer"/>
    <hyperlink ref="G250" r:id="rId4" display="https://www.upjs.sk/UPJS/zamestnanec/martin.kundrat"/>
    <hyperlink ref="G251" r:id="rId5" display="https://www.upjs.sk/UPJS/zamestnanec/erik.sedlak"/>
    <hyperlink ref="G252" r:id="rId6" display="https://www.upjs.sk/UPJS/zamestnanec/marian.fabian"/>
    <hyperlink ref="G254" r:id="rId7" display="https://www.upjs.sk/UPJS/zamestnanec/veronika.huntosova"/>
    <hyperlink ref="G253" r:id="rId8" display="https://www.upjs.sk/UPJS/zamestnanec/gabriel.zoldak"/>
    <hyperlink ref="G246" r:id="rId9" display="https://www.upjs.sk/UPJS/zamestnanec/erik.sedlak"/>
    <hyperlink ref="G245" r:id="rId10" display="https://www.upjs.sk/UPJS/zamestnanec/rastislav.varga"/>
    <hyperlink ref="G247" r:id="rId11" display="https://www.upjs.sk/PF/zamestnanec/daniel.jancura"/>
    <hyperlink ref="G249" r:id="rId12" display="https://www.upjs.sk/UPJS/zamestnanec/martin.kundrat"/>
    <hyperlink ref="G248" r:id="rId13" display="https://www.upjs.sk/UPJS/zamestnanec/gabriel.zoldak"/>
  </hyperlinks>
  <pageMargins left="0.70866141732283472" right="0.70866141732283472" top="0.74803149606299213" bottom="0.74803149606299213" header="0.31496062992125984" footer="0.31496062992125984"/>
  <pageSetup paperSize="9" scale="80" orientation="landscape" r:id="rId14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topLeftCell="A9" zoomScaleNormal="100" zoomScaleSheetLayoutView="100" workbookViewId="0">
      <selection activeCell="N12" sqref="N12"/>
    </sheetView>
  </sheetViews>
  <sheetFormatPr defaultRowHeight="15.5" x14ac:dyDescent="0.35"/>
  <cols>
    <col min="1" max="1" width="2.25" customWidth="1"/>
    <col min="2" max="2" width="6.08203125" bestFit="1" customWidth="1"/>
    <col min="3" max="3" width="9.83203125" bestFit="1" customWidth="1"/>
    <col min="4" max="4" width="5.25" customWidth="1"/>
    <col min="5" max="5" width="4.25" customWidth="1"/>
    <col min="6" max="6" width="9.5" bestFit="1" customWidth="1"/>
    <col min="7" max="7" width="13.25" bestFit="1" customWidth="1"/>
    <col min="8" max="8" width="23.83203125" customWidth="1"/>
    <col min="9" max="9" width="9" customWidth="1"/>
    <col min="10" max="10" width="17.33203125" customWidth="1"/>
    <col min="11" max="11" width="13.75" customWidth="1"/>
    <col min="12" max="12" width="9.33203125" bestFit="1" customWidth="1"/>
  </cols>
  <sheetData>
    <row r="1" spans="1:13" ht="20.25" customHeight="1" thickBot="1" x14ac:dyDescent="0.45">
      <c r="A1" s="521" t="s">
        <v>231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247"/>
    </row>
    <row r="2" spans="1:13" s="142" customFormat="1" ht="117.5" thickBot="1" x14ac:dyDescent="0.35">
      <c r="A2" s="138" t="s">
        <v>104</v>
      </c>
      <c r="B2" s="139" t="s">
        <v>24</v>
      </c>
      <c r="C2" s="139" t="s">
        <v>153</v>
      </c>
      <c r="D2" s="139" t="s">
        <v>156</v>
      </c>
      <c r="E2" s="139" t="s">
        <v>155</v>
      </c>
      <c r="F2" s="139" t="s">
        <v>105</v>
      </c>
      <c r="G2" s="139" t="s">
        <v>106</v>
      </c>
      <c r="H2" s="139" t="s">
        <v>92</v>
      </c>
      <c r="I2" s="139" t="s">
        <v>107</v>
      </c>
      <c r="J2" s="139" t="s">
        <v>108</v>
      </c>
      <c r="K2" s="139" t="s">
        <v>109</v>
      </c>
      <c r="L2" s="140" t="s">
        <v>110</v>
      </c>
      <c r="M2" s="141"/>
    </row>
    <row r="3" spans="1:13" ht="65.5" x14ac:dyDescent="0.35">
      <c r="A3" s="356">
        <v>1</v>
      </c>
      <c r="B3" s="334" t="s">
        <v>1311</v>
      </c>
      <c r="C3" s="334" t="s">
        <v>638</v>
      </c>
      <c r="D3" s="356" t="s">
        <v>583</v>
      </c>
      <c r="E3" s="356" t="s">
        <v>721</v>
      </c>
      <c r="F3" s="345" t="s">
        <v>1312</v>
      </c>
      <c r="G3" s="345" t="s">
        <v>1313</v>
      </c>
      <c r="H3" s="345" t="s">
        <v>1314</v>
      </c>
      <c r="I3" s="356" t="s">
        <v>692</v>
      </c>
      <c r="J3" s="357">
        <v>41249.370000000003</v>
      </c>
      <c r="K3" s="357">
        <v>41249.370000000003</v>
      </c>
      <c r="L3" s="64"/>
      <c r="M3" s="137"/>
    </row>
    <row r="4" spans="1:13" ht="39.5" x14ac:dyDescent="0.35">
      <c r="A4" s="356">
        <v>2</v>
      </c>
      <c r="B4" s="334" t="s">
        <v>1311</v>
      </c>
      <c r="C4" s="334" t="s">
        <v>638</v>
      </c>
      <c r="D4" s="356" t="s">
        <v>583</v>
      </c>
      <c r="E4" s="356" t="s">
        <v>721</v>
      </c>
      <c r="F4" s="345" t="s">
        <v>1315</v>
      </c>
      <c r="G4" s="358" t="s">
        <v>1313</v>
      </c>
      <c r="H4" s="345" t="s">
        <v>1316</v>
      </c>
      <c r="I4" s="356" t="s">
        <v>622</v>
      </c>
      <c r="J4" s="357">
        <v>29908</v>
      </c>
      <c r="K4" s="357">
        <v>29908</v>
      </c>
      <c r="L4" s="64"/>
      <c r="M4" s="137"/>
    </row>
    <row r="5" spans="1:13" ht="39.5" x14ac:dyDescent="0.35">
      <c r="A5" s="356">
        <v>3</v>
      </c>
      <c r="B5" s="334" t="s">
        <v>1311</v>
      </c>
      <c r="C5" s="334" t="s">
        <v>1317</v>
      </c>
      <c r="D5" s="356" t="s">
        <v>583</v>
      </c>
      <c r="E5" s="356" t="s">
        <v>721</v>
      </c>
      <c r="F5" s="358" t="s">
        <v>1318</v>
      </c>
      <c r="G5" s="358" t="s">
        <v>1319</v>
      </c>
      <c r="H5" s="358" t="s">
        <v>1320</v>
      </c>
      <c r="I5" s="356" t="s">
        <v>703</v>
      </c>
      <c r="J5" s="357">
        <v>15000</v>
      </c>
      <c r="K5" s="357">
        <v>15000</v>
      </c>
      <c r="L5" s="64"/>
      <c r="M5" s="137"/>
    </row>
    <row r="6" spans="1:13" ht="52.5" x14ac:dyDescent="0.35">
      <c r="A6" s="356">
        <v>4</v>
      </c>
      <c r="B6" s="334" t="s">
        <v>1311</v>
      </c>
      <c r="C6" s="334" t="s">
        <v>1317</v>
      </c>
      <c r="D6" s="356" t="s">
        <v>583</v>
      </c>
      <c r="E6" s="356" t="s">
        <v>721</v>
      </c>
      <c r="F6" s="358" t="s">
        <v>1321</v>
      </c>
      <c r="G6" s="358" t="s">
        <v>1091</v>
      </c>
      <c r="H6" s="358" t="s">
        <v>1322</v>
      </c>
      <c r="I6" s="356" t="s">
        <v>703</v>
      </c>
      <c r="J6" s="357">
        <v>45000</v>
      </c>
      <c r="K6" s="357">
        <v>45000</v>
      </c>
      <c r="L6" s="64"/>
      <c r="M6" s="137"/>
    </row>
    <row r="7" spans="1:13" ht="65.5" x14ac:dyDescent="0.35">
      <c r="A7" s="356">
        <v>5</v>
      </c>
      <c r="B7" s="334" t="s">
        <v>720</v>
      </c>
      <c r="C7" s="334" t="s">
        <v>1323</v>
      </c>
      <c r="D7" s="356" t="s">
        <v>583</v>
      </c>
      <c r="E7" s="356" t="s">
        <v>721</v>
      </c>
      <c r="F7" s="345" t="s">
        <v>1323</v>
      </c>
      <c r="G7" s="345" t="s">
        <v>1324</v>
      </c>
      <c r="H7" s="345" t="s">
        <v>1325</v>
      </c>
      <c r="I7" s="356" t="s">
        <v>703</v>
      </c>
      <c r="J7" s="357">
        <v>20161.12</v>
      </c>
      <c r="K7" s="357">
        <v>20161.12</v>
      </c>
      <c r="L7" s="64"/>
      <c r="M7" s="137"/>
    </row>
    <row r="8" spans="1:13" ht="65.5" x14ac:dyDescent="0.35">
      <c r="A8" s="356">
        <v>6</v>
      </c>
      <c r="B8" s="341" t="s">
        <v>1326</v>
      </c>
      <c r="C8" s="341" t="s">
        <v>638</v>
      </c>
      <c r="D8" s="356" t="s">
        <v>583</v>
      </c>
      <c r="E8" s="356" t="s">
        <v>721</v>
      </c>
      <c r="F8" s="358" t="s">
        <v>1327</v>
      </c>
      <c r="G8" s="358" t="s">
        <v>1328</v>
      </c>
      <c r="H8" s="358" t="s">
        <v>1329</v>
      </c>
      <c r="I8" s="356" t="s">
        <v>593</v>
      </c>
      <c r="J8" s="357">
        <v>0</v>
      </c>
      <c r="K8" s="357">
        <v>0</v>
      </c>
      <c r="L8" s="64"/>
      <c r="M8" s="137"/>
    </row>
    <row r="9" spans="1:13" ht="52.5" x14ac:dyDescent="0.35">
      <c r="A9" s="356">
        <v>7</v>
      </c>
      <c r="B9" s="341" t="s">
        <v>720</v>
      </c>
      <c r="C9" s="341" t="s">
        <v>638</v>
      </c>
      <c r="D9" s="356" t="s">
        <v>583</v>
      </c>
      <c r="E9" s="356" t="s">
        <v>721</v>
      </c>
      <c r="F9" s="342" t="s">
        <v>1330</v>
      </c>
      <c r="G9" s="342" t="s">
        <v>1331</v>
      </c>
      <c r="H9" s="342" t="s">
        <v>1332</v>
      </c>
      <c r="I9" s="356" t="s">
        <v>593</v>
      </c>
      <c r="J9" s="357">
        <v>0</v>
      </c>
      <c r="K9" s="357">
        <v>0</v>
      </c>
      <c r="L9" s="64"/>
      <c r="M9" s="137"/>
    </row>
    <row r="10" spans="1:13" ht="65.5" x14ac:dyDescent="0.35">
      <c r="A10" s="356">
        <v>8</v>
      </c>
      <c r="B10" s="358" t="s">
        <v>1333</v>
      </c>
      <c r="C10" s="358" t="s">
        <v>1334</v>
      </c>
      <c r="D10" s="356" t="s">
        <v>583</v>
      </c>
      <c r="E10" s="356" t="s">
        <v>721</v>
      </c>
      <c r="F10" s="358" t="s">
        <v>1335</v>
      </c>
      <c r="G10" s="358" t="s">
        <v>1336</v>
      </c>
      <c r="H10" s="359" t="s">
        <v>1337</v>
      </c>
      <c r="I10" s="356" t="s">
        <v>593</v>
      </c>
      <c r="J10" s="357">
        <v>679.28</v>
      </c>
      <c r="K10" s="357">
        <v>679.28</v>
      </c>
      <c r="L10" s="64"/>
      <c r="M10" s="137"/>
    </row>
    <row r="11" spans="1:13" ht="65.5" x14ac:dyDescent="0.35">
      <c r="A11" s="356">
        <v>9</v>
      </c>
      <c r="B11" s="358" t="s">
        <v>1333</v>
      </c>
      <c r="C11" s="358" t="s">
        <v>1334</v>
      </c>
      <c r="D11" s="356" t="s">
        <v>583</v>
      </c>
      <c r="E11" s="356" t="s">
        <v>721</v>
      </c>
      <c r="F11" s="358" t="s">
        <v>1338</v>
      </c>
      <c r="G11" s="358" t="s">
        <v>1336</v>
      </c>
      <c r="H11" s="359" t="s">
        <v>1339</v>
      </c>
      <c r="I11" s="356" t="s">
        <v>622</v>
      </c>
      <c r="J11" s="357">
        <v>2000</v>
      </c>
      <c r="K11" s="357">
        <v>2000</v>
      </c>
      <c r="L11" s="64"/>
      <c r="M11" s="137"/>
    </row>
    <row r="12" spans="1:13" ht="65.5" x14ac:dyDescent="0.35">
      <c r="A12" s="356">
        <v>10</v>
      </c>
      <c r="B12" s="358" t="s">
        <v>1333</v>
      </c>
      <c r="C12" s="358" t="s">
        <v>1334</v>
      </c>
      <c r="D12" s="356" t="s">
        <v>583</v>
      </c>
      <c r="E12" s="356" t="s">
        <v>721</v>
      </c>
      <c r="F12" s="358" t="s">
        <v>1340</v>
      </c>
      <c r="G12" s="358" t="s">
        <v>1336</v>
      </c>
      <c r="H12" s="359" t="s">
        <v>1341</v>
      </c>
      <c r="I12" s="356" t="s">
        <v>622</v>
      </c>
      <c r="J12" s="357">
        <v>7000</v>
      </c>
      <c r="K12" s="357">
        <v>7000</v>
      </c>
      <c r="L12" s="64"/>
      <c r="M12" s="137"/>
    </row>
    <row r="13" spans="1:13" ht="52.5" x14ac:dyDescent="0.35">
      <c r="A13" s="356">
        <v>11</v>
      </c>
      <c r="B13" s="341" t="s">
        <v>311</v>
      </c>
      <c r="C13" s="341" t="s">
        <v>1342</v>
      </c>
      <c r="D13" s="356" t="s">
        <v>583</v>
      </c>
      <c r="E13" s="356" t="s">
        <v>584</v>
      </c>
      <c r="F13" s="342" t="s">
        <v>1343</v>
      </c>
      <c r="G13" s="342" t="s">
        <v>620</v>
      </c>
      <c r="H13" s="342" t="s">
        <v>1344</v>
      </c>
      <c r="I13" s="356" t="s">
        <v>593</v>
      </c>
      <c r="J13" s="360">
        <v>0</v>
      </c>
      <c r="K13" s="360">
        <v>0</v>
      </c>
      <c r="L13" s="64"/>
      <c r="M13" s="137"/>
    </row>
    <row r="14" spans="1:13" ht="65.5" x14ac:dyDescent="0.35">
      <c r="A14" s="356">
        <v>12</v>
      </c>
      <c r="B14" s="334" t="s">
        <v>329</v>
      </c>
      <c r="C14" s="334" t="s">
        <v>1342</v>
      </c>
      <c r="D14" s="356" t="s">
        <v>583</v>
      </c>
      <c r="E14" s="356" t="s">
        <v>584</v>
      </c>
      <c r="F14" s="345" t="s">
        <v>1345</v>
      </c>
      <c r="G14" s="345" t="s">
        <v>1146</v>
      </c>
      <c r="H14" s="345" t="s">
        <v>1346</v>
      </c>
      <c r="I14" s="356" t="s">
        <v>593</v>
      </c>
      <c r="J14" s="361">
        <v>3000</v>
      </c>
      <c r="K14" s="361">
        <v>3000</v>
      </c>
      <c r="L14" s="64"/>
    </row>
    <row r="15" spans="1:13" ht="39.5" x14ac:dyDescent="0.35">
      <c r="A15" s="356">
        <v>13</v>
      </c>
      <c r="B15" s="334" t="s">
        <v>329</v>
      </c>
      <c r="C15" s="334" t="s">
        <v>1342</v>
      </c>
      <c r="D15" s="356" t="s">
        <v>583</v>
      </c>
      <c r="E15" s="356" t="s">
        <v>584</v>
      </c>
      <c r="F15" s="345" t="s">
        <v>1347</v>
      </c>
      <c r="G15" s="345" t="s">
        <v>1348</v>
      </c>
      <c r="H15" s="345" t="s">
        <v>1349</v>
      </c>
      <c r="I15" s="356" t="s">
        <v>703</v>
      </c>
      <c r="J15" s="361">
        <v>7925</v>
      </c>
      <c r="K15" s="361">
        <v>7925</v>
      </c>
      <c r="L15" s="64"/>
    </row>
    <row r="16" spans="1:13" ht="52.5" x14ac:dyDescent="0.35">
      <c r="A16" s="356">
        <v>14</v>
      </c>
      <c r="B16" s="334" t="s">
        <v>329</v>
      </c>
      <c r="C16" s="334" t="s">
        <v>1342</v>
      </c>
      <c r="D16" s="356" t="s">
        <v>583</v>
      </c>
      <c r="E16" s="356" t="s">
        <v>584</v>
      </c>
      <c r="F16" s="345" t="s">
        <v>1350</v>
      </c>
      <c r="G16" s="345" t="s">
        <v>1056</v>
      </c>
      <c r="H16" s="345" t="s">
        <v>1351</v>
      </c>
      <c r="I16" s="356" t="s">
        <v>777</v>
      </c>
      <c r="J16" s="361">
        <v>3000</v>
      </c>
      <c r="K16" s="361">
        <v>3000</v>
      </c>
      <c r="L16" s="64"/>
    </row>
    <row r="17" spans="1:12" ht="52.5" x14ac:dyDescent="0.35">
      <c r="A17" s="356">
        <v>15</v>
      </c>
      <c r="B17" s="334" t="s">
        <v>329</v>
      </c>
      <c r="C17" s="334" t="s">
        <v>1342</v>
      </c>
      <c r="D17" s="356" t="s">
        <v>583</v>
      </c>
      <c r="E17" s="356" t="s">
        <v>584</v>
      </c>
      <c r="F17" s="345" t="s">
        <v>1352</v>
      </c>
      <c r="G17" s="345" t="s">
        <v>1056</v>
      </c>
      <c r="H17" s="345" t="s">
        <v>1353</v>
      </c>
      <c r="I17" s="356" t="s">
        <v>777</v>
      </c>
      <c r="J17" s="361">
        <v>3000</v>
      </c>
      <c r="K17" s="361">
        <v>3000</v>
      </c>
      <c r="L17" s="64"/>
    </row>
    <row r="18" spans="1:12" ht="26.5" x14ac:dyDescent="0.35">
      <c r="A18" s="356">
        <v>16</v>
      </c>
      <c r="B18" s="345" t="s">
        <v>1311</v>
      </c>
      <c r="C18" s="345" t="s">
        <v>582</v>
      </c>
      <c r="D18" s="356" t="s">
        <v>583</v>
      </c>
      <c r="E18" s="356" t="s">
        <v>584</v>
      </c>
      <c r="F18" s="336" t="s">
        <v>1354</v>
      </c>
      <c r="G18" s="336" t="s">
        <v>1355</v>
      </c>
      <c r="H18" s="345" t="s">
        <v>1356</v>
      </c>
      <c r="I18" s="356" t="s">
        <v>622</v>
      </c>
      <c r="J18" s="357">
        <v>252911</v>
      </c>
      <c r="K18" s="357">
        <f t="shared" ref="K18:K23" si="0">J18</f>
        <v>252911</v>
      </c>
      <c r="L18" s="64"/>
    </row>
    <row r="19" spans="1:12" ht="26.5" x14ac:dyDescent="0.35">
      <c r="A19" s="356">
        <v>17</v>
      </c>
      <c r="B19" s="345" t="s">
        <v>1311</v>
      </c>
      <c r="C19" s="345" t="s">
        <v>582</v>
      </c>
      <c r="D19" s="356" t="s">
        <v>583</v>
      </c>
      <c r="E19" s="356" t="s">
        <v>584</v>
      </c>
      <c r="F19" s="336" t="s">
        <v>1357</v>
      </c>
      <c r="G19" s="336" t="s">
        <v>1355</v>
      </c>
      <c r="H19" s="345" t="s">
        <v>1356</v>
      </c>
      <c r="I19" s="356" t="s">
        <v>777</v>
      </c>
      <c r="J19" s="362" t="s">
        <v>1358</v>
      </c>
      <c r="K19" s="362" t="str">
        <f t="shared" si="0"/>
        <v> 329 917 €</v>
      </c>
      <c r="L19" s="64"/>
    </row>
    <row r="20" spans="1:12" ht="26.5" x14ac:dyDescent="0.35">
      <c r="A20" s="356">
        <v>18</v>
      </c>
      <c r="B20" s="345" t="s">
        <v>1311</v>
      </c>
      <c r="C20" s="345" t="s">
        <v>582</v>
      </c>
      <c r="D20" s="356" t="s">
        <v>583</v>
      </c>
      <c r="E20" s="356" t="s">
        <v>584</v>
      </c>
      <c r="F20" s="336" t="s">
        <v>1359</v>
      </c>
      <c r="G20" s="336" t="s">
        <v>1360</v>
      </c>
      <c r="H20" s="345" t="s">
        <v>1356</v>
      </c>
      <c r="I20" s="356" t="s">
        <v>692</v>
      </c>
      <c r="J20" s="362" t="s">
        <v>1361</v>
      </c>
      <c r="K20" s="362" t="str">
        <f t="shared" si="0"/>
        <v> 271 024 €</v>
      </c>
      <c r="L20" s="64"/>
    </row>
    <row r="21" spans="1:12" ht="39.5" x14ac:dyDescent="0.35">
      <c r="A21" s="356">
        <v>19</v>
      </c>
      <c r="B21" s="345" t="s">
        <v>1311</v>
      </c>
      <c r="C21" s="345" t="s">
        <v>582</v>
      </c>
      <c r="D21" s="356" t="s">
        <v>583</v>
      </c>
      <c r="E21" s="356" t="s">
        <v>584</v>
      </c>
      <c r="F21" s="336" t="s">
        <v>1362</v>
      </c>
      <c r="G21" s="336" t="s">
        <v>1355</v>
      </c>
      <c r="H21" s="345" t="s">
        <v>1363</v>
      </c>
      <c r="I21" s="356" t="s">
        <v>784</v>
      </c>
      <c r="J21" s="362" t="s">
        <v>1364</v>
      </c>
      <c r="K21" s="362" t="str">
        <f t="shared" si="0"/>
        <v>   83 169 €</v>
      </c>
      <c r="L21" s="64"/>
    </row>
    <row r="22" spans="1:12" ht="39.5" x14ac:dyDescent="0.35">
      <c r="A22" s="356">
        <v>20</v>
      </c>
      <c r="B22" s="345" t="s">
        <v>1311</v>
      </c>
      <c r="C22" s="345" t="s">
        <v>582</v>
      </c>
      <c r="D22" s="356" t="s">
        <v>583</v>
      </c>
      <c r="E22" s="356" t="s">
        <v>584</v>
      </c>
      <c r="F22" s="336" t="s">
        <v>1365</v>
      </c>
      <c r="G22" s="336" t="s">
        <v>1355</v>
      </c>
      <c r="H22" s="345" t="s">
        <v>1363</v>
      </c>
      <c r="I22" s="356" t="s">
        <v>777</v>
      </c>
      <c r="J22" s="362" t="s">
        <v>1366</v>
      </c>
      <c r="K22" s="362" t="str">
        <f t="shared" si="0"/>
        <v>             0 €</v>
      </c>
      <c r="L22" s="64"/>
    </row>
    <row r="23" spans="1:12" ht="39.5" x14ac:dyDescent="0.35">
      <c r="A23" s="356">
        <v>21</v>
      </c>
      <c r="B23" s="345" t="s">
        <v>1311</v>
      </c>
      <c r="C23" s="345" t="s">
        <v>582</v>
      </c>
      <c r="D23" s="356" t="s">
        <v>583</v>
      </c>
      <c r="E23" s="356" t="s">
        <v>584</v>
      </c>
      <c r="F23" s="336" t="s">
        <v>1367</v>
      </c>
      <c r="G23" s="336" t="s">
        <v>1360</v>
      </c>
      <c r="H23" s="345" t="s">
        <v>1363</v>
      </c>
      <c r="I23" s="356" t="s">
        <v>692</v>
      </c>
      <c r="J23" s="362" t="s">
        <v>1368</v>
      </c>
      <c r="K23" s="362" t="str">
        <f t="shared" si="0"/>
        <v>   38 661 €</v>
      </c>
      <c r="L23" s="64"/>
    </row>
    <row r="24" spans="1:12" x14ac:dyDescent="0.35">
      <c r="A24" s="64"/>
      <c r="B24" s="356"/>
      <c r="C24" s="363"/>
      <c r="D24" s="64"/>
      <c r="E24" s="64"/>
      <c r="F24" s="364"/>
      <c r="G24" s="364"/>
      <c r="H24" s="364"/>
      <c r="I24" s="356"/>
      <c r="J24" s="64"/>
      <c r="K24" s="64"/>
      <c r="L24" s="64"/>
    </row>
    <row r="25" spans="1:12" x14ac:dyDescent="0.35">
      <c r="A25" s="64"/>
      <c r="B25" s="356"/>
      <c r="C25" s="356"/>
      <c r="D25" s="64"/>
      <c r="E25" s="64"/>
      <c r="F25" s="364"/>
      <c r="G25" s="364"/>
      <c r="H25" s="364"/>
      <c r="I25" s="356"/>
      <c r="J25" s="64"/>
      <c r="K25" s="64"/>
      <c r="L25" s="64"/>
    </row>
  </sheetData>
  <mergeCells count="1">
    <mergeCell ref="A1:L1"/>
  </mergeCells>
  <hyperlinks>
    <hyperlink ref="G9" r:id="rId1" display="https://www.upjs.sk/UPJS/zamestnanec/radovan.engel"/>
    <hyperlink ref="G4" r:id="rId2" display="https://www.upjs.sk/FVS/zamestnanec/silvia.zigova"/>
    <hyperlink ref="G3" r:id="rId3" display="https://www.upjs.sk/FVS/zamestnanec/silvia.zigova"/>
  </hyperlinks>
  <pageMargins left="0.70866141732283472" right="0.70866141732283472" top="0.74803149606299213" bottom="0.74803149606299213" header="0.31496062992125984" footer="0.31496062992125984"/>
  <pageSetup paperSize="9" scale="41" orientation="landscape" r:id="rId4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Normal="100" zoomScaleSheetLayoutView="100" workbookViewId="0">
      <selection activeCell="B15" sqref="B15"/>
    </sheetView>
  </sheetViews>
  <sheetFormatPr defaultRowHeight="15.5" x14ac:dyDescent="0.35"/>
  <cols>
    <col min="1" max="1" width="18.25" customWidth="1"/>
    <col min="2" max="2" width="23.5" customWidth="1"/>
    <col min="3" max="3" width="32.75" customWidth="1"/>
    <col min="4" max="4" width="22" customWidth="1"/>
    <col min="5" max="5" width="15.83203125" customWidth="1"/>
  </cols>
  <sheetData>
    <row r="1" spans="1:5" ht="20.5" thickBot="1" x14ac:dyDescent="0.45">
      <c r="A1" s="466" t="s">
        <v>232</v>
      </c>
      <c r="B1" s="466"/>
      <c r="C1" s="466"/>
      <c r="D1" s="466"/>
      <c r="E1" s="466"/>
    </row>
    <row r="2" spans="1:5" s="1" customFormat="1" ht="16" thickBot="1" x14ac:dyDescent="0.4">
      <c r="A2" s="120" t="s">
        <v>83</v>
      </c>
      <c r="B2" s="124" t="s">
        <v>84</v>
      </c>
      <c r="C2" s="124" t="s">
        <v>85</v>
      </c>
      <c r="D2" s="124" t="s">
        <v>86</v>
      </c>
      <c r="E2" s="121" t="s">
        <v>87</v>
      </c>
    </row>
    <row r="3" spans="1:5" s="1" customFormat="1" x14ac:dyDescent="0.35">
      <c r="A3" s="123"/>
      <c r="B3" s="123"/>
      <c r="C3" s="123"/>
      <c r="D3" s="123"/>
      <c r="E3" s="123"/>
    </row>
    <row r="4" spans="1:5" s="1" customFormat="1" x14ac:dyDescent="0.35">
      <c r="A4" s="123"/>
      <c r="B4" s="123"/>
      <c r="C4" s="123"/>
      <c r="D4" s="123"/>
      <c r="E4" s="123"/>
    </row>
    <row r="5" spans="1:5" s="1" customFormat="1" x14ac:dyDescent="0.35">
      <c r="A5" s="123"/>
      <c r="B5" s="123"/>
      <c r="C5" s="123"/>
      <c r="D5" s="123"/>
      <c r="E5" s="123"/>
    </row>
    <row r="6" spans="1:5" s="1" customFormat="1" x14ac:dyDescent="0.35">
      <c r="A6" s="49"/>
      <c r="B6" s="49"/>
      <c r="C6" s="49"/>
      <c r="D6" s="49"/>
      <c r="E6" s="49"/>
    </row>
    <row r="7" spans="1:5" s="1" customFormat="1" x14ac:dyDescent="0.35">
      <c r="A7" s="49"/>
      <c r="B7" s="49"/>
      <c r="C7" s="49"/>
      <c r="D7" s="49"/>
      <c r="E7" s="49"/>
    </row>
    <row r="8" spans="1:5" s="1" customFormat="1" x14ac:dyDescent="0.35">
      <c r="A8" s="49"/>
      <c r="B8" s="49"/>
      <c r="C8" s="49"/>
      <c r="D8" s="49"/>
      <c r="E8" s="49"/>
    </row>
    <row r="9" spans="1:5" x14ac:dyDescent="0.35">
      <c r="A9" s="2"/>
      <c r="B9" s="2"/>
      <c r="C9" s="2"/>
      <c r="D9" s="2"/>
      <c r="E9" s="2"/>
    </row>
    <row r="10" spans="1:5" x14ac:dyDescent="0.35">
      <c r="A10" s="2"/>
      <c r="B10" s="2"/>
      <c r="C10" s="2"/>
      <c r="D10" s="2"/>
      <c r="E10" s="2"/>
    </row>
    <row r="11" spans="1:5" x14ac:dyDescent="0.35">
      <c r="D11" s="17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10" zoomScale="60" zoomScaleNormal="100" workbookViewId="0">
      <selection activeCell="A10" sqref="A10"/>
    </sheetView>
  </sheetViews>
  <sheetFormatPr defaultRowHeight="15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BreakPreview" topLeftCell="A25" zoomScale="120" zoomScaleNormal="100" zoomScaleSheetLayoutView="120" workbookViewId="0">
      <selection activeCell="G35" sqref="G35"/>
    </sheetView>
  </sheetViews>
  <sheetFormatPr defaultRowHeight="15.5" x14ac:dyDescent="0.35"/>
  <cols>
    <col min="1" max="1" width="15.08203125" customWidth="1"/>
    <col min="2" max="2" width="8.25" customWidth="1"/>
    <col min="3" max="3" width="10.58203125" customWidth="1"/>
    <col min="4" max="4" width="9" customWidth="1"/>
    <col min="5" max="5" width="8.08203125" customWidth="1"/>
    <col min="6" max="6" width="9.25" customWidth="1"/>
    <col min="7" max="7" width="9.58203125" customWidth="1"/>
    <col min="8" max="8" width="8.75" customWidth="1"/>
  </cols>
  <sheetData>
    <row r="1" spans="1:12" ht="20.5" thickBot="1" x14ac:dyDescent="0.45">
      <c r="A1" s="448" t="s">
        <v>203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2" ht="15.75" customHeight="1" x14ac:dyDescent="0.35">
      <c r="A2" s="442" t="s">
        <v>188</v>
      </c>
      <c r="B2" s="444" t="s">
        <v>25</v>
      </c>
      <c r="C2" s="449" t="s">
        <v>26</v>
      </c>
      <c r="D2" s="449"/>
      <c r="E2" s="449"/>
      <c r="F2" s="449"/>
      <c r="G2" s="449" t="s">
        <v>27</v>
      </c>
      <c r="H2" s="449"/>
      <c r="I2" s="449"/>
      <c r="J2" s="449"/>
      <c r="K2" s="446" t="s">
        <v>28</v>
      </c>
      <c r="L2" s="447"/>
    </row>
    <row r="3" spans="1:12" ht="16" thickBot="1" x14ac:dyDescent="0.4">
      <c r="A3" s="443"/>
      <c r="B3" s="445"/>
      <c r="C3" s="209" t="s">
        <v>0</v>
      </c>
      <c r="D3" s="209" t="s">
        <v>190</v>
      </c>
      <c r="E3" s="209" t="s">
        <v>1</v>
      </c>
      <c r="F3" s="209" t="s">
        <v>190</v>
      </c>
      <c r="G3" s="209" t="s">
        <v>0</v>
      </c>
      <c r="H3" s="209" t="s">
        <v>190</v>
      </c>
      <c r="I3" s="209" t="s">
        <v>1</v>
      </c>
      <c r="J3" s="209" t="s">
        <v>190</v>
      </c>
      <c r="K3" s="209" t="s">
        <v>187</v>
      </c>
      <c r="L3" s="210" t="s">
        <v>190</v>
      </c>
    </row>
    <row r="4" spans="1:12" ht="13.5" customHeight="1" x14ac:dyDescent="0.35">
      <c r="A4" s="271" t="s">
        <v>312</v>
      </c>
      <c r="B4" s="13">
        <v>1</v>
      </c>
      <c r="C4" s="272">
        <v>122</v>
      </c>
      <c r="D4" s="272">
        <v>109</v>
      </c>
      <c r="E4" s="272">
        <v>0</v>
      </c>
      <c r="F4" s="272">
        <v>0</v>
      </c>
      <c r="G4" s="272">
        <v>0</v>
      </c>
      <c r="H4" s="272">
        <v>0</v>
      </c>
      <c r="I4" s="272">
        <v>0</v>
      </c>
      <c r="J4" s="272">
        <v>0</v>
      </c>
      <c r="K4" s="84">
        <f>+C4+E4+G4+I4</f>
        <v>122</v>
      </c>
      <c r="L4" s="203">
        <f>+D4+F4+H4+J4</f>
        <v>109</v>
      </c>
    </row>
    <row r="5" spans="1:12" ht="13.5" customHeight="1" x14ac:dyDescent="0.35">
      <c r="A5" s="200"/>
      <c r="B5" s="55">
        <v>2</v>
      </c>
      <c r="C5" s="272">
        <v>33</v>
      </c>
      <c r="D5" s="272">
        <v>30</v>
      </c>
      <c r="E5" s="272">
        <v>1</v>
      </c>
      <c r="F5" s="272">
        <v>1</v>
      </c>
      <c r="G5" s="272">
        <v>0</v>
      </c>
      <c r="H5" s="272">
        <v>0</v>
      </c>
      <c r="I5" s="272">
        <v>0</v>
      </c>
      <c r="J5" s="272">
        <v>0</v>
      </c>
      <c r="K5" s="53">
        <f t="shared" ref="K5:K31" si="0">+C5+E5+G5+I5</f>
        <v>34</v>
      </c>
      <c r="L5" s="201">
        <f t="shared" ref="L5:L31" si="1">+D5+F5+H5+J5</f>
        <v>31</v>
      </c>
    </row>
    <row r="6" spans="1:12" ht="13.5" customHeight="1" x14ac:dyDescent="0.35">
      <c r="A6" s="200"/>
      <c r="B6" s="55" t="s">
        <v>3</v>
      </c>
      <c r="C6" s="272">
        <v>1508</v>
      </c>
      <c r="D6" s="272">
        <v>1048</v>
      </c>
      <c r="E6" s="272">
        <v>1350</v>
      </c>
      <c r="F6" s="272">
        <v>679</v>
      </c>
      <c r="G6" s="272">
        <v>0</v>
      </c>
      <c r="H6" s="272">
        <v>0</v>
      </c>
      <c r="I6" s="272">
        <v>0</v>
      </c>
      <c r="J6" s="272">
        <v>0</v>
      </c>
      <c r="K6" s="53">
        <f t="shared" si="0"/>
        <v>2858</v>
      </c>
      <c r="L6" s="201">
        <f t="shared" si="1"/>
        <v>1727</v>
      </c>
    </row>
    <row r="7" spans="1:12" ht="13.5" customHeight="1" x14ac:dyDescent="0.35">
      <c r="A7" s="200"/>
      <c r="B7" s="55">
        <v>3</v>
      </c>
      <c r="C7" s="272">
        <v>71</v>
      </c>
      <c r="D7" s="272">
        <v>46</v>
      </c>
      <c r="E7" s="272">
        <v>6</v>
      </c>
      <c r="F7" s="272">
        <v>3</v>
      </c>
      <c r="G7" s="272">
        <v>132</v>
      </c>
      <c r="H7" s="272">
        <v>75</v>
      </c>
      <c r="I7" s="272">
        <v>12</v>
      </c>
      <c r="J7" s="272">
        <v>6</v>
      </c>
      <c r="K7" s="53">
        <f t="shared" si="0"/>
        <v>221</v>
      </c>
      <c r="L7" s="201">
        <f t="shared" si="1"/>
        <v>130</v>
      </c>
    </row>
    <row r="8" spans="1:12" ht="13.5" customHeight="1" x14ac:dyDescent="0.35">
      <c r="A8" s="438" t="s">
        <v>313</v>
      </c>
      <c r="B8" s="439"/>
      <c r="C8" s="72">
        <f>+SUBTOTAL(9,C4:C7)</f>
        <v>1734</v>
      </c>
      <c r="D8" s="72">
        <f>+SUBTOTAL(9,D4:D7)</f>
        <v>1233</v>
      </c>
      <c r="E8" s="72">
        <f>+SUBTOTAL(9,E4:E7)</f>
        <v>1357</v>
      </c>
      <c r="F8" s="72">
        <f>+SUBTOTAL(9,F4:F7)</f>
        <v>683</v>
      </c>
      <c r="G8" s="72">
        <f t="shared" ref="G8:J8" si="2">+SUBTOTAL(9,G4:G7)</f>
        <v>132</v>
      </c>
      <c r="H8" s="72">
        <f t="shared" si="2"/>
        <v>75</v>
      </c>
      <c r="I8" s="72">
        <f t="shared" si="2"/>
        <v>12</v>
      </c>
      <c r="J8" s="72">
        <f t="shared" si="2"/>
        <v>6</v>
      </c>
      <c r="K8" s="53">
        <f t="shared" si="0"/>
        <v>3235</v>
      </c>
      <c r="L8" s="201">
        <f t="shared" si="1"/>
        <v>1997</v>
      </c>
    </row>
    <row r="9" spans="1:12" ht="13.5" customHeight="1" x14ac:dyDescent="0.35">
      <c r="A9" s="202" t="s">
        <v>314</v>
      </c>
      <c r="B9" s="55">
        <v>1</v>
      </c>
      <c r="C9" s="272">
        <v>481</v>
      </c>
      <c r="D9" s="272">
        <v>313</v>
      </c>
      <c r="E9" s="272">
        <v>32</v>
      </c>
      <c r="F9" s="272">
        <v>15</v>
      </c>
      <c r="G9" s="272">
        <v>8</v>
      </c>
      <c r="H9" s="272">
        <v>0</v>
      </c>
      <c r="I9" s="272">
        <v>0</v>
      </c>
      <c r="J9" s="272">
        <v>0</v>
      </c>
      <c r="K9" s="53">
        <f t="shared" si="0"/>
        <v>521</v>
      </c>
      <c r="L9" s="201">
        <f t="shared" si="1"/>
        <v>328</v>
      </c>
    </row>
    <row r="10" spans="1:12" ht="13.5" customHeight="1" x14ac:dyDescent="0.35">
      <c r="A10" s="200"/>
      <c r="B10" s="55">
        <v>2</v>
      </c>
      <c r="C10" s="272">
        <v>258</v>
      </c>
      <c r="D10" s="272">
        <v>169</v>
      </c>
      <c r="E10" s="272">
        <v>24</v>
      </c>
      <c r="F10" s="272">
        <v>11</v>
      </c>
      <c r="G10" s="272">
        <v>0</v>
      </c>
      <c r="H10" s="272">
        <v>0</v>
      </c>
      <c r="I10" s="272">
        <v>0</v>
      </c>
      <c r="J10" s="272">
        <v>0</v>
      </c>
      <c r="K10" s="53">
        <f t="shared" si="0"/>
        <v>282</v>
      </c>
      <c r="L10" s="201">
        <f t="shared" si="1"/>
        <v>180</v>
      </c>
    </row>
    <row r="11" spans="1:12" ht="13.5" customHeight="1" x14ac:dyDescent="0.35">
      <c r="A11" s="200"/>
      <c r="B11" s="55" t="s">
        <v>3</v>
      </c>
      <c r="C11" s="272">
        <v>0</v>
      </c>
      <c r="D11" s="272">
        <v>0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K11" s="53">
        <f t="shared" si="0"/>
        <v>0</v>
      </c>
      <c r="L11" s="201">
        <f t="shared" si="1"/>
        <v>0</v>
      </c>
    </row>
    <row r="12" spans="1:12" ht="13.5" customHeight="1" x14ac:dyDescent="0.35">
      <c r="A12" s="200"/>
      <c r="B12" s="55">
        <v>3</v>
      </c>
      <c r="C12" s="272">
        <v>147</v>
      </c>
      <c r="D12" s="272">
        <v>89</v>
      </c>
      <c r="E12" s="272">
        <v>22</v>
      </c>
      <c r="F12" s="272">
        <v>12</v>
      </c>
      <c r="G12" s="272">
        <v>5</v>
      </c>
      <c r="H12" s="272">
        <v>2</v>
      </c>
      <c r="I12" s="272">
        <v>0</v>
      </c>
      <c r="J12" s="272">
        <v>0</v>
      </c>
      <c r="K12" s="53">
        <f t="shared" si="0"/>
        <v>174</v>
      </c>
      <c r="L12" s="201">
        <f t="shared" si="1"/>
        <v>103</v>
      </c>
    </row>
    <row r="13" spans="1:12" x14ac:dyDescent="0.35">
      <c r="A13" s="438" t="s">
        <v>315</v>
      </c>
      <c r="B13" s="439"/>
      <c r="C13" s="72">
        <f>+SUBTOTAL(9,C9:C12)</f>
        <v>886</v>
      </c>
      <c r="D13" s="72">
        <f>+SUBTOTAL(9,D9:D12)</f>
        <v>571</v>
      </c>
      <c r="E13" s="72">
        <f>+SUBTOTAL(9,E9:E12)</f>
        <v>78</v>
      </c>
      <c r="F13" s="72">
        <f>+SUBTOTAL(9,F9:F12)</f>
        <v>38</v>
      </c>
      <c r="G13" s="72">
        <f t="shared" ref="G13:J13" si="3">+SUBTOTAL(9,G9:G12)</f>
        <v>13</v>
      </c>
      <c r="H13" s="72">
        <f t="shared" si="3"/>
        <v>2</v>
      </c>
      <c r="I13" s="72">
        <f t="shared" si="3"/>
        <v>0</v>
      </c>
      <c r="J13" s="72">
        <f t="shared" si="3"/>
        <v>0</v>
      </c>
      <c r="K13" s="53">
        <f t="shared" si="0"/>
        <v>977</v>
      </c>
      <c r="L13" s="201">
        <f t="shared" si="1"/>
        <v>611</v>
      </c>
    </row>
    <row r="14" spans="1:12" x14ac:dyDescent="0.35">
      <c r="A14" s="202" t="s">
        <v>316</v>
      </c>
      <c r="B14" s="55">
        <v>1</v>
      </c>
      <c r="C14" s="272">
        <v>399</v>
      </c>
      <c r="D14" s="272">
        <v>256</v>
      </c>
      <c r="E14" s="272">
        <v>7</v>
      </c>
      <c r="F14" s="272">
        <v>7</v>
      </c>
      <c r="G14" s="272">
        <v>166</v>
      </c>
      <c r="H14" s="272">
        <v>95</v>
      </c>
      <c r="I14" s="272">
        <v>0</v>
      </c>
      <c r="J14" s="272">
        <v>0</v>
      </c>
      <c r="K14" s="53">
        <f t="shared" si="0"/>
        <v>572</v>
      </c>
      <c r="L14" s="201">
        <f t="shared" si="1"/>
        <v>358</v>
      </c>
    </row>
    <row r="15" spans="1:12" x14ac:dyDescent="0.35">
      <c r="A15" s="200"/>
      <c r="B15" s="55">
        <v>2</v>
      </c>
      <c r="C15" s="272">
        <v>219</v>
      </c>
      <c r="D15" s="272">
        <v>126</v>
      </c>
      <c r="E15" s="272">
        <v>2</v>
      </c>
      <c r="F15" s="272">
        <v>0</v>
      </c>
      <c r="G15" s="272">
        <v>49</v>
      </c>
      <c r="H15" s="272">
        <v>34</v>
      </c>
      <c r="I15" s="272">
        <v>0</v>
      </c>
      <c r="J15" s="272">
        <v>0</v>
      </c>
      <c r="K15" s="53">
        <f t="shared" si="0"/>
        <v>270</v>
      </c>
      <c r="L15" s="201">
        <f t="shared" si="1"/>
        <v>160</v>
      </c>
    </row>
    <row r="16" spans="1:12" x14ac:dyDescent="0.35">
      <c r="A16" s="200"/>
      <c r="B16" s="55" t="s">
        <v>3</v>
      </c>
      <c r="C16" s="272">
        <v>0</v>
      </c>
      <c r="D16" s="272">
        <v>0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53">
        <f t="shared" si="0"/>
        <v>0</v>
      </c>
      <c r="L16" s="201">
        <f t="shared" si="1"/>
        <v>0</v>
      </c>
    </row>
    <row r="17" spans="1:12" x14ac:dyDescent="0.35">
      <c r="A17" s="200"/>
      <c r="B17" s="55">
        <v>3</v>
      </c>
      <c r="C17" s="272">
        <v>22</v>
      </c>
      <c r="D17" s="272">
        <v>14</v>
      </c>
      <c r="E17" s="272">
        <v>0</v>
      </c>
      <c r="F17" s="272">
        <v>0</v>
      </c>
      <c r="G17" s="272">
        <v>28</v>
      </c>
      <c r="H17" s="272">
        <v>15</v>
      </c>
      <c r="I17" s="272">
        <v>0</v>
      </c>
      <c r="J17" s="272">
        <v>0</v>
      </c>
      <c r="K17" s="53">
        <f t="shared" si="0"/>
        <v>50</v>
      </c>
      <c r="L17" s="201">
        <f t="shared" si="1"/>
        <v>29</v>
      </c>
    </row>
    <row r="18" spans="1:12" x14ac:dyDescent="0.35">
      <c r="A18" s="438" t="s">
        <v>317</v>
      </c>
      <c r="B18" s="439"/>
      <c r="C18" s="72">
        <f>+SUBTOTAL(9,C14:C17)</f>
        <v>640</v>
      </c>
      <c r="D18" s="72">
        <f>+SUBTOTAL(9,D14:D17)</f>
        <v>396</v>
      </c>
      <c r="E18" s="72">
        <f>+SUBTOTAL(9,E14:E17)</f>
        <v>9</v>
      </c>
      <c r="F18" s="72">
        <f>+SUBTOTAL(9,F14:F17)</f>
        <v>7</v>
      </c>
      <c r="G18" s="72">
        <f t="shared" ref="G18:J18" si="4">+SUBTOTAL(9,G14:G17)</f>
        <v>243</v>
      </c>
      <c r="H18" s="72">
        <f t="shared" si="4"/>
        <v>144</v>
      </c>
      <c r="I18" s="72">
        <f t="shared" si="4"/>
        <v>0</v>
      </c>
      <c r="J18" s="72">
        <f t="shared" si="4"/>
        <v>0</v>
      </c>
      <c r="K18" s="53">
        <f t="shared" si="0"/>
        <v>892</v>
      </c>
      <c r="L18" s="201">
        <f t="shared" si="1"/>
        <v>547</v>
      </c>
    </row>
    <row r="19" spans="1:12" x14ac:dyDescent="0.35">
      <c r="A19" s="202" t="s">
        <v>318</v>
      </c>
      <c r="B19" s="55">
        <v>1</v>
      </c>
      <c r="C19" s="272">
        <v>314</v>
      </c>
      <c r="D19" s="272">
        <v>229</v>
      </c>
      <c r="E19" s="272">
        <v>69</v>
      </c>
      <c r="F19" s="272">
        <v>51</v>
      </c>
      <c r="G19" s="272">
        <v>56</v>
      </c>
      <c r="H19" s="272">
        <v>43</v>
      </c>
      <c r="I19" s="272">
        <v>0</v>
      </c>
      <c r="J19" s="272">
        <v>0</v>
      </c>
      <c r="K19" s="53">
        <f t="shared" si="0"/>
        <v>439</v>
      </c>
      <c r="L19" s="201">
        <f t="shared" si="1"/>
        <v>323</v>
      </c>
    </row>
    <row r="20" spans="1:12" x14ac:dyDescent="0.35">
      <c r="A20" s="200"/>
      <c r="B20" s="55">
        <v>2</v>
      </c>
      <c r="C20" s="272">
        <v>141</v>
      </c>
      <c r="D20" s="272">
        <v>110</v>
      </c>
      <c r="E20" s="272">
        <v>5</v>
      </c>
      <c r="F20" s="272">
        <v>3</v>
      </c>
      <c r="G20" s="272">
        <v>32</v>
      </c>
      <c r="H20" s="272">
        <v>28</v>
      </c>
      <c r="I20" s="272">
        <v>0</v>
      </c>
      <c r="J20" s="272">
        <v>0</v>
      </c>
      <c r="K20" s="53">
        <f t="shared" si="0"/>
        <v>178</v>
      </c>
      <c r="L20" s="201">
        <f t="shared" si="1"/>
        <v>141</v>
      </c>
    </row>
    <row r="21" spans="1:12" x14ac:dyDescent="0.35">
      <c r="A21" s="200"/>
      <c r="B21" s="55" t="s">
        <v>3</v>
      </c>
      <c r="C21" s="272">
        <v>0</v>
      </c>
      <c r="D21" s="272">
        <v>0</v>
      </c>
      <c r="E21" s="272">
        <v>0</v>
      </c>
      <c r="F21" s="272">
        <v>0</v>
      </c>
      <c r="G21" s="272">
        <v>0</v>
      </c>
      <c r="H21" s="272">
        <v>0</v>
      </c>
      <c r="I21" s="272">
        <v>0</v>
      </c>
      <c r="J21" s="272">
        <v>0</v>
      </c>
      <c r="K21" s="53">
        <f t="shared" si="0"/>
        <v>0</v>
      </c>
      <c r="L21" s="201">
        <f t="shared" si="1"/>
        <v>0</v>
      </c>
    </row>
    <row r="22" spans="1:12" x14ac:dyDescent="0.35">
      <c r="A22" s="200"/>
      <c r="B22" s="55">
        <v>3</v>
      </c>
      <c r="C22" s="272">
        <v>8</v>
      </c>
      <c r="D22" s="272">
        <v>6</v>
      </c>
      <c r="E22" s="272">
        <v>1</v>
      </c>
      <c r="F22" s="272">
        <v>0</v>
      </c>
      <c r="G22" s="272">
        <v>6</v>
      </c>
      <c r="H22" s="272">
        <v>3</v>
      </c>
      <c r="I22" s="272">
        <v>2</v>
      </c>
      <c r="J22" s="272">
        <v>1</v>
      </c>
      <c r="K22" s="53">
        <f t="shared" si="0"/>
        <v>17</v>
      </c>
      <c r="L22" s="201">
        <f t="shared" si="1"/>
        <v>10</v>
      </c>
    </row>
    <row r="23" spans="1:12" x14ac:dyDescent="0.35">
      <c r="A23" s="438" t="s">
        <v>319</v>
      </c>
      <c r="B23" s="439"/>
      <c r="C23" s="72">
        <f>+SUBTOTAL(9,C19:C22)</f>
        <v>463</v>
      </c>
      <c r="D23" s="72">
        <f>+SUBTOTAL(9,D19:D22)</f>
        <v>345</v>
      </c>
      <c r="E23" s="72">
        <f>+SUBTOTAL(9,E19:E22)</f>
        <v>75</v>
      </c>
      <c r="F23" s="72">
        <f>+SUBTOTAL(9,F19:F22)</f>
        <v>54</v>
      </c>
      <c r="G23" s="72">
        <f t="shared" ref="G23:J23" si="5">+SUBTOTAL(9,G19:G22)</f>
        <v>94</v>
      </c>
      <c r="H23" s="72">
        <f t="shared" si="5"/>
        <v>74</v>
      </c>
      <c r="I23" s="72">
        <f t="shared" si="5"/>
        <v>2</v>
      </c>
      <c r="J23" s="72">
        <f t="shared" si="5"/>
        <v>1</v>
      </c>
      <c r="K23" s="53">
        <f t="shared" si="0"/>
        <v>634</v>
      </c>
      <c r="L23" s="201">
        <f t="shared" si="1"/>
        <v>474</v>
      </c>
    </row>
    <row r="24" spans="1:12" x14ac:dyDescent="0.35">
      <c r="A24" s="202" t="s">
        <v>320</v>
      </c>
      <c r="B24" s="55">
        <v>1</v>
      </c>
      <c r="C24" s="272">
        <v>727</v>
      </c>
      <c r="D24" s="272">
        <v>562</v>
      </c>
      <c r="E24" s="272">
        <v>56</v>
      </c>
      <c r="F24" s="272">
        <v>42</v>
      </c>
      <c r="G24" s="272">
        <v>36</v>
      </c>
      <c r="H24" s="272">
        <v>26</v>
      </c>
      <c r="I24" s="272">
        <v>1</v>
      </c>
      <c r="J24" s="272">
        <v>0</v>
      </c>
      <c r="K24" s="53">
        <f t="shared" si="0"/>
        <v>820</v>
      </c>
      <c r="L24" s="201">
        <f t="shared" si="1"/>
        <v>630</v>
      </c>
    </row>
    <row r="25" spans="1:12" x14ac:dyDescent="0.35">
      <c r="A25" s="200"/>
      <c r="B25" s="55">
        <v>2</v>
      </c>
      <c r="C25" s="272">
        <v>278</v>
      </c>
      <c r="D25" s="272">
        <v>218</v>
      </c>
      <c r="E25" s="272">
        <v>25</v>
      </c>
      <c r="F25" s="272">
        <v>16</v>
      </c>
      <c r="G25" s="272">
        <v>25</v>
      </c>
      <c r="H25" s="272">
        <v>18</v>
      </c>
      <c r="I25" s="272">
        <v>0</v>
      </c>
      <c r="J25" s="272">
        <v>0</v>
      </c>
      <c r="K25" s="53">
        <f t="shared" si="0"/>
        <v>328</v>
      </c>
      <c r="L25" s="201">
        <f t="shared" si="1"/>
        <v>252</v>
      </c>
    </row>
    <row r="26" spans="1:12" x14ac:dyDescent="0.35">
      <c r="A26" s="200"/>
      <c r="B26" s="55" t="s">
        <v>3</v>
      </c>
      <c r="C26" s="272">
        <v>0</v>
      </c>
      <c r="D26" s="272">
        <v>0</v>
      </c>
      <c r="E26" s="272">
        <v>0</v>
      </c>
      <c r="F26" s="272">
        <v>0</v>
      </c>
      <c r="G26" s="272">
        <v>0</v>
      </c>
      <c r="H26" s="272">
        <v>0</v>
      </c>
      <c r="I26" s="272">
        <v>0</v>
      </c>
      <c r="J26" s="272">
        <v>0</v>
      </c>
      <c r="K26" s="53">
        <f t="shared" si="0"/>
        <v>0</v>
      </c>
      <c r="L26" s="201">
        <f t="shared" si="1"/>
        <v>0</v>
      </c>
    </row>
    <row r="27" spans="1:12" x14ac:dyDescent="0.35">
      <c r="A27" s="200"/>
      <c r="B27" s="55">
        <v>3</v>
      </c>
      <c r="C27" s="272">
        <v>61</v>
      </c>
      <c r="D27" s="272">
        <v>44</v>
      </c>
      <c r="E27" s="272">
        <v>0</v>
      </c>
      <c r="F27" s="272">
        <v>0</v>
      </c>
      <c r="G27" s="272">
        <v>19</v>
      </c>
      <c r="H27" s="272">
        <v>14</v>
      </c>
      <c r="I27" s="272">
        <v>11</v>
      </c>
      <c r="J27" s="272">
        <v>7</v>
      </c>
      <c r="K27" s="53">
        <f t="shared" si="0"/>
        <v>91</v>
      </c>
      <c r="L27" s="201">
        <f t="shared" si="1"/>
        <v>65</v>
      </c>
    </row>
    <row r="28" spans="1:12" x14ac:dyDescent="0.35">
      <c r="A28" s="438" t="s">
        <v>321</v>
      </c>
      <c r="B28" s="439"/>
      <c r="C28" s="72">
        <f>+SUBTOTAL(9,C24:C27)</f>
        <v>1066</v>
      </c>
      <c r="D28" s="72">
        <f>+SUBTOTAL(9,D24:D27)</f>
        <v>824</v>
      </c>
      <c r="E28" s="72">
        <f>+SUBTOTAL(9,E24:E27)</f>
        <v>81</v>
      </c>
      <c r="F28" s="72">
        <f>+SUBTOTAL(9,F24:F27)</f>
        <v>58</v>
      </c>
      <c r="G28" s="72">
        <f t="shared" ref="G28:J28" si="6">+SUBTOTAL(9,G24:G27)</f>
        <v>80</v>
      </c>
      <c r="H28" s="72">
        <f t="shared" si="6"/>
        <v>58</v>
      </c>
      <c r="I28" s="72">
        <f t="shared" si="6"/>
        <v>12</v>
      </c>
      <c r="J28" s="72">
        <f t="shared" si="6"/>
        <v>7</v>
      </c>
      <c r="K28" s="53">
        <f t="shared" si="0"/>
        <v>1239</v>
      </c>
      <c r="L28" s="201">
        <f t="shared" si="1"/>
        <v>947</v>
      </c>
    </row>
    <row r="29" spans="1:12" x14ac:dyDescent="0.35">
      <c r="A29" s="202" t="s">
        <v>322</v>
      </c>
      <c r="B29" s="55">
        <v>1</v>
      </c>
      <c r="C29" s="273">
        <v>77</v>
      </c>
      <c r="D29" s="273">
        <v>15</v>
      </c>
      <c r="E29" s="273">
        <v>13</v>
      </c>
      <c r="F29" s="273">
        <v>5</v>
      </c>
      <c r="G29" s="273">
        <v>0</v>
      </c>
      <c r="H29" s="273">
        <v>0</v>
      </c>
      <c r="I29" s="273">
        <v>0</v>
      </c>
      <c r="J29" s="2">
        <v>0</v>
      </c>
      <c r="K29" s="53">
        <f t="shared" si="0"/>
        <v>90</v>
      </c>
      <c r="L29" s="201">
        <f t="shared" si="1"/>
        <v>20</v>
      </c>
    </row>
    <row r="30" spans="1:12" x14ac:dyDescent="0.35">
      <c r="A30" s="200"/>
      <c r="B30" s="55">
        <v>2</v>
      </c>
      <c r="C30" s="272">
        <v>0</v>
      </c>
      <c r="D30" s="272">
        <v>0</v>
      </c>
      <c r="E30" s="272">
        <v>0</v>
      </c>
      <c r="F30" s="272">
        <v>0</v>
      </c>
      <c r="G30" s="272">
        <v>0</v>
      </c>
      <c r="H30" s="272">
        <v>0</v>
      </c>
      <c r="I30" s="272">
        <v>0</v>
      </c>
      <c r="J30" s="272">
        <v>0</v>
      </c>
      <c r="K30" s="53">
        <f t="shared" si="0"/>
        <v>0</v>
      </c>
      <c r="L30" s="201">
        <f t="shared" si="1"/>
        <v>0</v>
      </c>
    </row>
    <row r="31" spans="1:12" x14ac:dyDescent="0.35">
      <c r="A31" s="200"/>
      <c r="B31" s="55" t="s">
        <v>3</v>
      </c>
      <c r="C31" s="272">
        <v>0</v>
      </c>
      <c r="D31" s="272">
        <v>0</v>
      </c>
      <c r="E31" s="272">
        <v>0</v>
      </c>
      <c r="F31" s="272">
        <v>0</v>
      </c>
      <c r="G31" s="272">
        <v>0</v>
      </c>
      <c r="H31" s="272">
        <v>0</v>
      </c>
      <c r="I31" s="272">
        <v>0</v>
      </c>
      <c r="J31" s="272">
        <v>0</v>
      </c>
      <c r="K31" s="53">
        <f t="shared" si="0"/>
        <v>0</v>
      </c>
      <c r="L31" s="201">
        <f t="shared" si="1"/>
        <v>0</v>
      </c>
    </row>
    <row r="32" spans="1:12" x14ac:dyDescent="0.35">
      <c r="A32" s="200"/>
      <c r="B32" s="55">
        <v>3</v>
      </c>
      <c r="C32" s="272">
        <v>0</v>
      </c>
      <c r="D32" s="272">
        <v>0</v>
      </c>
      <c r="E32" s="272">
        <v>0</v>
      </c>
      <c r="F32" s="272">
        <v>0</v>
      </c>
      <c r="G32" s="272">
        <v>0</v>
      </c>
      <c r="H32" s="272">
        <v>0</v>
      </c>
      <c r="I32" s="272">
        <v>0</v>
      </c>
      <c r="J32" s="272">
        <v>0</v>
      </c>
      <c r="K32" s="53">
        <f>+C32+E32+G32+I32</f>
        <v>0</v>
      </c>
      <c r="L32" s="201">
        <f>+D32+F32+H32+J32</f>
        <v>0</v>
      </c>
    </row>
    <row r="33" spans="1:12" ht="16" thickBot="1" x14ac:dyDescent="0.4">
      <c r="A33" s="440" t="s">
        <v>322</v>
      </c>
      <c r="B33" s="441"/>
      <c r="C33" s="131">
        <f>+SUBTOTAL(9,C29:C32)</f>
        <v>77</v>
      </c>
      <c r="D33" s="131">
        <f>+SUBTOTAL(9,D29:D32)</f>
        <v>15</v>
      </c>
      <c r="E33" s="131">
        <f>+SUBTOTAL(9,E29:E32)</f>
        <v>13</v>
      </c>
      <c r="F33" s="131">
        <f>+SUBTOTAL(9,F29:F32)</f>
        <v>5</v>
      </c>
      <c r="G33" s="131">
        <f t="shared" ref="G33:J33" si="7">+SUBTOTAL(9,G29:G32)</f>
        <v>0</v>
      </c>
      <c r="H33" s="131">
        <f t="shared" si="7"/>
        <v>0</v>
      </c>
      <c r="I33" s="131">
        <f t="shared" si="7"/>
        <v>0</v>
      </c>
      <c r="J33" s="131">
        <f t="shared" si="7"/>
        <v>0</v>
      </c>
      <c r="K33" s="132">
        <f t="shared" ref="K33:K38" si="8">+C33+E33+G33+I33</f>
        <v>90</v>
      </c>
      <c r="L33" s="204">
        <f t="shared" ref="L33:L38" si="9">+D33+F33+H33+J33</f>
        <v>20</v>
      </c>
    </row>
    <row r="34" spans="1:12" x14ac:dyDescent="0.35">
      <c r="A34" s="435" t="s">
        <v>121</v>
      </c>
      <c r="B34" s="205">
        <v>1</v>
      </c>
      <c r="C34" s="180">
        <f t="shared" ref="C34:F37" si="10">+C4+C9+C14+C19+C24+C29</f>
        <v>2120</v>
      </c>
      <c r="D34" s="180">
        <f t="shared" si="10"/>
        <v>1484</v>
      </c>
      <c r="E34" s="180">
        <f t="shared" si="10"/>
        <v>177</v>
      </c>
      <c r="F34" s="180">
        <f t="shared" si="10"/>
        <v>120</v>
      </c>
      <c r="G34" s="180">
        <f t="shared" ref="G34:J34" si="11">+G4+G9+G14+G19+G24+G29</f>
        <v>266</v>
      </c>
      <c r="H34" s="180">
        <f t="shared" si="11"/>
        <v>164</v>
      </c>
      <c r="I34" s="180">
        <f t="shared" si="11"/>
        <v>1</v>
      </c>
      <c r="J34" s="180">
        <f t="shared" si="11"/>
        <v>0</v>
      </c>
      <c r="K34" s="180">
        <f t="shared" si="8"/>
        <v>2564</v>
      </c>
      <c r="L34" s="181">
        <f t="shared" si="9"/>
        <v>1768</v>
      </c>
    </row>
    <row r="35" spans="1:12" x14ac:dyDescent="0.35">
      <c r="A35" s="436"/>
      <c r="B35" s="125">
        <v>2</v>
      </c>
      <c r="C35" s="53">
        <f t="shared" si="10"/>
        <v>929</v>
      </c>
      <c r="D35" s="53">
        <f t="shared" si="10"/>
        <v>653</v>
      </c>
      <c r="E35" s="53">
        <f t="shared" si="10"/>
        <v>57</v>
      </c>
      <c r="F35" s="53">
        <f t="shared" si="10"/>
        <v>31</v>
      </c>
      <c r="G35" s="53">
        <f t="shared" ref="G35:J35" si="12">+G5+G10+G15+G20+G25+G30</f>
        <v>106</v>
      </c>
      <c r="H35" s="53">
        <f t="shared" si="12"/>
        <v>80</v>
      </c>
      <c r="I35" s="53">
        <f t="shared" si="12"/>
        <v>0</v>
      </c>
      <c r="J35" s="53">
        <f t="shared" si="12"/>
        <v>0</v>
      </c>
      <c r="K35" s="53">
        <f t="shared" si="8"/>
        <v>1092</v>
      </c>
      <c r="L35" s="201">
        <f t="shared" si="9"/>
        <v>764</v>
      </c>
    </row>
    <row r="36" spans="1:12" x14ac:dyDescent="0.35">
      <c r="A36" s="436"/>
      <c r="B36" s="125" t="s">
        <v>3</v>
      </c>
      <c r="C36" s="53">
        <f t="shared" si="10"/>
        <v>1508</v>
      </c>
      <c r="D36" s="53">
        <f t="shared" si="10"/>
        <v>1048</v>
      </c>
      <c r="E36" s="53">
        <f t="shared" si="10"/>
        <v>1350</v>
      </c>
      <c r="F36" s="53">
        <f t="shared" si="10"/>
        <v>679</v>
      </c>
      <c r="G36" s="53">
        <f t="shared" ref="G36:J36" si="13">+G6+G11+G16+G21+G26+G31</f>
        <v>0</v>
      </c>
      <c r="H36" s="53">
        <f t="shared" si="13"/>
        <v>0</v>
      </c>
      <c r="I36" s="53">
        <f t="shared" si="13"/>
        <v>0</v>
      </c>
      <c r="J36" s="53">
        <f t="shared" si="13"/>
        <v>0</v>
      </c>
      <c r="K36" s="53">
        <f t="shared" si="8"/>
        <v>2858</v>
      </c>
      <c r="L36" s="201">
        <f t="shared" si="9"/>
        <v>1727</v>
      </c>
    </row>
    <row r="37" spans="1:12" ht="16" thickBot="1" x14ac:dyDescent="0.4">
      <c r="A37" s="437"/>
      <c r="B37" s="211">
        <v>3</v>
      </c>
      <c r="C37" s="164">
        <f t="shared" si="10"/>
        <v>309</v>
      </c>
      <c r="D37" s="164">
        <f t="shared" si="10"/>
        <v>199</v>
      </c>
      <c r="E37" s="164">
        <f t="shared" si="10"/>
        <v>29</v>
      </c>
      <c r="F37" s="164">
        <f t="shared" si="10"/>
        <v>15</v>
      </c>
      <c r="G37" s="164">
        <f t="shared" ref="G37:J37" si="14">+G7+G12+G17+G22+G27+G32</f>
        <v>190</v>
      </c>
      <c r="H37" s="164">
        <f t="shared" si="14"/>
        <v>109</v>
      </c>
      <c r="I37" s="164">
        <f t="shared" si="14"/>
        <v>25</v>
      </c>
      <c r="J37" s="164">
        <f t="shared" si="14"/>
        <v>14</v>
      </c>
      <c r="K37" s="164">
        <f t="shared" si="8"/>
        <v>553</v>
      </c>
      <c r="L37" s="165">
        <f t="shared" si="9"/>
        <v>337</v>
      </c>
    </row>
    <row r="38" spans="1:12" ht="16" thickBot="1" x14ac:dyDescent="0.4">
      <c r="A38" s="433" t="s">
        <v>122</v>
      </c>
      <c r="B38" s="434"/>
      <c r="C38" s="176">
        <f>SUM(C34:C37)</f>
        <v>4866</v>
      </c>
      <c r="D38" s="176">
        <f>SUM(D34:D37)</f>
        <v>3384</v>
      </c>
      <c r="E38" s="176">
        <f>SUM(E34:E37)</f>
        <v>1613</v>
      </c>
      <c r="F38" s="176">
        <f>SUM(F34:F37)</f>
        <v>845</v>
      </c>
      <c r="G38" s="176">
        <f t="shared" ref="G38:J38" si="15">SUM(G34:G37)</f>
        <v>562</v>
      </c>
      <c r="H38" s="176">
        <f t="shared" si="15"/>
        <v>353</v>
      </c>
      <c r="I38" s="176">
        <f t="shared" si="15"/>
        <v>26</v>
      </c>
      <c r="J38" s="176">
        <f t="shared" si="15"/>
        <v>14</v>
      </c>
      <c r="K38" s="176">
        <f t="shared" si="8"/>
        <v>7067</v>
      </c>
      <c r="L38" s="177">
        <f t="shared" si="9"/>
        <v>4596</v>
      </c>
    </row>
    <row r="39" spans="1:12" s="61" customFormat="1" x14ac:dyDescent="0.35">
      <c r="A39" s="73"/>
      <c r="C39" s="59"/>
    </row>
    <row r="40" spans="1:12" x14ac:dyDescent="0.35">
      <c r="A40" t="s">
        <v>29</v>
      </c>
    </row>
  </sheetData>
  <mergeCells count="14">
    <mergeCell ref="A2:A3"/>
    <mergeCell ref="B2:B3"/>
    <mergeCell ref="K2:L2"/>
    <mergeCell ref="A1:L1"/>
    <mergeCell ref="C2:F2"/>
    <mergeCell ref="G2:J2"/>
    <mergeCell ref="A38:B38"/>
    <mergeCell ref="A34:A37"/>
    <mergeCell ref="A8:B8"/>
    <mergeCell ref="A13:B13"/>
    <mergeCell ref="A18:B18"/>
    <mergeCell ref="A23:B23"/>
    <mergeCell ref="A28:B28"/>
    <mergeCell ref="A33:B33"/>
  </mergeCells>
  <phoneticPr fontId="2" type="noConversion"/>
  <pageMargins left="0.74803149606299213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="130" zoomScaleNormal="100" zoomScaleSheetLayoutView="130" workbookViewId="0">
      <selection activeCell="A24" sqref="A24"/>
    </sheetView>
  </sheetViews>
  <sheetFormatPr defaultRowHeight="15.5" x14ac:dyDescent="0.35"/>
  <cols>
    <col min="1" max="1" width="6.33203125" style="288" customWidth="1"/>
    <col min="2" max="2" width="6.5" style="288" customWidth="1"/>
    <col min="3" max="3" width="11.08203125" style="289" customWidth="1"/>
    <col min="4" max="4" width="10.58203125" style="288" customWidth="1"/>
    <col min="5" max="5" width="9.33203125" style="288" customWidth="1"/>
    <col min="6" max="6" width="11.25" style="288" customWidth="1"/>
    <col min="7" max="7" width="9.5" style="288" customWidth="1"/>
    <col min="10" max="10" width="9" customWidth="1"/>
  </cols>
  <sheetData>
    <row r="1" spans="1:16" s="17" customFormat="1" x14ac:dyDescent="0.35">
      <c r="A1" s="450" t="s">
        <v>4</v>
      </c>
      <c r="B1" s="450"/>
      <c r="C1" s="450"/>
      <c r="D1" s="450"/>
      <c r="E1" s="450"/>
      <c r="F1" s="450"/>
      <c r="G1" s="450"/>
    </row>
    <row r="2" spans="1:16" ht="16" thickBot="1" x14ac:dyDescent="0.4">
      <c r="A2" s="451" t="s">
        <v>26</v>
      </c>
      <c r="B2" s="451"/>
      <c r="C2" s="451"/>
      <c r="D2" s="451"/>
      <c r="E2" s="451"/>
      <c r="F2" s="451"/>
      <c r="G2" s="451"/>
    </row>
    <row r="3" spans="1:16" ht="16.5" customHeight="1" thickBot="1" x14ac:dyDescent="0.4">
      <c r="A3" s="98" t="s">
        <v>21</v>
      </c>
      <c r="B3" s="274">
        <v>2019</v>
      </c>
      <c r="C3" s="275">
        <v>2018</v>
      </c>
      <c r="D3" s="274">
        <v>2017</v>
      </c>
      <c r="E3" s="274">
        <v>2016</v>
      </c>
      <c r="F3" s="274">
        <v>2015</v>
      </c>
      <c r="G3" s="274">
        <v>2014</v>
      </c>
    </row>
    <row r="4" spans="1:16" ht="15.75" customHeight="1" x14ac:dyDescent="0.35">
      <c r="A4" s="276">
        <v>1</v>
      </c>
      <c r="B4" s="282">
        <v>2297</v>
      </c>
      <c r="C4" s="283">
        <v>2269</v>
      </c>
      <c r="D4" s="284">
        <v>2366</v>
      </c>
      <c r="E4" s="284">
        <v>2475</v>
      </c>
      <c r="F4" s="284">
        <v>2611</v>
      </c>
      <c r="G4" s="284">
        <v>2909</v>
      </c>
      <c r="H4" s="256"/>
      <c r="I4" s="256"/>
      <c r="J4" s="256"/>
      <c r="K4" s="256"/>
      <c r="L4" s="256"/>
      <c r="M4" s="256"/>
      <c r="N4" s="256"/>
      <c r="O4" s="256"/>
      <c r="P4" s="256"/>
    </row>
    <row r="5" spans="1:16" ht="13.5" customHeight="1" x14ac:dyDescent="0.35">
      <c r="A5" s="269">
        <v>2</v>
      </c>
      <c r="B5" s="282">
        <v>986</v>
      </c>
      <c r="C5" s="285">
        <v>1089</v>
      </c>
      <c r="D5" s="270">
        <v>1190</v>
      </c>
      <c r="E5" s="270">
        <v>1298</v>
      </c>
      <c r="F5" s="270">
        <v>1326</v>
      </c>
      <c r="G5" s="270">
        <v>1427</v>
      </c>
      <c r="H5" s="256"/>
      <c r="I5" s="256"/>
      <c r="J5" s="256"/>
      <c r="K5" s="256"/>
      <c r="L5" s="256"/>
      <c r="M5" s="256"/>
      <c r="N5" s="256"/>
      <c r="O5" s="256"/>
      <c r="P5" s="256"/>
    </row>
    <row r="6" spans="1:16" ht="17.25" customHeight="1" x14ac:dyDescent="0.35">
      <c r="A6" s="269" t="s">
        <v>3</v>
      </c>
      <c r="B6" s="282">
        <v>2858</v>
      </c>
      <c r="C6" s="285">
        <v>2758</v>
      </c>
      <c r="D6" s="270">
        <v>2706</v>
      </c>
      <c r="E6" s="270">
        <v>2536</v>
      </c>
      <c r="F6" s="270">
        <v>2430</v>
      </c>
      <c r="G6" s="270">
        <v>2296</v>
      </c>
      <c r="H6" s="256"/>
      <c r="I6" s="256"/>
      <c r="J6" s="256"/>
      <c r="K6" s="256"/>
      <c r="L6" s="256"/>
      <c r="M6" s="256"/>
      <c r="N6" s="256"/>
      <c r="O6" s="256"/>
      <c r="P6" s="256"/>
    </row>
    <row r="7" spans="1:16" x14ac:dyDescent="0.35">
      <c r="A7" s="269">
        <v>3</v>
      </c>
      <c r="B7" s="282">
        <v>338</v>
      </c>
      <c r="C7" s="285">
        <v>328</v>
      </c>
      <c r="D7" s="270">
        <v>333</v>
      </c>
      <c r="E7" s="270">
        <v>356</v>
      </c>
      <c r="F7" s="270">
        <v>347</v>
      </c>
      <c r="G7" s="270">
        <v>345</v>
      </c>
      <c r="H7" s="256"/>
      <c r="I7" s="256"/>
      <c r="J7" s="256"/>
      <c r="K7" s="256"/>
      <c r="L7" s="256"/>
      <c r="M7" s="256"/>
      <c r="N7" s="256"/>
      <c r="O7" s="256"/>
      <c r="P7" s="256"/>
    </row>
    <row r="8" spans="1:16" x14ac:dyDescent="0.35">
      <c r="A8" s="277" t="s">
        <v>28</v>
      </c>
      <c r="B8" s="277">
        <f t="shared" ref="B8:G8" si="0">SUM(B4:B7)</f>
        <v>6479</v>
      </c>
      <c r="C8" s="277">
        <f t="shared" si="0"/>
        <v>6444</v>
      </c>
      <c r="D8" s="277">
        <f t="shared" si="0"/>
        <v>6595</v>
      </c>
      <c r="E8" s="277">
        <f t="shared" si="0"/>
        <v>6665</v>
      </c>
      <c r="F8" s="277">
        <f t="shared" si="0"/>
        <v>6714</v>
      </c>
      <c r="G8" s="277">
        <f t="shared" si="0"/>
        <v>6977</v>
      </c>
      <c r="H8" s="256"/>
      <c r="I8" s="256"/>
      <c r="J8" s="256"/>
      <c r="K8" s="256"/>
      <c r="L8" s="256"/>
      <c r="M8" s="256"/>
      <c r="N8" s="256"/>
      <c r="O8" s="256"/>
      <c r="P8" s="256"/>
    </row>
    <row r="9" spans="1:16" x14ac:dyDescent="0.35">
      <c r="A9" s="452" t="s">
        <v>27</v>
      </c>
      <c r="B9" s="452"/>
      <c r="C9" s="452"/>
      <c r="D9" s="452"/>
      <c r="E9" s="452"/>
      <c r="F9" s="452"/>
      <c r="G9" s="452"/>
    </row>
    <row r="10" spans="1:16" x14ac:dyDescent="0.35">
      <c r="A10" s="270" t="s">
        <v>21</v>
      </c>
      <c r="B10" s="270">
        <v>2019</v>
      </c>
      <c r="C10" s="285">
        <v>2018</v>
      </c>
      <c r="D10" s="270">
        <v>2017</v>
      </c>
      <c r="E10" s="270">
        <v>2016</v>
      </c>
      <c r="F10" s="270">
        <v>2015</v>
      </c>
      <c r="G10" s="270">
        <v>2014</v>
      </c>
    </row>
    <row r="11" spans="1:16" x14ac:dyDescent="0.35">
      <c r="A11" s="270">
        <v>1</v>
      </c>
      <c r="B11" s="270">
        <v>267</v>
      </c>
      <c r="C11" s="285">
        <v>287</v>
      </c>
      <c r="D11" s="270">
        <v>330</v>
      </c>
      <c r="E11" s="270">
        <v>345</v>
      </c>
      <c r="F11" s="270">
        <v>298</v>
      </c>
      <c r="G11" s="270">
        <v>367</v>
      </c>
    </row>
    <row r="12" spans="1:16" x14ac:dyDescent="0.35">
      <c r="A12" s="270">
        <v>2</v>
      </c>
      <c r="B12" s="270">
        <v>106</v>
      </c>
      <c r="C12" s="285">
        <v>106</v>
      </c>
      <c r="D12" s="270">
        <v>92</v>
      </c>
      <c r="E12" s="270">
        <v>139</v>
      </c>
      <c r="F12" s="270">
        <v>196</v>
      </c>
      <c r="G12" s="270">
        <v>234</v>
      </c>
    </row>
    <row r="13" spans="1:16" x14ac:dyDescent="0.35">
      <c r="A13" s="270" t="s">
        <v>3</v>
      </c>
      <c r="B13" s="270">
        <v>0</v>
      </c>
      <c r="C13" s="285">
        <v>0</v>
      </c>
      <c r="D13" s="270">
        <v>0</v>
      </c>
      <c r="E13" s="270">
        <v>0</v>
      </c>
      <c r="F13" s="270">
        <v>0</v>
      </c>
      <c r="G13" s="270">
        <v>0</v>
      </c>
    </row>
    <row r="14" spans="1:16" x14ac:dyDescent="0.35">
      <c r="A14" s="270">
        <v>3</v>
      </c>
      <c r="B14" s="290">
        <v>215</v>
      </c>
      <c r="C14" s="285">
        <v>194</v>
      </c>
      <c r="D14" s="270">
        <v>198</v>
      </c>
      <c r="E14" s="270">
        <v>208</v>
      </c>
      <c r="F14" s="270">
        <v>214</v>
      </c>
      <c r="G14" s="270">
        <v>243</v>
      </c>
    </row>
    <row r="15" spans="1:16" x14ac:dyDescent="0.35">
      <c r="A15" s="278" t="s">
        <v>28</v>
      </c>
      <c r="B15" s="278">
        <f t="shared" ref="B15:G15" si="1">SUM(B11:B14)</f>
        <v>588</v>
      </c>
      <c r="C15" s="278">
        <f t="shared" si="1"/>
        <v>587</v>
      </c>
      <c r="D15" s="278">
        <f t="shared" si="1"/>
        <v>620</v>
      </c>
      <c r="E15" s="278">
        <f t="shared" si="1"/>
        <v>692</v>
      </c>
      <c r="F15" s="278">
        <f>SUM(F11:F14)</f>
        <v>708</v>
      </c>
      <c r="G15" s="278">
        <f t="shared" si="1"/>
        <v>844</v>
      </c>
    </row>
    <row r="16" spans="1:16" ht="16" thickBot="1" x14ac:dyDescent="0.4">
      <c r="A16" s="453" t="s">
        <v>130</v>
      </c>
      <c r="B16" s="453"/>
      <c r="C16" s="453"/>
      <c r="D16" s="453"/>
      <c r="E16" s="453"/>
      <c r="F16" s="453"/>
      <c r="G16" s="453"/>
    </row>
    <row r="17" spans="1:7" ht="16" thickBot="1" x14ac:dyDescent="0.4">
      <c r="A17" s="279" t="s">
        <v>30</v>
      </c>
      <c r="B17" s="77">
        <v>2019</v>
      </c>
      <c r="C17" s="280">
        <v>2018</v>
      </c>
      <c r="D17" s="77">
        <v>2017</v>
      </c>
      <c r="E17" s="77">
        <v>2016</v>
      </c>
      <c r="F17" s="77">
        <v>2015</v>
      </c>
      <c r="G17" s="77">
        <v>2014</v>
      </c>
    </row>
    <row r="18" spans="1:7" x14ac:dyDescent="0.35">
      <c r="A18" s="281">
        <v>1</v>
      </c>
      <c r="B18" s="281">
        <f t="shared" ref="B18:E18" si="2">+B11+B4</f>
        <v>2564</v>
      </c>
      <c r="C18" s="281">
        <f t="shared" si="2"/>
        <v>2556</v>
      </c>
      <c r="D18" s="281">
        <f t="shared" si="2"/>
        <v>2696</v>
      </c>
      <c r="E18" s="281">
        <f t="shared" si="2"/>
        <v>2820</v>
      </c>
      <c r="F18" s="281">
        <f t="shared" ref="F18:G21" si="3">+F11+F4</f>
        <v>2909</v>
      </c>
      <c r="G18" s="281">
        <f t="shared" si="3"/>
        <v>3276</v>
      </c>
    </row>
    <row r="19" spans="1:7" x14ac:dyDescent="0.35">
      <c r="A19" s="281">
        <v>2</v>
      </c>
      <c r="B19" s="281">
        <f t="shared" ref="B19:E19" si="4">+B12+B5</f>
        <v>1092</v>
      </c>
      <c r="C19" s="281">
        <f t="shared" si="4"/>
        <v>1195</v>
      </c>
      <c r="D19" s="281">
        <f t="shared" si="4"/>
        <v>1282</v>
      </c>
      <c r="E19" s="281">
        <f t="shared" si="4"/>
        <v>1437</v>
      </c>
      <c r="F19" s="281">
        <f t="shared" si="3"/>
        <v>1522</v>
      </c>
      <c r="G19" s="281">
        <f t="shared" si="3"/>
        <v>1661</v>
      </c>
    </row>
    <row r="20" spans="1:7" x14ac:dyDescent="0.35">
      <c r="A20" s="278" t="s">
        <v>3</v>
      </c>
      <c r="B20" s="281">
        <f t="shared" ref="B20:E20" si="5">+B13+B6</f>
        <v>2858</v>
      </c>
      <c r="C20" s="281">
        <f t="shared" si="5"/>
        <v>2758</v>
      </c>
      <c r="D20" s="281">
        <f t="shared" si="5"/>
        <v>2706</v>
      </c>
      <c r="E20" s="281">
        <f t="shared" si="5"/>
        <v>2536</v>
      </c>
      <c r="F20" s="281">
        <f t="shared" si="3"/>
        <v>2430</v>
      </c>
      <c r="G20" s="281">
        <f t="shared" si="3"/>
        <v>2296</v>
      </c>
    </row>
    <row r="21" spans="1:7" x14ac:dyDescent="0.35">
      <c r="A21" s="278">
        <v>3</v>
      </c>
      <c r="B21" s="281">
        <f t="shared" ref="B21:E21" si="6">+B14+B7</f>
        <v>553</v>
      </c>
      <c r="C21" s="281">
        <f t="shared" si="6"/>
        <v>522</v>
      </c>
      <c r="D21" s="281">
        <f t="shared" si="6"/>
        <v>531</v>
      </c>
      <c r="E21" s="281">
        <f t="shared" si="6"/>
        <v>564</v>
      </c>
      <c r="F21" s="281">
        <f t="shared" si="3"/>
        <v>561</v>
      </c>
      <c r="G21" s="281">
        <f t="shared" si="3"/>
        <v>588</v>
      </c>
    </row>
    <row r="22" spans="1:7" x14ac:dyDescent="0.35">
      <c r="A22" s="278" t="s">
        <v>28</v>
      </c>
      <c r="B22" s="278">
        <f t="shared" ref="B22:G22" si="7">SUM(B18:B21)</f>
        <v>7067</v>
      </c>
      <c r="C22" s="278">
        <f t="shared" si="7"/>
        <v>7031</v>
      </c>
      <c r="D22" s="278">
        <f t="shared" si="7"/>
        <v>7215</v>
      </c>
      <c r="E22" s="278">
        <f t="shared" si="7"/>
        <v>7357</v>
      </c>
      <c r="F22" s="278">
        <f t="shared" si="7"/>
        <v>7422</v>
      </c>
      <c r="G22" s="278">
        <f t="shared" si="7"/>
        <v>7821</v>
      </c>
    </row>
    <row r="23" spans="1:7" s="61" customFormat="1" x14ac:dyDescent="0.35">
      <c r="A23" s="286"/>
      <c r="B23" s="286"/>
      <c r="C23" s="287"/>
      <c r="D23" s="286"/>
      <c r="E23" s="286"/>
      <c r="F23" s="286"/>
      <c r="G23" s="286"/>
    </row>
    <row r="24" spans="1:7" x14ac:dyDescent="0.35">
      <c r="A24" s="288" t="s">
        <v>29</v>
      </c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topLeftCell="A28" zoomScale="130" zoomScaleNormal="100" zoomScaleSheetLayoutView="130" workbookViewId="0">
      <selection activeCell="K28" sqref="K28"/>
    </sheetView>
  </sheetViews>
  <sheetFormatPr defaultRowHeight="15.5" x14ac:dyDescent="0.35"/>
  <cols>
    <col min="1" max="1" width="17.75" style="17" customWidth="1"/>
    <col min="2" max="2" width="6.58203125" style="17" customWidth="1"/>
    <col min="3" max="3" width="8.25" style="17" customWidth="1"/>
    <col min="4" max="4" width="8" style="17" customWidth="1"/>
    <col min="5" max="5" width="8.75" style="17" customWidth="1"/>
    <col min="6" max="6" width="7.5" style="17" customWidth="1"/>
    <col min="7" max="7" width="9.33203125" style="17" customWidth="1"/>
    <col min="8" max="8" width="7.25" style="17" customWidth="1"/>
    <col min="9" max="9" width="8.5" style="17" customWidth="1"/>
    <col min="10" max="10" width="6.08203125" style="17" customWidth="1"/>
    <col min="11" max="11" width="5.83203125" style="17" customWidth="1"/>
    <col min="12" max="12" width="7" style="17" customWidth="1"/>
    <col min="13" max="13" width="4.75" customWidth="1"/>
    <col min="14" max="14" width="5" customWidth="1"/>
    <col min="15" max="15" width="4.75" customWidth="1"/>
    <col min="16" max="16" width="5" customWidth="1"/>
  </cols>
  <sheetData>
    <row r="1" spans="1:13" ht="36" customHeight="1" thickBot="1" x14ac:dyDescent="0.4">
      <c r="A1" s="454" t="s">
        <v>204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</row>
    <row r="2" spans="1:13" x14ac:dyDescent="0.35">
      <c r="A2" s="457" t="s">
        <v>188</v>
      </c>
      <c r="B2" s="444" t="s">
        <v>192</v>
      </c>
      <c r="C2" s="444" t="s">
        <v>26</v>
      </c>
      <c r="D2" s="444"/>
      <c r="E2" s="444"/>
      <c r="F2" s="444"/>
      <c r="G2" s="444" t="s">
        <v>27</v>
      </c>
      <c r="H2" s="444"/>
      <c r="I2" s="444"/>
      <c r="J2" s="444"/>
      <c r="K2" s="455" t="s">
        <v>28</v>
      </c>
      <c r="L2" s="456"/>
      <c r="M2" s="4"/>
    </row>
    <row r="3" spans="1:13" ht="31.5" thickBot="1" x14ac:dyDescent="0.4">
      <c r="A3" s="458"/>
      <c r="B3" s="445"/>
      <c r="C3" s="291" t="s">
        <v>0</v>
      </c>
      <c r="D3" s="292" t="s">
        <v>190</v>
      </c>
      <c r="E3" s="291" t="s">
        <v>1</v>
      </c>
      <c r="F3" s="292" t="s">
        <v>190</v>
      </c>
      <c r="G3" s="291" t="s">
        <v>0</v>
      </c>
      <c r="H3" s="292" t="s">
        <v>190</v>
      </c>
      <c r="I3" s="291" t="s">
        <v>1</v>
      </c>
      <c r="J3" s="292" t="s">
        <v>190</v>
      </c>
      <c r="K3" s="293" t="s">
        <v>187</v>
      </c>
      <c r="L3" s="294" t="s">
        <v>190</v>
      </c>
      <c r="M3" s="4"/>
    </row>
    <row r="4" spans="1:13" x14ac:dyDescent="0.35">
      <c r="A4" s="301" t="s">
        <v>301</v>
      </c>
      <c r="B4" s="301" t="s">
        <v>296</v>
      </c>
      <c r="C4" s="302">
        <v>48</v>
      </c>
      <c r="D4" s="302">
        <v>46</v>
      </c>
      <c r="E4" s="302">
        <v>0</v>
      </c>
      <c r="F4" s="302">
        <v>0</v>
      </c>
      <c r="G4" s="302">
        <v>0</v>
      </c>
      <c r="H4" s="302">
        <v>0</v>
      </c>
      <c r="I4" s="302">
        <v>0</v>
      </c>
      <c r="J4" s="302">
        <v>0</v>
      </c>
      <c r="K4" s="199">
        <f>+C4+E4+G4+I4</f>
        <v>48</v>
      </c>
      <c r="L4" s="295">
        <f>+D4+F4+H4+J4</f>
        <v>46</v>
      </c>
    </row>
    <row r="5" spans="1:13" x14ac:dyDescent="0.35">
      <c r="A5" s="301" t="s">
        <v>301</v>
      </c>
      <c r="B5" s="301" t="s">
        <v>297</v>
      </c>
      <c r="C5" s="302">
        <v>11</v>
      </c>
      <c r="D5" s="302">
        <v>10</v>
      </c>
      <c r="E5" s="302">
        <v>0</v>
      </c>
      <c r="F5" s="302">
        <v>0</v>
      </c>
      <c r="G5" s="302">
        <v>0</v>
      </c>
      <c r="H5" s="302">
        <v>0</v>
      </c>
      <c r="I5" s="302">
        <v>0</v>
      </c>
      <c r="J5" s="302">
        <v>0</v>
      </c>
      <c r="K5" s="72">
        <f t="shared" ref="K5:K38" si="0">+C5+E5+G5+I5</f>
        <v>11</v>
      </c>
      <c r="L5" s="296">
        <f t="shared" ref="L5:L38" si="1">+D5+F5+H5+J5</f>
        <v>10</v>
      </c>
    </row>
    <row r="6" spans="1:13" x14ac:dyDescent="0.35">
      <c r="A6" s="301" t="s">
        <v>301</v>
      </c>
      <c r="B6" s="301" t="s">
        <v>298</v>
      </c>
      <c r="C6" s="302">
        <v>226</v>
      </c>
      <c r="D6" s="302">
        <v>163</v>
      </c>
      <c r="E6" s="302">
        <v>147</v>
      </c>
      <c r="F6" s="302">
        <v>62</v>
      </c>
      <c r="G6" s="302">
        <v>0</v>
      </c>
      <c r="H6" s="302">
        <v>0</v>
      </c>
      <c r="I6" s="302">
        <v>0</v>
      </c>
      <c r="J6" s="302">
        <v>0</v>
      </c>
      <c r="K6" s="72">
        <f t="shared" si="0"/>
        <v>373</v>
      </c>
      <c r="L6" s="296">
        <f t="shared" si="1"/>
        <v>225</v>
      </c>
    </row>
    <row r="7" spans="1:13" x14ac:dyDescent="0.35">
      <c r="A7" s="301" t="s">
        <v>301</v>
      </c>
      <c r="B7" s="301" t="s">
        <v>299</v>
      </c>
      <c r="C7" s="302">
        <v>15</v>
      </c>
      <c r="D7" s="302">
        <v>13</v>
      </c>
      <c r="E7" s="302">
        <v>0</v>
      </c>
      <c r="F7" s="302">
        <v>0</v>
      </c>
      <c r="G7" s="302">
        <v>10</v>
      </c>
      <c r="H7" s="302">
        <v>10</v>
      </c>
      <c r="I7" s="302">
        <v>0</v>
      </c>
      <c r="J7" s="302">
        <v>0</v>
      </c>
      <c r="K7" s="72">
        <f t="shared" si="0"/>
        <v>25</v>
      </c>
      <c r="L7" s="296">
        <f t="shared" si="1"/>
        <v>23</v>
      </c>
    </row>
    <row r="8" spans="1:13" x14ac:dyDescent="0.35">
      <c r="A8" s="438" t="s">
        <v>304</v>
      </c>
      <c r="B8" s="439"/>
      <c r="C8" s="72">
        <f>SUM(C4:C7)</f>
        <v>300</v>
      </c>
      <c r="D8" s="72">
        <f>SUM(D4:D7)</f>
        <v>232</v>
      </c>
      <c r="E8" s="72">
        <f>SUM(E4:E7)</f>
        <v>147</v>
      </c>
      <c r="F8" s="72">
        <f>SUM(F4:F7)</f>
        <v>62</v>
      </c>
      <c r="G8" s="72">
        <f>SUM(G4:G7)</f>
        <v>10</v>
      </c>
      <c r="H8" s="72">
        <f t="shared" ref="H8:J8" si="2">SUM(H4:H7)</f>
        <v>10</v>
      </c>
      <c r="I8" s="72">
        <f t="shared" si="2"/>
        <v>0</v>
      </c>
      <c r="J8" s="72">
        <f t="shared" si="2"/>
        <v>0</v>
      </c>
      <c r="K8" s="72">
        <f>+C8+E8+G8+I8</f>
        <v>457</v>
      </c>
      <c r="L8" s="296">
        <f t="shared" ref="L8" si="3">+D8+F8+H8+J8</f>
        <v>304</v>
      </c>
    </row>
    <row r="9" spans="1:13" x14ac:dyDescent="0.35">
      <c r="A9" s="301" t="s">
        <v>302</v>
      </c>
      <c r="B9" s="301" t="s">
        <v>296</v>
      </c>
      <c r="C9" s="302">
        <v>127</v>
      </c>
      <c r="D9" s="302">
        <v>83</v>
      </c>
      <c r="E9" s="302">
        <v>3</v>
      </c>
      <c r="F9" s="302">
        <v>1</v>
      </c>
      <c r="G9" s="302">
        <v>4</v>
      </c>
      <c r="H9" s="302">
        <v>0</v>
      </c>
      <c r="I9" s="302">
        <v>0</v>
      </c>
      <c r="J9" s="302">
        <v>0</v>
      </c>
      <c r="K9" s="72">
        <f t="shared" si="0"/>
        <v>134</v>
      </c>
      <c r="L9" s="296">
        <f t="shared" si="1"/>
        <v>84</v>
      </c>
    </row>
    <row r="10" spans="1:13" x14ac:dyDescent="0.35">
      <c r="A10" s="301" t="s">
        <v>302</v>
      </c>
      <c r="B10" s="301" t="s">
        <v>297</v>
      </c>
      <c r="C10" s="302">
        <v>133</v>
      </c>
      <c r="D10" s="302">
        <v>98</v>
      </c>
      <c r="E10" s="302">
        <v>6</v>
      </c>
      <c r="F10" s="302">
        <v>4</v>
      </c>
      <c r="G10" s="302">
        <v>0</v>
      </c>
      <c r="H10" s="302">
        <v>0</v>
      </c>
      <c r="I10" s="302">
        <v>0</v>
      </c>
      <c r="J10" s="302">
        <v>0</v>
      </c>
      <c r="K10" s="72">
        <f t="shared" si="0"/>
        <v>139</v>
      </c>
      <c r="L10" s="296">
        <f t="shared" si="1"/>
        <v>102</v>
      </c>
    </row>
    <row r="11" spans="1:13" x14ac:dyDescent="0.35">
      <c r="A11" s="301" t="s">
        <v>302</v>
      </c>
      <c r="B11" s="301" t="s">
        <v>298</v>
      </c>
      <c r="C11" s="302">
        <v>0</v>
      </c>
      <c r="D11" s="302">
        <v>0</v>
      </c>
      <c r="E11" s="302">
        <v>0</v>
      </c>
      <c r="F11" s="302">
        <v>0</v>
      </c>
      <c r="G11" s="302">
        <v>0</v>
      </c>
      <c r="H11" s="302">
        <v>0</v>
      </c>
      <c r="I11" s="302">
        <v>0</v>
      </c>
      <c r="J11" s="302">
        <v>0</v>
      </c>
      <c r="K11" s="72">
        <f t="shared" si="0"/>
        <v>0</v>
      </c>
      <c r="L11" s="296">
        <f t="shared" si="1"/>
        <v>0</v>
      </c>
    </row>
    <row r="12" spans="1:13" x14ac:dyDescent="0.35">
      <c r="A12" s="301" t="s">
        <v>302</v>
      </c>
      <c r="B12" s="301" t="s">
        <v>299</v>
      </c>
      <c r="C12" s="302">
        <v>34</v>
      </c>
      <c r="D12" s="302">
        <v>20</v>
      </c>
      <c r="E12" s="302">
        <v>6</v>
      </c>
      <c r="F12" s="302">
        <v>2</v>
      </c>
      <c r="G12" s="302">
        <v>0</v>
      </c>
      <c r="H12" s="302">
        <v>0</v>
      </c>
      <c r="I12" s="302">
        <v>0</v>
      </c>
      <c r="J12" s="302">
        <v>0</v>
      </c>
      <c r="K12" s="72">
        <f t="shared" si="0"/>
        <v>40</v>
      </c>
      <c r="L12" s="296">
        <f t="shared" si="1"/>
        <v>22</v>
      </c>
    </row>
    <row r="13" spans="1:13" x14ac:dyDescent="0.35">
      <c r="A13" s="438" t="s">
        <v>305</v>
      </c>
      <c r="B13" s="439"/>
      <c r="C13" s="72">
        <f>SUM(C9:C12)</f>
        <v>294</v>
      </c>
      <c r="D13" s="72">
        <f>SUM(D9:D12)</f>
        <v>201</v>
      </c>
      <c r="E13" s="72">
        <f>SUM(E9:E12)</f>
        <v>15</v>
      </c>
      <c r="F13" s="72">
        <f>SUM(F9:F12)</f>
        <v>7</v>
      </c>
      <c r="G13" s="72">
        <f t="shared" ref="G13:J13" si="4">SUM(G9:G12)</f>
        <v>4</v>
      </c>
      <c r="H13" s="72">
        <f t="shared" si="4"/>
        <v>0</v>
      </c>
      <c r="I13" s="72">
        <f t="shared" si="4"/>
        <v>0</v>
      </c>
      <c r="J13" s="72">
        <f t="shared" si="4"/>
        <v>0</v>
      </c>
      <c r="K13" s="72">
        <f t="shared" si="0"/>
        <v>313</v>
      </c>
      <c r="L13" s="296">
        <f t="shared" si="1"/>
        <v>208</v>
      </c>
    </row>
    <row r="14" spans="1:13" x14ac:dyDescent="0.35">
      <c r="A14" s="301" t="s">
        <v>307</v>
      </c>
      <c r="B14" s="301" t="s">
        <v>296</v>
      </c>
      <c r="C14" s="302">
        <v>77</v>
      </c>
      <c r="D14" s="302">
        <v>58</v>
      </c>
      <c r="E14" s="302">
        <v>0</v>
      </c>
      <c r="F14" s="302">
        <v>0</v>
      </c>
      <c r="G14" s="302">
        <v>9</v>
      </c>
      <c r="H14" s="302">
        <v>5</v>
      </c>
      <c r="I14" s="302">
        <v>0</v>
      </c>
      <c r="J14" s="302">
        <v>0</v>
      </c>
      <c r="K14" s="72">
        <f t="shared" si="0"/>
        <v>86</v>
      </c>
      <c r="L14" s="296">
        <f t="shared" si="1"/>
        <v>63</v>
      </c>
    </row>
    <row r="15" spans="1:13" x14ac:dyDescent="0.35">
      <c r="A15" s="301" t="s">
        <v>307</v>
      </c>
      <c r="B15" s="301" t="s">
        <v>297</v>
      </c>
      <c r="C15" s="302">
        <v>108</v>
      </c>
      <c r="D15" s="302">
        <v>53</v>
      </c>
      <c r="E15" s="302">
        <v>0</v>
      </c>
      <c r="F15" s="302">
        <v>0</v>
      </c>
      <c r="G15" s="302">
        <v>15</v>
      </c>
      <c r="H15" s="302">
        <v>7</v>
      </c>
      <c r="I15" s="302">
        <v>0</v>
      </c>
      <c r="J15" s="302">
        <v>0</v>
      </c>
      <c r="K15" s="72">
        <f t="shared" si="0"/>
        <v>123</v>
      </c>
      <c r="L15" s="296">
        <f t="shared" si="1"/>
        <v>60</v>
      </c>
    </row>
    <row r="16" spans="1:13" x14ac:dyDescent="0.35">
      <c r="A16" s="301" t="s">
        <v>307</v>
      </c>
      <c r="B16" s="301" t="s">
        <v>298</v>
      </c>
      <c r="C16" s="302">
        <v>0</v>
      </c>
      <c r="D16" s="302">
        <v>0</v>
      </c>
      <c r="E16" s="302">
        <v>0</v>
      </c>
      <c r="F16" s="302">
        <v>0</v>
      </c>
      <c r="G16" s="302">
        <v>0</v>
      </c>
      <c r="H16" s="302">
        <v>0</v>
      </c>
      <c r="I16" s="302">
        <v>0</v>
      </c>
      <c r="J16" s="302">
        <v>0</v>
      </c>
      <c r="K16" s="72">
        <f t="shared" si="0"/>
        <v>0</v>
      </c>
      <c r="L16" s="296">
        <f t="shared" si="1"/>
        <v>0</v>
      </c>
    </row>
    <row r="17" spans="1:12" x14ac:dyDescent="0.35">
      <c r="A17" s="301" t="s">
        <v>307</v>
      </c>
      <c r="B17" s="301" t="s">
        <v>299</v>
      </c>
      <c r="C17" s="302">
        <v>6</v>
      </c>
      <c r="D17" s="302">
        <v>3</v>
      </c>
      <c r="E17" s="302">
        <v>0</v>
      </c>
      <c r="F17" s="302">
        <v>0</v>
      </c>
      <c r="G17" s="302">
        <v>7</v>
      </c>
      <c r="H17" s="302">
        <v>1</v>
      </c>
      <c r="I17" s="302">
        <v>1</v>
      </c>
      <c r="J17" s="302">
        <v>0</v>
      </c>
      <c r="K17" s="72">
        <f t="shared" si="0"/>
        <v>14</v>
      </c>
      <c r="L17" s="296">
        <f t="shared" si="1"/>
        <v>4</v>
      </c>
    </row>
    <row r="18" spans="1:12" x14ac:dyDescent="0.35">
      <c r="A18" s="438" t="s">
        <v>306</v>
      </c>
      <c r="B18" s="439"/>
      <c r="C18" s="72">
        <f>SUM(C14:C17)</f>
        <v>191</v>
      </c>
      <c r="D18" s="72">
        <f>SUM(D14:D17)</f>
        <v>114</v>
      </c>
      <c r="E18" s="72">
        <f>SUM(E14:E17)</f>
        <v>0</v>
      </c>
      <c r="F18" s="72">
        <f>SUM(F14:F17)</f>
        <v>0</v>
      </c>
      <c r="G18" s="72">
        <f t="shared" ref="G18:I18" si="5">SUM(G14:G17)</f>
        <v>31</v>
      </c>
      <c r="H18" s="72">
        <f t="shared" si="5"/>
        <v>13</v>
      </c>
      <c r="I18" s="72">
        <f t="shared" si="5"/>
        <v>1</v>
      </c>
      <c r="J18" s="72">
        <f>SUM(J14:J17)</f>
        <v>0</v>
      </c>
      <c r="K18" s="72">
        <f t="shared" si="0"/>
        <v>223</v>
      </c>
      <c r="L18" s="296">
        <f t="shared" si="1"/>
        <v>127</v>
      </c>
    </row>
    <row r="19" spans="1:12" x14ac:dyDescent="0.35">
      <c r="A19" s="301" t="s">
        <v>300</v>
      </c>
      <c r="B19" s="301" t="s">
        <v>296</v>
      </c>
      <c r="C19" s="302">
        <v>90</v>
      </c>
      <c r="D19" s="302">
        <v>76</v>
      </c>
      <c r="E19" s="302">
        <v>4</v>
      </c>
      <c r="F19" s="302">
        <v>3</v>
      </c>
      <c r="G19" s="302">
        <v>7</v>
      </c>
      <c r="H19" s="302">
        <v>4</v>
      </c>
      <c r="I19" s="302">
        <v>0</v>
      </c>
      <c r="J19" s="302">
        <v>0</v>
      </c>
      <c r="K19" s="72">
        <f t="shared" si="0"/>
        <v>101</v>
      </c>
      <c r="L19" s="296">
        <f t="shared" si="1"/>
        <v>83</v>
      </c>
    </row>
    <row r="20" spans="1:12" x14ac:dyDescent="0.35">
      <c r="A20" s="301" t="s">
        <v>300</v>
      </c>
      <c r="B20" s="301" t="s">
        <v>297</v>
      </c>
      <c r="C20" s="302">
        <v>79</v>
      </c>
      <c r="D20" s="302">
        <v>61</v>
      </c>
      <c r="E20" s="302">
        <v>7</v>
      </c>
      <c r="F20" s="302">
        <v>3</v>
      </c>
      <c r="G20" s="302">
        <v>7</v>
      </c>
      <c r="H20" s="302">
        <v>5</v>
      </c>
      <c r="I20" s="302">
        <v>0</v>
      </c>
      <c r="J20" s="302">
        <v>0</v>
      </c>
      <c r="K20" s="72">
        <f t="shared" si="0"/>
        <v>93</v>
      </c>
      <c r="L20" s="296">
        <f t="shared" si="1"/>
        <v>69</v>
      </c>
    </row>
    <row r="21" spans="1:12" x14ac:dyDescent="0.35">
      <c r="A21" s="301" t="s">
        <v>300</v>
      </c>
      <c r="B21" s="301" t="s">
        <v>298</v>
      </c>
      <c r="C21" s="302">
        <v>0</v>
      </c>
      <c r="D21" s="302">
        <v>0</v>
      </c>
      <c r="E21" s="302">
        <v>0</v>
      </c>
      <c r="F21" s="302">
        <v>0</v>
      </c>
      <c r="G21" s="302">
        <v>0</v>
      </c>
      <c r="H21" s="302">
        <v>0</v>
      </c>
      <c r="I21" s="302">
        <v>0</v>
      </c>
      <c r="J21" s="302">
        <v>0</v>
      </c>
      <c r="K21" s="72">
        <f t="shared" si="0"/>
        <v>0</v>
      </c>
      <c r="L21" s="296">
        <f t="shared" si="1"/>
        <v>0</v>
      </c>
    </row>
    <row r="22" spans="1:12" x14ac:dyDescent="0.35">
      <c r="A22" s="301" t="s">
        <v>300</v>
      </c>
      <c r="B22" s="301" t="s">
        <v>299</v>
      </c>
      <c r="C22" s="302">
        <v>1</v>
      </c>
      <c r="D22" s="302">
        <v>1</v>
      </c>
      <c r="E22" s="302">
        <v>0</v>
      </c>
      <c r="F22" s="302">
        <v>0</v>
      </c>
      <c r="G22" s="302">
        <v>2</v>
      </c>
      <c r="H22" s="302">
        <v>1</v>
      </c>
      <c r="I22" s="302">
        <v>0</v>
      </c>
      <c r="J22" s="302">
        <v>0</v>
      </c>
      <c r="K22" s="72">
        <f t="shared" si="0"/>
        <v>3</v>
      </c>
      <c r="L22" s="296">
        <f t="shared" si="1"/>
        <v>2</v>
      </c>
    </row>
    <row r="23" spans="1:12" x14ac:dyDescent="0.35">
      <c r="A23" s="438" t="s">
        <v>308</v>
      </c>
      <c r="B23" s="439"/>
      <c r="C23" s="72">
        <f>SUM(C19:C22)</f>
        <v>170</v>
      </c>
      <c r="D23" s="72">
        <f>SUM(D19:D22)</f>
        <v>138</v>
      </c>
      <c r="E23" s="72">
        <f>SUM(E19:E22)</f>
        <v>11</v>
      </c>
      <c r="F23" s="72">
        <f>SUM(F19:F22)</f>
        <v>6</v>
      </c>
      <c r="G23" s="72">
        <f t="shared" ref="G23:J23" si="6">SUM(G19:G22)</f>
        <v>16</v>
      </c>
      <c r="H23" s="72">
        <f t="shared" si="6"/>
        <v>10</v>
      </c>
      <c r="I23" s="72">
        <f t="shared" si="6"/>
        <v>0</v>
      </c>
      <c r="J23" s="72">
        <f t="shared" si="6"/>
        <v>0</v>
      </c>
      <c r="K23" s="72">
        <f t="shared" si="0"/>
        <v>197</v>
      </c>
      <c r="L23" s="296">
        <f t="shared" si="1"/>
        <v>154</v>
      </c>
    </row>
    <row r="24" spans="1:12" x14ac:dyDescent="0.35">
      <c r="A24" s="301" t="s">
        <v>295</v>
      </c>
      <c r="B24" s="301" t="s">
        <v>296</v>
      </c>
      <c r="C24" s="302">
        <v>133</v>
      </c>
      <c r="D24" s="302">
        <v>103</v>
      </c>
      <c r="E24" s="302">
        <v>5</v>
      </c>
      <c r="F24" s="302">
        <v>3</v>
      </c>
      <c r="G24" s="302">
        <v>7</v>
      </c>
      <c r="H24" s="302">
        <v>6</v>
      </c>
      <c r="I24" s="302">
        <v>0</v>
      </c>
      <c r="J24" s="302">
        <v>0</v>
      </c>
      <c r="K24" s="72">
        <f t="shared" si="0"/>
        <v>145</v>
      </c>
      <c r="L24" s="296">
        <f t="shared" si="1"/>
        <v>112</v>
      </c>
    </row>
    <row r="25" spans="1:12" x14ac:dyDescent="0.35">
      <c r="A25" s="301" t="s">
        <v>295</v>
      </c>
      <c r="B25" s="301" t="s">
        <v>297</v>
      </c>
      <c r="C25" s="302">
        <v>170</v>
      </c>
      <c r="D25" s="302">
        <v>142</v>
      </c>
      <c r="E25" s="302">
        <v>8</v>
      </c>
      <c r="F25" s="302">
        <v>8</v>
      </c>
      <c r="G25" s="302">
        <v>8</v>
      </c>
      <c r="H25" s="302">
        <v>6</v>
      </c>
      <c r="I25" s="302">
        <v>0</v>
      </c>
      <c r="J25" s="302">
        <v>0</v>
      </c>
      <c r="K25" s="72">
        <f t="shared" si="0"/>
        <v>186</v>
      </c>
      <c r="L25" s="296">
        <f t="shared" si="1"/>
        <v>156</v>
      </c>
    </row>
    <row r="26" spans="1:12" x14ac:dyDescent="0.35">
      <c r="A26" s="301" t="s">
        <v>295</v>
      </c>
      <c r="B26" s="301" t="s">
        <v>298</v>
      </c>
      <c r="C26" s="302">
        <v>0</v>
      </c>
      <c r="D26" s="302">
        <v>0</v>
      </c>
      <c r="E26" s="302">
        <v>0</v>
      </c>
      <c r="F26" s="302">
        <v>0</v>
      </c>
      <c r="G26" s="302">
        <v>0</v>
      </c>
      <c r="H26" s="302">
        <v>0</v>
      </c>
      <c r="I26" s="302">
        <v>0</v>
      </c>
      <c r="J26" s="302">
        <v>0</v>
      </c>
      <c r="K26" s="72">
        <f t="shared" si="0"/>
        <v>0</v>
      </c>
      <c r="L26" s="296">
        <f t="shared" si="1"/>
        <v>0</v>
      </c>
    </row>
    <row r="27" spans="1:12" x14ac:dyDescent="0.35">
      <c r="A27" s="301" t="s">
        <v>295</v>
      </c>
      <c r="B27" s="301" t="s">
        <v>299</v>
      </c>
      <c r="C27" s="302">
        <v>15</v>
      </c>
      <c r="D27" s="302">
        <v>11</v>
      </c>
      <c r="E27" s="302">
        <v>0</v>
      </c>
      <c r="F27" s="302">
        <v>0</v>
      </c>
      <c r="G27" s="302">
        <v>7</v>
      </c>
      <c r="H27" s="302">
        <v>4</v>
      </c>
      <c r="I27" s="302">
        <v>0</v>
      </c>
      <c r="J27" s="302">
        <v>0</v>
      </c>
      <c r="K27" s="72">
        <f t="shared" si="0"/>
        <v>22</v>
      </c>
      <c r="L27" s="296">
        <f t="shared" si="1"/>
        <v>15</v>
      </c>
    </row>
    <row r="28" spans="1:12" x14ac:dyDescent="0.35">
      <c r="A28" s="438" t="s">
        <v>309</v>
      </c>
      <c r="B28" s="439"/>
      <c r="C28" s="72">
        <f>SUM(C24:C27)</f>
        <v>318</v>
      </c>
      <c r="D28" s="72">
        <f>SUM(D24:D27)</f>
        <v>256</v>
      </c>
      <c r="E28" s="72">
        <f>SUM(E24:E27)</f>
        <v>13</v>
      </c>
      <c r="F28" s="72">
        <f>SUM(F24:F27)</f>
        <v>11</v>
      </c>
      <c r="G28" s="72">
        <f t="shared" ref="G28:J28" si="7">SUM(G24:G27)</f>
        <v>22</v>
      </c>
      <c r="H28" s="72">
        <f t="shared" si="7"/>
        <v>16</v>
      </c>
      <c r="I28" s="72">
        <f t="shared" si="7"/>
        <v>0</v>
      </c>
      <c r="J28" s="72">
        <f t="shared" si="7"/>
        <v>0</v>
      </c>
      <c r="K28" s="72">
        <f t="shared" si="0"/>
        <v>353</v>
      </c>
      <c r="L28" s="296">
        <f t="shared" si="1"/>
        <v>283</v>
      </c>
    </row>
    <row r="29" spans="1:12" x14ac:dyDescent="0.35">
      <c r="A29" s="303" t="s">
        <v>303</v>
      </c>
      <c r="B29" s="303" t="s">
        <v>296</v>
      </c>
      <c r="C29" s="304">
        <v>14</v>
      </c>
      <c r="D29" s="304">
        <v>1</v>
      </c>
      <c r="E29" s="304">
        <v>0</v>
      </c>
      <c r="F29" s="304">
        <v>0</v>
      </c>
      <c r="G29" s="304">
        <v>0</v>
      </c>
      <c r="H29" s="304">
        <v>0</v>
      </c>
      <c r="I29" s="304">
        <v>0</v>
      </c>
      <c r="J29" s="304">
        <v>0</v>
      </c>
      <c r="K29" s="72">
        <f t="shared" si="0"/>
        <v>14</v>
      </c>
      <c r="L29" s="296">
        <f t="shared" si="1"/>
        <v>1</v>
      </c>
    </row>
    <row r="30" spans="1:12" x14ac:dyDescent="0.35">
      <c r="A30" s="303" t="s">
        <v>303</v>
      </c>
      <c r="B30" s="303" t="s">
        <v>297</v>
      </c>
      <c r="C30" s="304">
        <v>0</v>
      </c>
      <c r="D30" s="304">
        <v>0</v>
      </c>
      <c r="E30" s="304">
        <v>0</v>
      </c>
      <c r="F30" s="304">
        <v>0</v>
      </c>
      <c r="G30" s="304">
        <v>0</v>
      </c>
      <c r="H30" s="304">
        <v>0</v>
      </c>
      <c r="I30" s="304">
        <v>0</v>
      </c>
      <c r="J30" s="304">
        <v>0</v>
      </c>
      <c r="K30" s="72">
        <f t="shared" si="0"/>
        <v>0</v>
      </c>
      <c r="L30" s="296">
        <f t="shared" si="1"/>
        <v>0</v>
      </c>
    </row>
    <row r="31" spans="1:12" x14ac:dyDescent="0.35">
      <c r="A31" s="303" t="s">
        <v>303</v>
      </c>
      <c r="B31" s="303" t="s">
        <v>298</v>
      </c>
      <c r="C31" s="304">
        <v>0</v>
      </c>
      <c r="D31" s="304">
        <v>0</v>
      </c>
      <c r="E31" s="304">
        <v>0</v>
      </c>
      <c r="F31" s="304">
        <v>0</v>
      </c>
      <c r="G31" s="304">
        <v>0</v>
      </c>
      <c r="H31" s="304">
        <v>0</v>
      </c>
      <c r="I31" s="304">
        <v>0</v>
      </c>
      <c r="J31" s="304">
        <v>0</v>
      </c>
      <c r="K31" s="72">
        <f t="shared" si="0"/>
        <v>0</v>
      </c>
      <c r="L31" s="296">
        <f t="shared" si="1"/>
        <v>0</v>
      </c>
    </row>
    <row r="32" spans="1:12" x14ac:dyDescent="0.35">
      <c r="A32" s="303" t="s">
        <v>303</v>
      </c>
      <c r="B32" s="303" t="s">
        <v>299</v>
      </c>
      <c r="C32" s="304">
        <v>0</v>
      </c>
      <c r="D32" s="304">
        <v>0</v>
      </c>
      <c r="E32" s="304">
        <v>0</v>
      </c>
      <c r="F32" s="304">
        <v>0</v>
      </c>
      <c r="G32" s="304">
        <v>0</v>
      </c>
      <c r="H32" s="304">
        <v>0</v>
      </c>
      <c r="I32" s="304">
        <v>0</v>
      </c>
      <c r="J32" s="304">
        <v>0</v>
      </c>
      <c r="K32" s="72">
        <f t="shared" si="0"/>
        <v>0</v>
      </c>
      <c r="L32" s="296">
        <f t="shared" si="1"/>
        <v>0</v>
      </c>
    </row>
    <row r="33" spans="1:12" ht="16" thickBot="1" x14ac:dyDescent="0.4">
      <c r="A33" s="440" t="s">
        <v>310</v>
      </c>
      <c r="B33" s="441"/>
      <c r="C33" s="131">
        <f t="shared" ref="C33:J33" si="8">SUM(C29:C32)</f>
        <v>14</v>
      </c>
      <c r="D33" s="131">
        <f t="shared" si="8"/>
        <v>1</v>
      </c>
      <c r="E33" s="131">
        <f t="shared" si="8"/>
        <v>0</v>
      </c>
      <c r="F33" s="131">
        <f t="shared" si="8"/>
        <v>0</v>
      </c>
      <c r="G33" s="131">
        <f t="shared" si="8"/>
        <v>0</v>
      </c>
      <c r="H33" s="131">
        <f t="shared" si="8"/>
        <v>0</v>
      </c>
      <c r="I33" s="131">
        <f t="shared" si="8"/>
        <v>0</v>
      </c>
      <c r="J33" s="131">
        <f t="shared" si="8"/>
        <v>0</v>
      </c>
      <c r="K33" s="131">
        <f t="shared" si="0"/>
        <v>14</v>
      </c>
      <c r="L33" s="297">
        <f t="shared" si="1"/>
        <v>1</v>
      </c>
    </row>
    <row r="34" spans="1:12" x14ac:dyDescent="0.35">
      <c r="A34" s="265" t="s">
        <v>132</v>
      </c>
      <c r="B34" s="298">
        <v>1</v>
      </c>
      <c r="C34" s="206">
        <f>+C4+C9+C14+C19+C24+C29</f>
        <v>489</v>
      </c>
      <c r="D34" s="206">
        <f t="shared" ref="C34:F38" si="9">+D4+D9+D14+D19+D24+D29</f>
        <v>367</v>
      </c>
      <c r="E34" s="206">
        <f t="shared" si="9"/>
        <v>12</v>
      </c>
      <c r="F34" s="206">
        <f t="shared" si="9"/>
        <v>7</v>
      </c>
      <c r="G34" s="206">
        <f t="shared" ref="G34:I34" si="10">+G4+G9+G14+G19+G24+G29</f>
        <v>27</v>
      </c>
      <c r="H34" s="206">
        <f t="shared" si="10"/>
        <v>15</v>
      </c>
      <c r="I34" s="206">
        <f t="shared" si="10"/>
        <v>0</v>
      </c>
      <c r="J34" s="206">
        <f>+J4+J9+J14+J19+J24+J29</f>
        <v>0</v>
      </c>
      <c r="K34" s="206">
        <f>+C34+E34+G34+I34</f>
        <v>528</v>
      </c>
      <c r="L34" s="299">
        <f t="shared" si="1"/>
        <v>389</v>
      </c>
    </row>
    <row r="35" spans="1:12" x14ac:dyDescent="0.35">
      <c r="A35" s="266"/>
      <c r="B35" s="267">
        <v>2</v>
      </c>
      <c r="C35" s="72">
        <f t="shared" si="9"/>
        <v>501</v>
      </c>
      <c r="D35" s="72">
        <f t="shared" si="9"/>
        <v>364</v>
      </c>
      <c r="E35" s="72">
        <f t="shared" si="9"/>
        <v>21</v>
      </c>
      <c r="F35" s="72">
        <f t="shared" si="9"/>
        <v>15</v>
      </c>
      <c r="G35" s="72">
        <f t="shared" ref="G35:J35" si="11">+G5+G10+G15+G20+G25+G30</f>
        <v>30</v>
      </c>
      <c r="H35" s="72">
        <f t="shared" si="11"/>
        <v>18</v>
      </c>
      <c r="I35" s="72">
        <f t="shared" si="11"/>
        <v>0</v>
      </c>
      <c r="J35" s="72">
        <f t="shared" si="11"/>
        <v>0</v>
      </c>
      <c r="K35" s="72">
        <f t="shared" si="0"/>
        <v>552</v>
      </c>
      <c r="L35" s="296">
        <f t="shared" si="1"/>
        <v>397</v>
      </c>
    </row>
    <row r="36" spans="1:12" x14ac:dyDescent="0.35">
      <c r="A36" s="266"/>
      <c r="B36" s="267" t="s">
        <v>3</v>
      </c>
      <c r="C36" s="72">
        <f t="shared" si="9"/>
        <v>226</v>
      </c>
      <c r="D36" s="72">
        <f t="shared" si="9"/>
        <v>163</v>
      </c>
      <c r="E36" s="72">
        <f t="shared" si="9"/>
        <v>147</v>
      </c>
      <c r="F36" s="72">
        <f t="shared" si="9"/>
        <v>62</v>
      </c>
      <c r="G36" s="72">
        <f t="shared" ref="G36:J36" si="12">+G6+G11+G16+G21+G26+G31</f>
        <v>0</v>
      </c>
      <c r="H36" s="72">
        <f t="shared" si="12"/>
        <v>0</v>
      </c>
      <c r="I36" s="72">
        <f t="shared" si="12"/>
        <v>0</v>
      </c>
      <c r="J36" s="72">
        <f t="shared" si="12"/>
        <v>0</v>
      </c>
      <c r="K36" s="72">
        <f t="shared" si="0"/>
        <v>373</v>
      </c>
      <c r="L36" s="296">
        <f t="shared" si="1"/>
        <v>225</v>
      </c>
    </row>
    <row r="37" spans="1:12" ht="16" thickBot="1" x14ac:dyDescent="0.4">
      <c r="A37" s="207"/>
      <c r="B37" s="268">
        <v>3</v>
      </c>
      <c r="C37" s="131">
        <f t="shared" si="9"/>
        <v>71</v>
      </c>
      <c r="D37" s="131">
        <f t="shared" si="9"/>
        <v>48</v>
      </c>
      <c r="E37" s="131">
        <f t="shared" si="9"/>
        <v>6</v>
      </c>
      <c r="F37" s="131">
        <f>+F7+F12+F17+F22+F27+F32</f>
        <v>2</v>
      </c>
      <c r="G37" s="131">
        <f t="shared" ref="G37:I37" si="13">+G7+G12+G17+G22+G27+G32</f>
        <v>26</v>
      </c>
      <c r="H37" s="131">
        <f t="shared" si="13"/>
        <v>16</v>
      </c>
      <c r="I37" s="131">
        <f t="shared" si="13"/>
        <v>1</v>
      </c>
      <c r="J37" s="131">
        <f>+J7+J12+J17+J22+J27+J32</f>
        <v>0</v>
      </c>
      <c r="K37" s="131">
        <f t="shared" si="0"/>
        <v>104</v>
      </c>
      <c r="L37" s="297">
        <f t="shared" si="1"/>
        <v>66</v>
      </c>
    </row>
    <row r="38" spans="1:12" ht="16" thickBot="1" x14ac:dyDescent="0.4">
      <c r="A38" s="433" t="s">
        <v>131</v>
      </c>
      <c r="B38" s="434"/>
      <c r="C38" s="208">
        <f t="shared" si="9"/>
        <v>1287</v>
      </c>
      <c r="D38" s="208">
        <f t="shared" si="9"/>
        <v>942</v>
      </c>
      <c r="E38" s="208">
        <f t="shared" si="9"/>
        <v>186</v>
      </c>
      <c r="F38" s="208">
        <f t="shared" si="9"/>
        <v>86</v>
      </c>
      <c r="G38" s="208">
        <f t="shared" ref="G38:J38" si="14">+G8+G13+G18+G23+G28+G33</f>
        <v>83</v>
      </c>
      <c r="H38" s="208">
        <f t="shared" si="14"/>
        <v>49</v>
      </c>
      <c r="I38" s="208">
        <f t="shared" si="14"/>
        <v>1</v>
      </c>
      <c r="J38" s="208">
        <f t="shared" si="14"/>
        <v>0</v>
      </c>
      <c r="K38" s="208">
        <f t="shared" si="0"/>
        <v>1557</v>
      </c>
      <c r="L38" s="300">
        <f t="shared" si="1"/>
        <v>1077</v>
      </c>
    </row>
    <row r="40" spans="1:12" x14ac:dyDescent="0.35">
      <c r="A40" s="17" t="s">
        <v>29</v>
      </c>
    </row>
  </sheetData>
  <mergeCells count="13">
    <mergeCell ref="A1:L1"/>
    <mergeCell ref="C2:F2"/>
    <mergeCell ref="G2:J2"/>
    <mergeCell ref="K2:L2"/>
    <mergeCell ref="A2:A3"/>
    <mergeCell ref="B2:B3"/>
    <mergeCell ref="A38:B38"/>
    <mergeCell ref="A8:B8"/>
    <mergeCell ref="A13:B13"/>
    <mergeCell ref="A18:B18"/>
    <mergeCell ref="A23:B23"/>
    <mergeCell ref="A28:B28"/>
    <mergeCell ref="A33:B33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view="pageBreakPreview" topLeftCell="A75" zoomScaleNormal="100" zoomScaleSheetLayoutView="100" workbookViewId="0">
      <selection activeCell="J83" sqref="J83"/>
    </sheetView>
  </sheetViews>
  <sheetFormatPr defaultRowHeight="15.5" x14ac:dyDescent="0.35"/>
  <cols>
    <col min="1" max="1" width="27.58203125" customWidth="1"/>
    <col min="2" max="3" width="10.58203125" customWidth="1"/>
    <col min="4" max="4" width="9.5" customWidth="1"/>
    <col min="5" max="6" width="9.75" customWidth="1"/>
    <col min="7" max="10" width="11.08203125" customWidth="1"/>
  </cols>
  <sheetData>
    <row r="1" spans="1:11" ht="46.5" customHeight="1" x14ac:dyDescent="0.4">
      <c r="A1" s="462" t="s">
        <v>205</v>
      </c>
      <c r="B1" s="462"/>
      <c r="C1" s="462"/>
      <c r="D1" s="462"/>
      <c r="E1" s="462"/>
      <c r="F1" s="462"/>
      <c r="G1" s="462"/>
      <c r="H1" s="462"/>
      <c r="I1" s="462"/>
      <c r="J1" s="462"/>
    </row>
    <row r="2" spans="1:11" ht="16" thickBot="1" x14ac:dyDescent="0.4">
      <c r="A2" s="459" t="s">
        <v>26</v>
      </c>
      <c r="B2" s="459"/>
      <c r="C2" s="459"/>
      <c r="D2" s="459"/>
      <c r="E2" s="459"/>
      <c r="F2" s="459"/>
      <c r="G2" s="459"/>
      <c r="H2" s="459"/>
      <c r="I2" s="459"/>
      <c r="J2" s="459"/>
      <c r="K2" s="16"/>
    </row>
    <row r="3" spans="1:11" ht="30.5" thickBot="1" x14ac:dyDescent="0.4">
      <c r="A3" s="75" t="s">
        <v>51</v>
      </c>
      <c r="B3" s="80" t="s">
        <v>31</v>
      </c>
      <c r="C3" s="80" t="s">
        <v>32</v>
      </c>
      <c r="D3" s="81" t="s">
        <v>33</v>
      </c>
      <c r="E3" s="81" t="s">
        <v>34</v>
      </c>
      <c r="F3" s="81" t="s">
        <v>35</v>
      </c>
      <c r="G3" s="82" t="s">
        <v>36</v>
      </c>
      <c r="H3" s="82" t="s">
        <v>37</v>
      </c>
      <c r="I3" s="82" t="s">
        <v>38</v>
      </c>
      <c r="J3" s="83" t="s">
        <v>39</v>
      </c>
    </row>
    <row r="4" spans="1:11" x14ac:dyDescent="0.35">
      <c r="A4" s="248" t="s">
        <v>266</v>
      </c>
      <c r="B4" s="249">
        <v>701</v>
      </c>
      <c r="C4" s="249">
        <v>417</v>
      </c>
      <c r="D4" s="249">
        <v>376</v>
      </c>
      <c r="E4" s="249">
        <v>192</v>
      </c>
      <c r="F4" s="249">
        <v>74.5</v>
      </c>
      <c r="G4" s="127">
        <f>IFERROR(C4/B4,0)</f>
        <v>0.59486447931526387</v>
      </c>
      <c r="H4" s="127">
        <f>IFERROR(E4/D4,0)</f>
        <v>0.51063829787234039</v>
      </c>
      <c r="I4" s="127">
        <f>IFERROR(F4/E4,0)</f>
        <v>0.38802083333333331</v>
      </c>
      <c r="J4" s="127">
        <f>IFERROR(F4/B4,0)</f>
        <v>0.10627674750356633</v>
      </c>
    </row>
    <row r="5" spans="1:11" x14ac:dyDescent="0.35">
      <c r="A5" s="248" t="s">
        <v>267</v>
      </c>
      <c r="B5" s="249">
        <v>650</v>
      </c>
      <c r="C5" s="249">
        <v>231.5</v>
      </c>
      <c r="D5" s="249">
        <v>204</v>
      </c>
      <c r="E5" s="249">
        <v>152</v>
      </c>
      <c r="F5" s="249">
        <v>61</v>
      </c>
      <c r="G5" s="128">
        <f>IFERROR(C5/B5,0)</f>
        <v>0.35615384615384615</v>
      </c>
      <c r="H5" s="128">
        <f t="shared" ref="H5:H27" si="0">IFERROR(E5/D5,0)</f>
        <v>0.74509803921568629</v>
      </c>
      <c r="I5" s="128">
        <f t="shared" ref="I5:I27" si="1">IFERROR(F5/E5,0)</f>
        <v>0.40131578947368424</v>
      </c>
      <c r="J5" s="128">
        <f t="shared" ref="J5:J27" si="2">IFERROR(F5/B5,0)</f>
        <v>9.3846153846153843E-2</v>
      </c>
    </row>
    <row r="6" spans="1:11" x14ac:dyDescent="0.35">
      <c r="A6" s="248" t="s">
        <v>268</v>
      </c>
      <c r="B6" s="249">
        <v>100</v>
      </c>
      <c r="C6" s="249">
        <v>15</v>
      </c>
      <c r="D6" s="249">
        <v>13</v>
      </c>
      <c r="E6" s="249">
        <v>9</v>
      </c>
      <c r="F6" s="249">
        <v>4</v>
      </c>
      <c r="G6" s="128">
        <f t="shared" ref="G6:G31" si="3">IFERROR(C6/B6,0)</f>
        <v>0.15</v>
      </c>
      <c r="H6" s="128">
        <f t="shared" si="0"/>
        <v>0.69230769230769229</v>
      </c>
      <c r="I6" s="128">
        <f t="shared" si="1"/>
        <v>0.44444444444444442</v>
      </c>
      <c r="J6" s="128">
        <f t="shared" si="2"/>
        <v>0.04</v>
      </c>
    </row>
    <row r="7" spans="1:11" x14ac:dyDescent="0.35">
      <c r="A7" s="248" t="s">
        <v>269</v>
      </c>
      <c r="B7" s="249">
        <v>137.5</v>
      </c>
      <c r="C7" s="249">
        <v>392</v>
      </c>
      <c r="D7" s="249">
        <v>362</v>
      </c>
      <c r="E7" s="249">
        <v>285</v>
      </c>
      <c r="F7" s="249">
        <v>152</v>
      </c>
      <c r="G7" s="128">
        <f t="shared" si="3"/>
        <v>2.8509090909090911</v>
      </c>
      <c r="H7" s="128">
        <f t="shared" si="0"/>
        <v>0.78729281767955805</v>
      </c>
      <c r="I7" s="128">
        <f t="shared" si="1"/>
        <v>0.53333333333333333</v>
      </c>
      <c r="J7" s="128">
        <f t="shared" si="2"/>
        <v>1.1054545454545455</v>
      </c>
    </row>
    <row r="8" spans="1:11" x14ac:dyDescent="0.35">
      <c r="A8" s="248" t="s">
        <v>270</v>
      </c>
      <c r="B8" s="249">
        <v>36</v>
      </c>
      <c r="C8" s="249">
        <v>56</v>
      </c>
      <c r="D8" s="249">
        <v>56</v>
      </c>
      <c r="E8" s="249">
        <v>43</v>
      </c>
      <c r="F8" s="249">
        <v>25.5</v>
      </c>
      <c r="G8" s="128">
        <f t="shared" si="3"/>
        <v>1.5555555555555556</v>
      </c>
      <c r="H8" s="128">
        <f t="shared" si="0"/>
        <v>0.7678571428571429</v>
      </c>
      <c r="I8" s="128">
        <f t="shared" si="1"/>
        <v>0.59302325581395354</v>
      </c>
      <c r="J8" s="128">
        <f t="shared" si="2"/>
        <v>0.70833333333333337</v>
      </c>
    </row>
    <row r="9" spans="1:11" x14ac:dyDescent="0.35">
      <c r="A9" s="248" t="s">
        <v>271</v>
      </c>
      <c r="B9" s="249">
        <v>450</v>
      </c>
      <c r="C9" s="249">
        <v>49</v>
      </c>
      <c r="D9" s="249">
        <v>40</v>
      </c>
      <c r="E9" s="249">
        <v>27.5</v>
      </c>
      <c r="F9" s="249">
        <v>13.5</v>
      </c>
      <c r="G9" s="128">
        <f t="shared" si="3"/>
        <v>0.10888888888888888</v>
      </c>
      <c r="H9" s="128">
        <f t="shared" si="0"/>
        <v>0.6875</v>
      </c>
      <c r="I9" s="128">
        <f t="shared" si="1"/>
        <v>0.49090909090909091</v>
      </c>
      <c r="J9" s="128">
        <f t="shared" si="2"/>
        <v>0.03</v>
      </c>
    </row>
    <row r="10" spans="1:11" x14ac:dyDescent="0.35">
      <c r="A10" s="248" t="s">
        <v>272</v>
      </c>
      <c r="B10" s="249">
        <v>13.5</v>
      </c>
      <c r="C10" s="249">
        <v>58.5</v>
      </c>
      <c r="D10" s="249">
        <v>51.5</v>
      </c>
      <c r="E10" s="249">
        <v>45</v>
      </c>
      <c r="F10" s="249">
        <v>25</v>
      </c>
      <c r="G10" s="128">
        <f t="shared" si="3"/>
        <v>4.333333333333333</v>
      </c>
      <c r="H10" s="128">
        <f t="shared" si="0"/>
        <v>0.87378640776699024</v>
      </c>
      <c r="I10" s="128">
        <f t="shared" si="1"/>
        <v>0.55555555555555558</v>
      </c>
      <c r="J10" s="128">
        <f t="shared" si="2"/>
        <v>1.8518518518518519</v>
      </c>
    </row>
    <row r="11" spans="1:11" x14ac:dyDescent="0.35">
      <c r="A11" s="248" t="s">
        <v>273</v>
      </c>
      <c r="B11" s="249">
        <v>551.5</v>
      </c>
      <c r="C11" s="249">
        <v>101.5</v>
      </c>
      <c r="D11" s="249">
        <v>67</v>
      </c>
      <c r="E11" s="249">
        <v>48</v>
      </c>
      <c r="F11" s="249">
        <v>28.5</v>
      </c>
      <c r="G11" s="128">
        <f t="shared" si="3"/>
        <v>0.18404351767905711</v>
      </c>
      <c r="H11" s="128">
        <f t="shared" si="0"/>
        <v>0.71641791044776115</v>
      </c>
      <c r="I11" s="128">
        <f t="shared" si="1"/>
        <v>0.59375</v>
      </c>
      <c r="J11" s="128">
        <f t="shared" si="2"/>
        <v>5.1677243880326386E-2</v>
      </c>
    </row>
    <row r="12" spans="1:11" x14ac:dyDescent="0.35">
      <c r="A12" s="248" t="s">
        <v>274</v>
      </c>
      <c r="B12" s="249">
        <v>501</v>
      </c>
      <c r="C12" s="249">
        <v>69.5</v>
      </c>
      <c r="D12" s="249">
        <v>62</v>
      </c>
      <c r="E12" s="249">
        <v>43</v>
      </c>
      <c r="F12" s="249">
        <v>24</v>
      </c>
      <c r="G12" s="128">
        <f t="shared" si="3"/>
        <v>0.13872255489021956</v>
      </c>
      <c r="H12" s="128">
        <f t="shared" si="0"/>
        <v>0.69354838709677424</v>
      </c>
      <c r="I12" s="128">
        <f t="shared" si="1"/>
        <v>0.55813953488372092</v>
      </c>
      <c r="J12" s="128">
        <f t="shared" si="2"/>
        <v>4.790419161676647E-2</v>
      </c>
    </row>
    <row r="13" spans="1:11" x14ac:dyDescent="0.35">
      <c r="A13" s="248" t="s">
        <v>275</v>
      </c>
      <c r="B13" s="249">
        <v>45</v>
      </c>
      <c r="C13" s="249">
        <v>99</v>
      </c>
      <c r="D13" s="249">
        <v>80</v>
      </c>
      <c r="E13" s="249">
        <v>63.5</v>
      </c>
      <c r="F13" s="249">
        <v>48</v>
      </c>
      <c r="G13" s="128">
        <f t="shared" si="3"/>
        <v>2.2000000000000002</v>
      </c>
      <c r="H13" s="128">
        <f t="shared" si="0"/>
        <v>0.79374999999999996</v>
      </c>
      <c r="I13" s="128">
        <f t="shared" si="1"/>
        <v>0.75590551181102361</v>
      </c>
      <c r="J13" s="128">
        <f t="shared" si="2"/>
        <v>1.0666666666666667</v>
      </c>
    </row>
    <row r="14" spans="1:11" x14ac:dyDescent="0.35">
      <c r="A14" s="248" t="s">
        <v>276</v>
      </c>
      <c r="B14" s="249">
        <v>30</v>
      </c>
      <c r="C14" s="249">
        <v>40</v>
      </c>
      <c r="D14" s="249">
        <v>29</v>
      </c>
      <c r="E14" s="249">
        <v>29</v>
      </c>
      <c r="F14" s="249">
        <v>21</v>
      </c>
      <c r="G14" s="128">
        <f t="shared" si="3"/>
        <v>1.3333333333333333</v>
      </c>
      <c r="H14" s="128">
        <f t="shared" si="0"/>
        <v>1</v>
      </c>
      <c r="I14" s="128">
        <f t="shared" si="1"/>
        <v>0.72413793103448276</v>
      </c>
      <c r="J14" s="128">
        <f t="shared" si="2"/>
        <v>0.7</v>
      </c>
    </row>
    <row r="15" spans="1:11" x14ac:dyDescent="0.35">
      <c r="A15" s="248" t="s">
        <v>277</v>
      </c>
      <c r="B15" s="249">
        <v>725</v>
      </c>
      <c r="C15" s="249">
        <v>444</v>
      </c>
      <c r="D15" s="249">
        <v>444</v>
      </c>
      <c r="E15" s="249">
        <v>321.5</v>
      </c>
      <c r="F15" s="249">
        <v>227</v>
      </c>
      <c r="G15" s="128">
        <f t="shared" si="3"/>
        <v>0.61241379310344823</v>
      </c>
      <c r="H15" s="128">
        <f t="shared" si="0"/>
        <v>0.72409909909909909</v>
      </c>
      <c r="I15" s="128">
        <f t="shared" si="1"/>
        <v>0.70606531881804047</v>
      </c>
      <c r="J15" s="128">
        <f t="shared" si="2"/>
        <v>0.31310344827586206</v>
      </c>
    </row>
    <row r="16" spans="1:11" x14ac:dyDescent="0.35">
      <c r="A16" s="248" t="s">
        <v>278</v>
      </c>
      <c r="B16" s="249">
        <v>200</v>
      </c>
      <c r="C16" s="249">
        <v>369</v>
      </c>
      <c r="D16" s="249">
        <v>338</v>
      </c>
      <c r="E16" s="249">
        <v>247</v>
      </c>
      <c r="F16" s="249">
        <v>149</v>
      </c>
      <c r="G16" s="128">
        <f t="shared" si="3"/>
        <v>1.845</v>
      </c>
      <c r="H16" s="128">
        <f t="shared" si="0"/>
        <v>0.73076923076923073</v>
      </c>
      <c r="I16" s="128">
        <f t="shared" si="1"/>
        <v>0.60323886639676116</v>
      </c>
      <c r="J16" s="128">
        <f t="shared" si="2"/>
        <v>0.745</v>
      </c>
    </row>
    <row r="17" spans="1:10" x14ac:dyDescent="0.35">
      <c r="A17" s="248" t="s">
        <v>279</v>
      </c>
      <c r="B17" s="249">
        <v>203</v>
      </c>
      <c r="C17" s="249">
        <v>334.5</v>
      </c>
      <c r="D17" s="249">
        <v>270.5</v>
      </c>
      <c r="E17" s="249">
        <v>101.5</v>
      </c>
      <c r="F17" s="249">
        <v>69.5</v>
      </c>
      <c r="G17" s="128">
        <f t="shared" si="3"/>
        <v>1.6477832512315271</v>
      </c>
      <c r="H17" s="128">
        <f t="shared" si="0"/>
        <v>0.3752310536044362</v>
      </c>
      <c r="I17" s="128">
        <f t="shared" si="1"/>
        <v>0.68472906403940892</v>
      </c>
      <c r="J17" s="128">
        <f t="shared" si="2"/>
        <v>0.34236453201970446</v>
      </c>
    </row>
    <row r="18" spans="1:10" x14ac:dyDescent="0.35">
      <c r="A18" s="248" t="s">
        <v>280</v>
      </c>
      <c r="B18" s="249">
        <v>30</v>
      </c>
      <c r="C18" s="249">
        <v>20</v>
      </c>
      <c r="D18" s="249">
        <v>14</v>
      </c>
      <c r="E18" s="249">
        <v>13</v>
      </c>
      <c r="F18" s="249">
        <v>7</v>
      </c>
      <c r="G18" s="128">
        <f t="shared" si="3"/>
        <v>0.66666666666666663</v>
      </c>
      <c r="H18" s="128">
        <f t="shared" si="0"/>
        <v>0.9285714285714286</v>
      </c>
      <c r="I18" s="128">
        <f t="shared" si="1"/>
        <v>0.53846153846153844</v>
      </c>
      <c r="J18" s="128">
        <f t="shared" si="2"/>
        <v>0.23333333333333334</v>
      </c>
    </row>
    <row r="19" spans="1:10" x14ac:dyDescent="0.35">
      <c r="A19" s="248" t="s">
        <v>510</v>
      </c>
      <c r="B19" s="249">
        <v>402.5</v>
      </c>
      <c r="C19" s="249">
        <v>81.5</v>
      </c>
      <c r="D19" s="249">
        <v>72</v>
      </c>
      <c r="E19" s="249">
        <v>46</v>
      </c>
      <c r="F19" s="249">
        <v>26.5</v>
      </c>
      <c r="G19" s="128">
        <f t="shared" si="3"/>
        <v>0.20248447204968945</v>
      </c>
      <c r="H19" s="128">
        <f t="shared" si="0"/>
        <v>0.63888888888888884</v>
      </c>
      <c r="I19" s="128">
        <f t="shared" si="1"/>
        <v>0.57608695652173914</v>
      </c>
      <c r="J19" s="128">
        <f t="shared" si="2"/>
        <v>6.5838509316770183E-2</v>
      </c>
    </row>
    <row r="20" spans="1:10" x14ac:dyDescent="0.35">
      <c r="A20" s="248" t="s">
        <v>281</v>
      </c>
      <c r="B20" s="249">
        <v>70</v>
      </c>
      <c r="C20" s="249">
        <v>71</v>
      </c>
      <c r="D20" s="249">
        <v>64</v>
      </c>
      <c r="E20" s="249">
        <v>64</v>
      </c>
      <c r="F20" s="249">
        <v>59</v>
      </c>
      <c r="G20" s="128">
        <f t="shared" si="3"/>
        <v>1.0142857142857142</v>
      </c>
      <c r="H20" s="128">
        <f t="shared" si="0"/>
        <v>1</v>
      </c>
      <c r="I20" s="128">
        <f t="shared" si="1"/>
        <v>0.921875</v>
      </c>
      <c r="J20" s="128">
        <f t="shared" si="2"/>
        <v>0.84285714285714286</v>
      </c>
    </row>
    <row r="21" spans="1:10" x14ac:dyDescent="0.35">
      <c r="A21" s="248" t="s">
        <v>282</v>
      </c>
      <c r="B21" s="249">
        <v>15</v>
      </c>
      <c r="C21" s="249">
        <v>11</v>
      </c>
      <c r="D21" s="249">
        <v>10</v>
      </c>
      <c r="E21" s="249">
        <v>10</v>
      </c>
      <c r="F21" s="249">
        <v>4</v>
      </c>
      <c r="G21" s="128">
        <f t="shared" si="3"/>
        <v>0.73333333333333328</v>
      </c>
      <c r="H21" s="128">
        <f t="shared" si="0"/>
        <v>1</v>
      </c>
      <c r="I21" s="128">
        <f t="shared" si="1"/>
        <v>0.4</v>
      </c>
      <c r="J21" s="128">
        <f t="shared" si="2"/>
        <v>0.26666666666666666</v>
      </c>
    </row>
    <row r="22" spans="1:10" x14ac:dyDescent="0.35">
      <c r="A22" s="248" t="s">
        <v>283</v>
      </c>
      <c r="B22" s="249">
        <v>440</v>
      </c>
      <c r="C22" s="249">
        <v>1852</v>
      </c>
      <c r="D22" s="249">
        <v>1592</v>
      </c>
      <c r="E22" s="249">
        <v>822</v>
      </c>
      <c r="F22" s="249">
        <v>610</v>
      </c>
      <c r="G22" s="128">
        <f t="shared" si="3"/>
        <v>4.209090909090909</v>
      </c>
      <c r="H22" s="128">
        <f t="shared" si="0"/>
        <v>0.51633165829145733</v>
      </c>
      <c r="I22" s="128">
        <f t="shared" si="1"/>
        <v>0.74209245742092456</v>
      </c>
      <c r="J22" s="128">
        <f t="shared" si="2"/>
        <v>1.3863636363636365</v>
      </c>
    </row>
    <row r="23" spans="1:10" x14ac:dyDescent="0.35">
      <c r="A23" s="248" t="s">
        <v>284</v>
      </c>
      <c r="B23" s="249">
        <v>15</v>
      </c>
      <c r="C23" s="249">
        <v>69</v>
      </c>
      <c r="D23" s="249">
        <v>51</v>
      </c>
      <c r="E23" s="249">
        <v>21</v>
      </c>
      <c r="F23" s="249">
        <v>15</v>
      </c>
      <c r="G23" s="128">
        <f t="shared" si="3"/>
        <v>4.5999999999999996</v>
      </c>
      <c r="H23" s="128">
        <f t="shared" si="0"/>
        <v>0.41176470588235292</v>
      </c>
      <c r="I23" s="128">
        <f t="shared" si="1"/>
        <v>0.7142857142857143</v>
      </c>
      <c r="J23" s="128">
        <f t="shared" si="2"/>
        <v>1</v>
      </c>
    </row>
    <row r="24" spans="1:10" x14ac:dyDescent="0.35">
      <c r="A24" s="248" t="s">
        <v>285</v>
      </c>
      <c r="B24" s="249">
        <v>75</v>
      </c>
      <c r="C24" s="249">
        <v>499</v>
      </c>
      <c r="D24" s="249">
        <v>441</v>
      </c>
      <c r="E24" s="249">
        <v>186</v>
      </c>
      <c r="F24" s="249">
        <v>109</v>
      </c>
      <c r="G24" s="128">
        <f t="shared" si="3"/>
        <v>6.6533333333333333</v>
      </c>
      <c r="H24" s="128">
        <f t="shared" si="0"/>
        <v>0.42176870748299322</v>
      </c>
      <c r="I24" s="128">
        <f t="shared" si="1"/>
        <v>0.58602150537634412</v>
      </c>
      <c r="J24" s="128">
        <f t="shared" si="2"/>
        <v>1.4533333333333334</v>
      </c>
    </row>
    <row r="25" spans="1:10" x14ac:dyDescent="0.35">
      <c r="A25" s="248"/>
      <c r="B25" s="249"/>
      <c r="C25" s="249"/>
      <c r="D25" s="249"/>
      <c r="E25" s="249"/>
      <c r="F25" s="249"/>
      <c r="G25" s="128">
        <f t="shared" si="3"/>
        <v>0</v>
      </c>
      <c r="H25" s="128">
        <f t="shared" si="0"/>
        <v>0</v>
      </c>
      <c r="I25" s="128">
        <f t="shared" si="1"/>
        <v>0</v>
      </c>
      <c r="J25" s="128">
        <f t="shared" si="2"/>
        <v>0</v>
      </c>
    </row>
    <row r="26" spans="1:10" x14ac:dyDescent="0.35">
      <c r="A26" s="33"/>
      <c r="B26" s="34"/>
      <c r="C26" s="34"/>
      <c r="D26" s="34"/>
      <c r="E26" s="34"/>
      <c r="F26" s="34"/>
      <c r="G26" s="128">
        <f t="shared" si="3"/>
        <v>0</v>
      </c>
      <c r="H26" s="128">
        <f t="shared" si="0"/>
        <v>0</v>
      </c>
      <c r="I26" s="128">
        <f t="shared" si="1"/>
        <v>0</v>
      </c>
      <c r="J26" s="128">
        <f t="shared" si="2"/>
        <v>0</v>
      </c>
    </row>
    <row r="27" spans="1:10" x14ac:dyDescent="0.35">
      <c r="A27" s="33"/>
      <c r="B27" s="34"/>
      <c r="C27" s="34"/>
      <c r="D27" s="34"/>
      <c r="E27" s="34"/>
      <c r="F27" s="34"/>
      <c r="G27" s="128">
        <f t="shared" si="3"/>
        <v>0</v>
      </c>
      <c r="H27" s="128">
        <f t="shared" si="0"/>
        <v>0</v>
      </c>
      <c r="I27" s="128">
        <f t="shared" si="1"/>
        <v>0</v>
      </c>
      <c r="J27" s="128">
        <f t="shared" si="2"/>
        <v>0</v>
      </c>
    </row>
    <row r="28" spans="1:10" x14ac:dyDescent="0.35">
      <c r="A28" s="33"/>
      <c r="B28" s="34"/>
      <c r="C28" s="34"/>
      <c r="D28" s="34"/>
      <c r="E28" s="34"/>
      <c r="F28" s="34"/>
      <c r="G28" s="128">
        <f t="shared" si="3"/>
        <v>0</v>
      </c>
      <c r="H28" s="128">
        <f t="shared" ref="H28:I31" si="4">IFERROR(E28/D28,0)</f>
        <v>0</v>
      </c>
      <c r="I28" s="128">
        <f t="shared" si="4"/>
        <v>0</v>
      </c>
      <c r="J28" s="128">
        <f>IFERROR(F28/B28,0)</f>
        <v>0</v>
      </c>
    </row>
    <row r="29" spans="1:10" x14ac:dyDescent="0.35">
      <c r="A29" s="33"/>
      <c r="B29" s="34"/>
      <c r="C29" s="34"/>
      <c r="D29" s="34"/>
      <c r="E29" s="34"/>
      <c r="F29" s="34"/>
      <c r="G29" s="128">
        <f t="shared" si="3"/>
        <v>0</v>
      </c>
      <c r="H29" s="128">
        <f t="shared" si="4"/>
        <v>0</v>
      </c>
      <c r="I29" s="128">
        <f t="shared" si="4"/>
        <v>0</v>
      </c>
      <c r="J29" s="128">
        <f>IFERROR(F29/B29,0)</f>
        <v>0</v>
      </c>
    </row>
    <row r="30" spans="1:10" x14ac:dyDescent="0.35">
      <c r="A30" s="36"/>
      <c r="B30" s="35"/>
      <c r="C30" s="35"/>
      <c r="D30" s="35"/>
      <c r="E30" s="35"/>
      <c r="F30" s="35"/>
      <c r="G30" s="128">
        <f t="shared" si="3"/>
        <v>0</v>
      </c>
      <c r="H30" s="128">
        <f t="shared" si="4"/>
        <v>0</v>
      </c>
      <c r="I30" s="128">
        <f t="shared" si="4"/>
        <v>0</v>
      </c>
      <c r="J30" s="128">
        <f>IFERROR(F30/B30,0)</f>
        <v>0</v>
      </c>
    </row>
    <row r="31" spans="1:10" x14ac:dyDescent="0.35">
      <c r="A31" s="126" t="s">
        <v>28</v>
      </c>
      <c r="B31" s="52">
        <f>+SUM(B4:B30)</f>
        <v>5391</v>
      </c>
      <c r="C31" s="52">
        <f>+SUM(C4:C30)</f>
        <v>5280</v>
      </c>
      <c r="D31" s="52">
        <f>+SUM(D4:D30)</f>
        <v>4637</v>
      </c>
      <c r="E31" s="52">
        <f>+SUM(E4:E30)</f>
        <v>2769</v>
      </c>
      <c r="F31" s="52">
        <f>+SUM(F4:F30)</f>
        <v>1753</v>
      </c>
      <c r="G31" s="128">
        <f t="shared" si="3"/>
        <v>0.97941012799109628</v>
      </c>
      <c r="H31" s="128">
        <f t="shared" si="4"/>
        <v>0.59715333189562214</v>
      </c>
      <c r="I31" s="128">
        <f t="shared" si="4"/>
        <v>0.63308053448898516</v>
      </c>
      <c r="J31" s="128">
        <f>IFERROR(F31/B31,0)</f>
        <v>0.32517158226674087</v>
      </c>
    </row>
    <row r="32" spans="1:10" x14ac:dyDescent="0.35">
      <c r="A32" s="37"/>
      <c r="B32" s="38"/>
      <c r="C32" s="38"/>
      <c r="D32" s="38"/>
      <c r="E32" s="38"/>
      <c r="F32" s="38"/>
      <c r="G32" s="38"/>
      <c r="H32" s="38"/>
      <c r="J32" s="38"/>
    </row>
    <row r="33" spans="1:10" ht="16" thickBot="1" x14ac:dyDescent="0.4">
      <c r="A33" s="460" t="s">
        <v>27</v>
      </c>
      <c r="B33" s="461"/>
      <c r="C33" s="461"/>
      <c r="D33" s="461"/>
      <c r="E33" s="461"/>
      <c r="F33" s="461"/>
      <c r="G33" s="461"/>
      <c r="H33" s="461"/>
      <c r="I33" s="461"/>
      <c r="J33" s="461"/>
    </row>
    <row r="34" spans="1:10" ht="31.5" thickBot="1" x14ac:dyDescent="0.4">
      <c r="A34" s="75" t="s">
        <v>51</v>
      </c>
      <c r="B34" s="76" t="s">
        <v>31</v>
      </c>
      <c r="C34" s="76" t="s">
        <v>32</v>
      </c>
      <c r="D34" s="77" t="s">
        <v>33</v>
      </c>
      <c r="E34" s="77" t="s">
        <v>34</v>
      </c>
      <c r="F34" s="77" t="s">
        <v>35</v>
      </c>
      <c r="G34" s="78" t="s">
        <v>36</v>
      </c>
      <c r="H34" s="78" t="s">
        <v>37</v>
      </c>
      <c r="I34" s="78" t="s">
        <v>38</v>
      </c>
      <c r="J34" s="79" t="s">
        <v>39</v>
      </c>
    </row>
    <row r="35" spans="1:10" x14ac:dyDescent="0.35">
      <c r="A35" s="324" t="s">
        <v>269</v>
      </c>
      <c r="B35" s="325">
        <v>30</v>
      </c>
      <c r="C35" s="325">
        <v>8</v>
      </c>
      <c r="D35" s="325">
        <v>7</v>
      </c>
      <c r="E35" s="325">
        <v>6</v>
      </c>
      <c r="F35" s="325">
        <v>6</v>
      </c>
      <c r="G35" s="127">
        <f>IFERROR(C35/B35,0)</f>
        <v>0.26666666666666666</v>
      </c>
      <c r="H35" s="127">
        <f>IFERROR(E35/D35,0)</f>
        <v>0.8571428571428571</v>
      </c>
      <c r="I35" s="127">
        <f>IFERROR(F35/E35,0)</f>
        <v>1</v>
      </c>
      <c r="J35" s="127">
        <f>IFERROR(F35/B35,0)</f>
        <v>0.2</v>
      </c>
    </row>
    <row r="36" spans="1:10" x14ac:dyDescent="0.35">
      <c r="A36" s="324" t="s">
        <v>270</v>
      </c>
      <c r="B36" s="325">
        <v>10</v>
      </c>
      <c r="C36" s="325">
        <v>9</v>
      </c>
      <c r="D36" s="325">
        <v>9</v>
      </c>
      <c r="E36" s="325">
        <v>7</v>
      </c>
      <c r="F36" s="325">
        <v>4</v>
      </c>
      <c r="G36" s="128">
        <f t="shared" ref="G36:G50" si="5">IFERROR(C36/B36,0)</f>
        <v>0.9</v>
      </c>
      <c r="H36" s="128">
        <f t="shared" ref="H36:H50" si="6">IFERROR(E36/D36,0)</f>
        <v>0.77777777777777779</v>
      </c>
      <c r="I36" s="128">
        <f t="shared" ref="I36:I50" si="7">IFERROR(F36/E36,0)</f>
        <v>0.5714285714285714</v>
      </c>
      <c r="J36" s="128">
        <f t="shared" ref="J36:J50" si="8">IFERROR(F36/B36,0)</f>
        <v>0.4</v>
      </c>
    </row>
    <row r="37" spans="1:10" x14ac:dyDescent="0.35">
      <c r="A37" s="324" t="s">
        <v>273</v>
      </c>
      <c r="B37" s="325">
        <v>20</v>
      </c>
      <c r="C37" s="325">
        <v>10</v>
      </c>
      <c r="D37" s="325">
        <v>10</v>
      </c>
      <c r="E37" s="325">
        <v>9</v>
      </c>
      <c r="F37" s="325">
        <v>7</v>
      </c>
      <c r="G37" s="128">
        <f t="shared" si="5"/>
        <v>0.5</v>
      </c>
      <c r="H37" s="128">
        <f t="shared" si="6"/>
        <v>0.9</v>
      </c>
      <c r="I37" s="128">
        <f t="shared" si="7"/>
        <v>0.77777777777777779</v>
      </c>
      <c r="J37" s="128">
        <f t="shared" si="8"/>
        <v>0.35</v>
      </c>
    </row>
    <row r="38" spans="1:10" x14ac:dyDescent="0.35">
      <c r="A38" s="324" t="s">
        <v>275</v>
      </c>
      <c r="B38" s="325">
        <v>30</v>
      </c>
      <c r="C38" s="325">
        <v>5</v>
      </c>
      <c r="D38" s="325">
        <v>4</v>
      </c>
      <c r="E38" s="325">
        <v>0</v>
      </c>
      <c r="F38" s="325">
        <v>0</v>
      </c>
      <c r="G38" s="128">
        <f t="shared" si="5"/>
        <v>0.16666666666666666</v>
      </c>
      <c r="H38" s="128">
        <f t="shared" si="6"/>
        <v>0</v>
      </c>
      <c r="I38" s="128">
        <f t="shared" si="7"/>
        <v>0</v>
      </c>
      <c r="J38" s="128">
        <f t="shared" si="8"/>
        <v>0</v>
      </c>
    </row>
    <row r="39" spans="1:10" x14ac:dyDescent="0.35">
      <c r="A39" s="324" t="s">
        <v>277</v>
      </c>
      <c r="B39" s="325">
        <v>130</v>
      </c>
      <c r="C39" s="325">
        <v>39</v>
      </c>
      <c r="D39" s="325">
        <v>39</v>
      </c>
      <c r="E39" s="325">
        <v>37</v>
      </c>
      <c r="F39" s="325">
        <v>27</v>
      </c>
      <c r="G39" s="128">
        <f t="shared" si="5"/>
        <v>0.3</v>
      </c>
      <c r="H39" s="128">
        <f t="shared" si="6"/>
        <v>0.94871794871794868</v>
      </c>
      <c r="I39" s="128">
        <f t="shared" si="7"/>
        <v>0.72972972972972971</v>
      </c>
      <c r="J39" s="128">
        <f t="shared" si="8"/>
        <v>0.2076923076923077</v>
      </c>
    </row>
    <row r="40" spans="1:10" ht="19.5" customHeight="1" x14ac:dyDescent="0.35">
      <c r="A40" s="324" t="s">
        <v>278</v>
      </c>
      <c r="B40" s="325">
        <v>100</v>
      </c>
      <c r="C40" s="325">
        <v>135</v>
      </c>
      <c r="D40" s="325">
        <v>133</v>
      </c>
      <c r="E40" s="325">
        <v>129</v>
      </c>
      <c r="F40" s="325">
        <v>80</v>
      </c>
      <c r="G40" s="128">
        <f t="shared" si="5"/>
        <v>1.35</v>
      </c>
      <c r="H40" s="128">
        <f t="shared" si="6"/>
        <v>0.96992481203007519</v>
      </c>
      <c r="I40" s="128">
        <f t="shared" si="7"/>
        <v>0.62015503875968991</v>
      </c>
      <c r="J40" s="128">
        <f t="shared" si="8"/>
        <v>0.8</v>
      </c>
    </row>
    <row r="41" spans="1:10" ht="18" customHeight="1" x14ac:dyDescent="0.35">
      <c r="A41" s="324" t="s">
        <v>280</v>
      </c>
      <c r="B41" s="325">
        <v>30</v>
      </c>
      <c r="C41" s="325">
        <v>6</v>
      </c>
      <c r="D41" s="325">
        <v>5</v>
      </c>
      <c r="E41" s="325">
        <v>4</v>
      </c>
      <c r="F41" s="325">
        <v>3</v>
      </c>
      <c r="G41" s="128">
        <f t="shared" si="5"/>
        <v>0.2</v>
      </c>
      <c r="H41" s="128">
        <f t="shared" si="6"/>
        <v>0.8</v>
      </c>
      <c r="I41" s="128">
        <f t="shared" si="7"/>
        <v>0.75</v>
      </c>
      <c r="J41" s="128">
        <f t="shared" si="8"/>
        <v>0.1</v>
      </c>
    </row>
    <row r="42" spans="1:10" ht="17.25" customHeight="1" x14ac:dyDescent="0.35">
      <c r="A42" s="19"/>
      <c r="B42" s="2"/>
      <c r="C42" s="2"/>
      <c r="D42" s="2"/>
      <c r="E42" s="2"/>
      <c r="F42" s="2"/>
      <c r="G42" s="128">
        <f t="shared" si="5"/>
        <v>0</v>
      </c>
      <c r="H42" s="128">
        <f t="shared" si="6"/>
        <v>0</v>
      </c>
      <c r="I42" s="128">
        <f t="shared" si="7"/>
        <v>0</v>
      </c>
      <c r="J42" s="128">
        <f t="shared" si="8"/>
        <v>0</v>
      </c>
    </row>
    <row r="43" spans="1:10" ht="17.25" customHeight="1" x14ac:dyDescent="0.35">
      <c r="A43" s="19"/>
      <c r="B43" s="30"/>
      <c r="C43" s="30"/>
      <c r="D43" s="30"/>
      <c r="E43" s="30"/>
      <c r="F43" s="30"/>
      <c r="G43" s="128">
        <f t="shared" si="5"/>
        <v>0</v>
      </c>
      <c r="H43" s="128">
        <f t="shared" si="6"/>
        <v>0</v>
      </c>
      <c r="I43" s="128">
        <f t="shared" si="7"/>
        <v>0</v>
      </c>
      <c r="J43" s="128">
        <f t="shared" si="8"/>
        <v>0</v>
      </c>
    </row>
    <row r="44" spans="1:10" x14ac:dyDescent="0.35">
      <c r="A44" s="19"/>
      <c r="B44" s="31"/>
      <c r="C44" s="31"/>
      <c r="D44" s="30"/>
      <c r="E44" s="30"/>
      <c r="F44" s="30"/>
      <c r="G44" s="128">
        <f t="shared" si="5"/>
        <v>0</v>
      </c>
      <c r="H44" s="128">
        <f t="shared" si="6"/>
        <v>0</v>
      </c>
      <c r="I44" s="128">
        <f t="shared" si="7"/>
        <v>0</v>
      </c>
      <c r="J44" s="128">
        <f t="shared" si="8"/>
        <v>0</v>
      </c>
    </row>
    <row r="45" spans="1:10" x14ac:dyDescent="0.35">
      <c r="A45" s="19"/>
      <c r="B45" s="2"/>
      <c r="C45" s="2"/>
      <c r="D45" s="2"/>
      <c r="E45" s="2"/>
      <c r="F45" s="2"/>
      <c r="G45" s="128">
        <f t="shared" si="5"/>
        <v>0</v>
      </c>
      <c r="H45" s="128">
        <f t="shared" si="6"/>
        <v>0</v>
      </c>
      <c r="I45" s="128">
        <f t="shared" si="7"/>
        <v>0</v>
      </c>
      <c r="J45" s="128">
        <f t="shared" si="8"/>
        <v>0</v>
      </c>
    </row>
    <row r="46" spans="1:10" x14ac:dyDescent="0.35">
      <c r="A46" s="19"/>
      <c r="B46" s="2"/>
      <c r="C46" s="2"/>
      <c r="D46" s="2"/>
      <c r="E46" s="2"/>
      <c r="F46" s="2"/>
      <c r="G46" s="128">
        <f t="shared" si="5"/>
        <v>0</v>
      </c>
      <c r="H46" s="128">
        <f t="shared" si="6"/>
        <v>0</v>
      </c>
      <c r="I46" s="128">
        <f t="shared" si="7"/>
        <v>0</v>
      </c>
      <c r="J46" s="128">
        <f t="shared" si="8"/>
        <v>0</v>
      </c>
    </row>
    <row r="47" spans="1:10" x14ac:dyDescent="0.35">
      <c r="A47" s="19"/>
      <c r="B47" s="2"/>
      <c r="C47" s="2"/>
      <c r="D47" s="2"/>
      <c r="E47" s="2"/>
      <c r="F47" s="2"/>
      <c r="G47" s="128">
        <f t="shared" si="5"/>
        <v>0</v>
      </c>
      <c r="H47" s="128">
        <f t="shared" si="6"/>
        <v>0</v>
      </c>
      <c r="I47" s="128">
        <f t="shared" si="7"/>
        <v>0</v>
      </c>
      <c r="J47" s="128">
        <f t="shared" si="8"/>
        <v>0</v>
      </c>
    </row>
    <row r="48" spans="1:10" x14ac:dyDescent="0.35">
      <c r="A48" s="19"/>
      <c r="B48" s="2"/>
      <c r="C48" s="2"/>
      <c r="D48" s="2"/>
      <c r="E48" s="2"/>
      <c r="F48" s="2"/>
      <c r="G48" s="128">
        <f t="shared" si="5"/>
        <v>0</v>
      </c>
      <c r="H48" s="128">
        <f t="shared" si="6"/>
        <v>0</v>
      </c>
      <c r="I48" s="128">
        <f t="shared" si="7"/>
        <v>0</v>
      </c>
      <c r="J48" s="128">
        <f t="shared" si="8"/>
        <v>0</v>
      </c>
    </row>
    <row r="49" spans="1:10" ht="18.75" customHeight="1" x14ac:dyDescent="0.35">
      <c r="A49" s="19"/>
      <c r="B49" s="2"/>
      <c r="C49" s="2"/>
      <c r="D49" s="2"/>
      <c r="E49" s="2"/>
      <c r="F49" s="2"/>
      <c r="G49" s="128">
        <f t="shared" si="5"/>
        <v>0</v>
      </c>
      <c r="H49" s="128">
        <f t="shared" si="6"/>
        <v>0</v>
      </c>
      <c r="I49" s="128">
        <f t="shared" si="7"/>
        <v>0</v>
      </c>
      <c r="J49" s="128">
        <f t="shared" si="8"/>
        <v>0</v>
      </c>
    </row>
    <row r="50" spans="1:10" ht="17.25" customHeight="1" x14ac:dyDescent="0.35">
      <c r="A50" s="19"/>
      <c r="B50" s="2"/>
      <c r="C50" s="2"/>
      <c r="D50" s="2"/>
      <c r="E50" s="2"/>
      <c r="F50" s="2"/>
      <c r="G50" s="128">
        <f t="shared" si="5"/>
        <v>0</v>
      </c>
      <c r="H50" s="128">
        <f t="shared" si="6"/>
        <v>0</v>
      </c>
      <c r="I50" s="128">
        <f t="shared" si="7"/>
        <v>0</v>
      </c>
      <c r="J50" s="128">
        <f t="shared" si="8"/>
        <v>0</v>
      </c>
    </row>
    <row r="51" spans="1:10" ht="18" customHeight="1" x14ac:dyDescent="0.35">
      <c r="A51" s="19"/>
      <c r="B51" s="2"/>
      <c r="C51" s="2"/>
      <c r="D51" s="2"/>
      <c r="E51" s="2"/>
      <c r="F51" s="2"/>
      <c r="G51" s="128">
        <f>IFERROR(C51/B51,0)</f>
        <v>0</v>
      </c>
      <c r="H51" s="128">
        <f>IFERROR(E51/D51,0)</f>
        <v>0</v>
      </c>
      <c r="I51" s="128">
        <f>IFERROR(F51/E51,0)</f>
        <v>0</v>
      </c>
      <c r="J51" s="128">
        <f>IFERROR(F51/B51,0)</f>
        <v>0</v>
      </c>
    </row>
    <row r="52" spans="1:10" ht="16.5" customHeight="1" x14ac:dyDescent="0.35">
      <c r="A52" s="19"/>
      <c r="B52" s="2"/>
      <c r="C52" s="2"/>
      <c r="D52" s="2"/>
      <c r="E52" s="2"/>
      <c r="F52" s="2"/>
      <c r="G52" s="128">
        <f t="shared" ref="G52:G62" si="9">IFERROR(C52/B52,0)</f>
        <v>0</v>
      </c>
      <c r="H52" s="128">
        <f t="shared" ref="H52:H62" si="10">IFERROR(E52/D52,0)</f>
        <v>0</v>
      </c>
      <c r="I52" s="128">
        <f t="shared" ref="I52:I62" si="11">IFERROR(F52/E52,0)</f>
        <v>0</v>
      </c>
      <c r="J52" s="128">
        <f t="shared" ref="J52:J62" si="12">IFERROR(F52/B52,0)</f>
        <v>0</v>
      </c>
    </row>
    <row r="53" spans="1:10" x14ac:dyDescent="0.35">
      <c r="A53" s="19"/>
      <c r="B53" s="2"/>
      <c r="C53" s="2"/>
      <c r="D53" s="2"/>
      <c r="E53" s="2"/>
      <c r="F53" s="2"/>
      <c r="G53" s="128">
        <f t="shared" si="9"/>
        <v>0</v>
      </c>
      <c r="H53" s="128">
        <f t="shared" si="10"/>
        <v>0</v>
      </c>
      <c r="I53" s="128">
        <f t="shared" si="11"/>
        <v>0</v>
      </c>
      <c r="J53" s="128">
        <f t="shared" si="12"/>
        <v>0</v>
      </c>
    </row>
    <row r="54" spans="1:10" ht="19.5" customHeight="1" x14ac:dyDescent="0.35">
      <c r="A54" s="19"/>
      <c r="B54" s="2"/>
      <c r="C54" s="2"/>
      <c r="D54" s="2"/>
      <c r="E54" s="2"/>
      <c r="F54" s="2"/>
      <c r="G54" s="128">
        <f t="shared" si="9"/>
        <v>0</v>
      </c>
      <c r="H54" s="128">
        <f t="shared" si="10"/>
        <v>0</v>
      </c>
      <c r="I54" s="128">
        <f t="shared" si="11"/>
        <v>0</v>
      </c>
      <c r="J54" s="128">
        <f t="shared" si="12"/>
        <v>0</v>
      </c>
    </row>
    <row r="55" spans="1:10" ht="18.75" customHeight="1" x14ac:dyDescent="0.35">
      <c r="A55" s="19"/>
      <c r="B55" s="2"/>
      <c r="C55" s="2"/>
      <c r="D55" s="2"/>
      <c r="E55" s="2"/>
      <c r="F55" s="2"/>
      <c r="G55" s="128">
        <f t="shared" si="9"/>
        <v>0</v>
      </c>
      <c r="H55" s="128">
        <f t="shared" si="10"/>
        <v>0</v>
      </c>
      <c r="I55" s="128">
        <f t="shared" si="11"/>
        <v>0</v>
      </c>
      <c r="J55" s="128">
        <f t="shared" si="12"/>
        <v>0</v>
      </c>
    </row>
    <row r="56" spans="1:10" ht="17.25" customHeight="1" x14ac:dyDescent="0.35">
      <c r="A56" s="19"/>
      <c r="B56" s="2"/>
      <c r="C56" s="2"/>
      <c r="D56" s="2"/>
      <c r="E56" s="2"/>
      <c r="F56" s="2"/>
      <c r="G56" s="128">
        <f t="shared" si="9"/>
        <v>0</v>
      </c>
      <c r="H56" s="128">
        <f t="shared" si="10"/>
        <v>0</v>
      </c>
      <c r="I56" s="128">
        <f t="shared" si="11"/>
        <v>0</v>
      </c>
      <c r="J56" s="128">
        <f t="shared" si="12"/>
        <v>0</v>
      </c>
    </row>
    <row r="57" spans="1:10" ht="16.5" customHeight="1" x14ac:dyDescent="0.35">
      <c r="A57" s="19"/>
      <c r="B57" s="2"/>
      <c r="C57" s="2"/>
      <c r="D57" s="2"/>
      <c r="E57" s="2"/>
      <c r="F57" s="2"/>
      <c r="G57" s="128">
        <f t="shared" si="9"/>
        <v>0</v>
      </c>
      <c r="H57" s="128">
        <f t="shared" si="10"/>
        <v>0</v>
      </c>
      <c r="I57" s="128">
        <f t="shared" si="11"/>
        <v>0</v>
      </c>
      <c r="J57" s="128">
        <f t="shared" si="12"/>
        <v>0</v>
      </c>
    </row>
    <row r="58" spans="1:10" ht="17.25" customHeight="1" x14ac:dyDescent="0.35">
      <c r="A58" s="19"/>
      <c r="B58" s="2"/>
      <c r="C58" s="2"/>
      <c r="D58" s="2"/>
      <c r="E58" s="2"/>
      <c r="F58" s="2"/>
      <c r="G58" s="128">
        <f t="shared" si="9"/>
        <v>0</v>
      </c>
      <c r="H58" s="128">
        <f t="shared" si="10"/>
        <v>0</v>
      </c>
      <c r="I58" s="128">
        <f t="shared" si="11"/>
        <v>0</v>
      </c>
      <c r="J58" s="128">
        <f t="shared" si="12"/>
        <v>0</v>
      </c>
    </row>
    <row r="59" spans="1:10" x14ac:dyDescent="0.35">
      <c r="A59" s="19"/>
      <c r="B59" s="2"/>
      <c r="C59" s="2"/>
      <c r="D59" s="2"/>
      <c r="E59" s="2"/>
      <c r="F59" s="2"/>
      <c r="G59" s="128">
        <f t="shared" si="9"/>
        <v>0</v>
      </c>
      <c r="H59" s="128">
        <f t="shared" si="10"/>
        <v>0</v>
      </c>
      <c r="I59" s="128">
        <f t="shared" si="11"/>
        <v>0</v>
      </c>
      <c r="J59" s="128">
        <f t="shared" si="12"/>
        <v>0</v>
      </c>
    </row>
    <row r="60" spans="1:10" x14ac:dyDescent="0.35">
      <c r="A60" s="19"/>
      <c r="B60" s="2"/>
      <c r="C60" s="2"/>
      <c r="D60" s="2"/>
      <c r="E60" s="2"/>
      <c r="F60" s="2"/>
      <c r="G60" s="128">
        <f t="shared" si="9"/>
        <v>0</v>
      </c>
      <c r="H60" s="128">
        <f t="shared" si="10"/>
        <v>0</v>
      </c>
      <c r="I60" s="128">
        <f t="shared" si="11"/>
        <v>0</v>
      </c>
      <c r="J60" s="128">
        <f t="shared" si="12"/>
        <v>0</v>
      </c>
    </row>
    <row r="61" spans="1:10" x14ac:dyDescent="0.35">
      <c r="A61" s="31"/>
      <c r="B61" s="30"/>
      <c r="C61" s="30"/>
      <c r="D61" s="30"/>
      <c r="E61" s="30"/>
      <c r="F61" s="30"/>
      <c r="G61" s="128">
        <f t="shared" si="9"/>
        <v>0</v>
      </c>
      <c r="H61" s="128">
        <f t="shared" si="10"/>
        <v>0</v>
      </c>
      <c r="I61" s="128">
        <f t="shared" si="11"/>
        <v>0</v>
      </c>
      <c r="J61" s="128">
        <f t="shared" si="12"/>
        <v>0</v>
      </c>
    </row>
    <row r="62" spans="1:10" ht="17.25" customHeight="1" x14ac:dyDescent="0.35">
      <c r="A62" s="126" t="s">
        <v>28</v>
      </c>
      <c r="B62" s="52">
        <f>+SUM(B35:B61)</f>
        <v>350</v>
      </c>
      <c r="C62" s="52">
        <f>+SUM(C35:C61)</f>
        <v>212</v>
      </c>
      <c r="D62" s="52">
        <f>+SUM(D35:D61)</f>
        <v>207</v>
      </c>
      <c r="E62" s="52">
        <f>+SUM(E35:E61)</f>
        <v>192</v>
      </c>
      <c r="F62" s="52">
        <f>+SUM(F35:F61)</f>
        <v>127</v>
      </c>
      <c r="G62" s="128">
        <f t="shared" si="9"/>
        <v>0.60571428571428576</v>
      </c>
      <c r="H62" s="128">
        <f t="shared" si="10"/>
        <v>0.92753623188405798</v>
      </c>
      <c r="I62" s="128">
        <f t="shared" si="11"/>
        <v>0.66145833333333337</v>
      </c>
      <c r="J62" s="128">
        <f t="shared" si="12"/>
        <v>0.36285714285714288</v>
      </c>
    </row>
    <row r="64" spans="1:10" ht="16" thickBot="1" x14ac:dyDescent="0.4">
      <c r="A64" s="114" t="s">
        <v>99</v>
      </c>
      <c r="B64" s="6"/>
      <c r="C64" s="6"/>
      <c r="D64" s="6"/>
      <c r="E64" s="6"/>
    </row>
    <row r="65" spans="1:9" ht="62.5" thickBot="1" x14ac:dyDescent="0.4">
      <c r="A65" s="85" t="s">
        <v>51</v>
      </c>
      <c r="B65" s="86" t="s">
        <v>32</v>
      </c>
      <c r="C65" s="87" t="s">
        <v>33</v>
      </c>
      <c r="D65" s="87" t="s">
        <v>34</v>
      </c>
      <c r="E65" s="87" t="s">
        <v>35</v>
      </c>
      <c r="F65" s="88" t="s">
        <v>113</v>
      </c>
      <c r="G65" s="88" t="s">
        <v>114</v>
      </c>
      <c r="H65" s="88" t="s">
        <v>115</v>
      </c>
      <c r="I65" s="89" t="s">
        <v>116</v>
      </c>
    </row>
    <row r="66" spans="1:9" x14ac:dyDescent="0.35">
      <c r="A66" s="324" t="s">
        <v>266</v>
      </c>
      <c r="B66" s="325">
        <v>23</v>
      </c>
      <c r="C66" s="325">
        <v>16.5</v>
      </c>
      <c r="D66" s="325">
        <v>2.5</v>
      </c>
      <c r="E66" s="325">
        <v>2</v>
      </c>
      <c r="F66" s="129">
        <f>+IFERROR(B66/(C4+C35),0)*100</f>
        <v>5.4117647058823524</v>
      </c>
      <c r="G66" s="129">
        <f>+IFERROR(C66/(D4+D35),0)*100</f>
        <v>4.3080939947780683</v>
      </c>
      <c r="H66" s="129">
        <f>+IFERROR(D66/(E4+E35),0)*100</f>
        <v>1.2626262626262625</v>
      </c>
      <c r="I66" s="129">
        <f>+IFERROR(E66/(F4+F35),0)*100</f>
        <v>2.4844720496894408</v>
      </c>
    </row>
    <row r="67" spans="1:9" x14ac:dyDescent="0.35">
      <c r="A67" s="324" t="s">
        <v>267</v>
      </c>
      <c r="B67" s="325">
        <v>12.5</v>
      </c>
      <c r="C67" s="325">
        <v>8</v>
      </c>
      <c r="D67" s="325">
        <v>6</v>
      </c>
      <c r="E67" s="325">
        <v>4.5</v>
      </c>
      <c r="F67" s="130">
        <f t="shared" ref="F67:F76" si="13">+IFERROR(B67/(C5+C36),0)*100</f>
        <v>5.1975051975051976</v>
      </c>
      <c r="G67" s="130">
        <f t="shared" ref="G67:G76" si="14">+IFERROR(C67/(D5+D36),0)*100</f>
        <v>3.755868544600939</v>
      </c>
      <c r="H67" s="130">
        <f t="shared" ref="H67:H77" si="15">+IFERROR(D67/(E5+E36),0)*100</f>
        <v>3.7735849056603774</v>
      </c>
      <c r="I67" s="130">
        <f t="shared" ref="I67:I77" si="16">+IFERROR(E67/(F5+F36),0)*100</f>
        <v>6.9230769230769234</v>
      </c>
    </row>
    <row r="68" spans="1:9" x14ac:dyDescent="0.35">
      <c r="A68" s="324" t="s">
        <v>268</v>
      </c>
      <c r="B68" s="325">
        <v>4</v>
      </c>
      <c r="C68" s="325">
        <v>4</v>
      </c>
      <c r="D68" s="325">
        <v>4</v>
      </c>
      <c r="E68" s="325">
        <v>1</v>
      </c>
      <c r="F68" s="130">
        <f t="shared" si="13"/>
        <v>16</v>
      </c>
      <c r="G68" s="130">
        <f t="shared" si="14"/>
        <v>17.391304347826086</v>
      </c>
      <c r="H68" s="130">
        <f t="shared" si="15"/>
        <v>22.222222222222221</v>
      </c>
      <c r="I68" s="130">
        <f t="shared" si="16"/>
        <v>9.0909090909090917</v>
      </c>
    </row>
    <row r="69" spans="1:9" x14ac:dyDescent="0.35">
      <c r="A69" s="324" t="s">
        <v>269</v>
      </c>
      <c r="B69" s="325">
        <v>46.5</v>
      </c>
      <c r="C69" s="325">
        <v>45.5</v>
      </c>
      <c r="D69" s="325">
        <v>28</v>
      </c>
      <c r="E69" s="325">
        <v>24</v>
      </c>
      <c r="F69" s="130">
        <f t="shared" si="13"/>
        <v>11.712846347607053</v>
      </c>
      <c r="G69" s="130">
        <f t="shared" si="14"/>
        <v>12.431693989071038</v>
      </c>
      <c r="H69" s="130">
        <f t="shared" si="15"/>
        <v>9.8245614035087723</v>
      </c>
      <c r="I69" s="130">
        <f t="shared" si="16"/>
        <v>15.789473684210526</v>
      </c>
    </row>
    <row r="70" spans="1:9" x14ac:dyDescent="0.35">
      <c r="A70" s="324" t="s">
        <v>270</v>
      </c>
      <c r="B70" s="325">
        <v>4.5</v>
      </c>
      <c r="C70" s="325">
        <v>4.5</v>
      </c>
      <c r="D70" s="325">
        <v>3.5</v>
      </c>
      <c r="E70" s="325">
        <v>2</v>
      </c>
      <c r="F70" s="130">
        <f t="shared" si="13"/>
        <v>4.7368421052631584</v>
      </c>
      <c r="G70" s="130">
        <f t="shared" si="14"/>
        <v>4.7368421052631584</v>
      </c>
      <c r="H70" s="130">
        <f t="shared" si="15"/>
        <v>4.375</v>
      </c>
      <c r="I70" s="130">
        <f t="shared" si="16"/>
        <v>3.8095238095238098</v>
      </c>
    </row>
    <row r="71" spans="1:9" x14ac:dyDescent="0.35">
      <c r="A71" s="324" t="s">
        <v>271</v>
      </c>
      <c r="B71" s="325">
        <v>3</v>
      </c>
      <c r="C71" s="325">
        <v>2</v>
      </c>
      <c r="D71" s="325">
        <v>2</v>
      </c>
      <c r="E71" s="325">
        <v>2</v>
      </c>
      <c r="F71" s="130">
        <f t="shared" si="13"/>
        <v>1.6304347826086956</v>
      </c>
      <c r="G71" s="130">
        <f t="shared" si="14"/>
        <v>1.1560693641618496</v>
      </c>
      <c r="H71" s="130">
        <f t="shared" si="15"/>
        <v>1.2779552715654952</v>
      </c>
      <c r="I71" s="130">
        <f t="shared" si="16"/>
        <v>2.1390374331550799</v>
      </c>
    </row>
    <row r="72" spans="1:9" x14ac:dyDescent="0.35">
      <c r="A72" s="324" t="s">
        <v>273</v>
      </c>
      <c r="B72" s="325">
        <v>16.5</v>
      </c>
      <c r="C72" s="325">
        <v>11.5</v>
      </c>
      <c r="D72" s="325">
        <v>8</v>
      </c>
      <c r="E72" s="325">
        <v>5</v>
      </c>
      <c r="F72" s="130">
        <f t="shared" si="13"/>
        <v>25.581395348837212</v>
      </c>
      <c r="G72" s="130">
        <f t="shared" si="14"/>
        <v>20.353982300884958</v>
      </c>
      <c r="H72" s="130">
        <f t="shared" si="15"/>
        <v>16.326530612244898</v>
      </c>
      <c r="I72" s="130">
        <f t="shared" si="16"/>
        <v>17.857142857142858</v>
      </c>
    </row>
    <row r="73" spans="1:9" x14ac:dyDescent="0.35">
      <c r="A73" s="324" t="s">
        <v>274</v>
      </c>
      <c r="B73" s="325">
        <v>7.5</v>
      </c>
      <c r="C73" s="325">
        <v>6.5</v>
      </c>
      <c r="D73" s="325">
        <v>3</v>
      </c>
      <c r="E73" s="325">
        <v>2</v>
      </c>
      <c r="F73" s="130">
        <f t="shared" si="13"/>
        <v>7.389162561576355</v>
      </c>
      <c r="G73" s="130">
        <f t="shared" si="14"/>
        <v>9.7014925373134329</v>
      </c>
      <c r="H73" s="130">
        <f t="shared" si="15"/>
        <v>6.25</v>
      </c>
      <c r="I73" s="130">
        <f t="shared" si="16"/>
        <v>7.0175438596491224</v>
      </c>
    </row>
    <row r="74" spans="1:9" x14ac:dyDescent="0.35">
      <c r="A74" s="324" t="s">
        <v>275</v>
      </c>
      <c r="B74" s="325">
        <v>5</v>
      </c>
      <c r="C74" s="325">
        <v>2</v>
      </c>
      <c r="D74" s="325">
        <v>0</v>
      </c>
      <c r="E74" s="325">
        <v>0</v>
      </c>
      <c r="F74" s="130">
        <f t="shared" si="13"/>
        <v>7.1942446043165464</v>
      </c>
      <c r="G74" s="130">
        <f t="shared" si="14"/>
        <v>3.225806451612903</v>
      </c>
      <c r="H74" s="130">
        <f t="shared" si="15"/>
        <v>0</v>
      </c>
      <c r="I74" s="130">
        <f t="shared" si="16"/>
        <v>0</v>
      </c>
    </row>
    <row r="75" spans="1:9" x14ac:dyDescent="0.35">
      <c r="A75" s="324" t="s">
        <v>277</v>
      </c>
      <c r="B75" s="325">
        <v>100</v>
      </c>
      <c r="C75" s="325">
        <v>100</v>
      </c>
      <c r="D75" s="325">
        <v>52</v>
      </c>
      <c r="E75" s="325">
        <v>48</v>
      </c>
      <c r="F75" s="130">
        <f>+IFERROR(B75/(C15+C44),0)*100</f>
        <v>22.522522522522522</v>
      </c>
      <c r="G75" s="130">
        <f>+IFERROR(C75/(D15+D44),0)*100</f>
        <v>22.522522522522522</v>
      </c>
      <c r="H75" s="130">
        <f>+IFERROR(D75/(E15+E44),0)*100</f>
        <v>16.174183514774494</v>
      </c>
      <c r="I75" s="130">
        <f>+IFERROR(E75/(F15+F44),0)*100</f>
        <v>21.145374449339208</v>
      </c>
    </row>
    <row r="76" spans="1:9" x14ac:dyDescent="0.35">
      <c r="A76" s="324" t="s">
        <v>278</v>
      </c>
      <c r="B76" s="325">
        <v>4</v>
      </c>
      <c r="C76" s="325">
        <v>4</v>
      </c>
      <c r="D76" s="325">
        <v>2</v>
      </c>
      <c r="E76" s="325">
        <v>1</v>
      </c>
      <c r="F76" s="130">
        <f t="shared" si="13"/>
        <v>10</v>
      </c>
      <c r="G76" s="130">
        <f t="shared" si="14"/>
        <v>13.793103448275861</v>
      </c>
      <c r="H76" s="130">
        <f t="shared" si="15"/>
        <v>6.8965517241379306</v>
      </c>
      <c r="I76" s="130">
        <f t="shared" si="16"/>
        <v>4.7619047619047619</v>
      </c>
    </row>
    <row r="77" spans="1:9" x14ac:dyDescent="0.35">
      <c r="A77" s="324" t="s">
        <v>279</v>
      </c>
      <c r="B77" s="325">
        <v>17.5</v>
      </c>
      <c r="C77" s="325">
        <v>12.5</v>
      </c>
      <c r="D77" s="325">
        <v>5</v>
      </c>
      <c r="E77" s="325">
        <v>3.5</v>
      </c>
      <c r="F77" s="130">
        <f t="shared" ref="F77:G87" si="17">+IFERROR(B77/(C15+C46),0)*100</f>
        <v>3.9414414414414414</v>
      </c>
      <c r="G77" s="130">
        <f t="shared" si="17"/>
        <v>2.8153153153153152</v>
      </c>
      <c r="H77" s="130">
        <f t="shared" si="15"/>
        <v>1.5552099533437014</v>
      </c>
      <c r="I77" s="130">
        <f t="shared" si="16"/>
        <v>1.5418502202643172</v>
      </c>
    </row>
    <row r="78" spans="1:9" x14ac:dyDescent="0.35">
      <c r="A78" s="324" t="s">
        <v>280</v>
      </c>
      <c r="B78" s="325">
        <v>3</v>
      </c>
      <c r="C78" s="325">
        <v>1</v>
      </c>
      <c r="D78" s="325">
        <v>0</v>
      </c>
      <c r="E78" s="325">
        <v>0</v>
      </c>
      <c r="F78" s="130">
        <f t="shared" si="17"/>
        <v>0.81300813008130091</v>
      </c>
      <c r="G78" s="130">
        <f t="shared" si="17"/>
        <v>0.29585798816568049</v>
      </c>
      <c r="H78" s="130">
        <f t="shared" ref="H78:H93" si="18">+IFERROR(D78/(E16+E47),0)*100</f>
        <v>0</v>
      </c>
      <c r="I78" s="130">
        <f t="shared" ref="I78:I93" si="19">+IFERROR(E78/(F16+F47),0)*100</f>
        <v>0</v>
      </c>
    </row>
    <row r="79" spans="1:9" x14ac:dyDescent="0.35">
      <c r="A79" s="324" t="s">
        <v>281</v>
      </c>
      <c r="B79" s="325">
        <v>11</v>
      </c>
      <c r="C79" s="325">
        <v>10</v>
      </c>
      <c r="D79" s="325">
        <v>10</v>
      </c>
      <c r="E79" s="325">
        <v>10</v>
      </c>
      <c r="F79" s="130">
        <f t="shared" si="17"/>
        <v>3.2884902840059791</v>
      </c>
      <c r="G79" s="130">
        <f t="shared" si="17"/>
        <v>3.6968576709796674</v>
      </c>
      <c r="H79" s="130">
        <f t="shared" si="18"/>
        <v>9.8522167487684733</v>
      </c>
      <c r="I79" s="130">
        <f t="shared" si="19"/>
        <v>14.388489208633093</v>
      </c>
    </row>
    <row r="80" spans="1:9" x14ac:dyDescent="0.35">
      <c r="A80" s="324" t="s">
        <v>282</v>
      </c>
      <c r="B80" s="325">
        <v>1</v>
      </c>
      <c r="C80" s="325">
        <v>0</v>
      </c>
      <c r="D80" s="325">
        <v>0</v>
      </c>
      <c r="E80" s="325">
        <v>0</v>
      </c>
      <c r="F80" s="130">
        <f t="shared" si="17"/>
        <v>5</v>
      </c>
      <c r="G80" s="130">
        <f t="shared" si="17"/>
        <v>0</v>
      </c>
      <c r="H80" s="130">
        <f t="shared" si="18"/>
        <v>0</v>
      </c>
      <c r="I80" s="130">
        <f t="shared" si="19"/>
        <v>0</v>
      </c>
    </row>
    <row r="81" spans="1:9" x14ac:dyDescent="0.35">
      <c r="A81" s="324" t="s">
        <v>283</v>
      </c>
      <c r="B81" s="325">
        <v>937</v>
      </c>
      <c r="C81" s="325">
        <v>758</v>
      </c>
      <c r="D81" s="325">
        <v>492</v>
      </c>
      <c r="E81" s="325">
        <v>354</v>
      </c>
      <c r="F81" s="130">
        <f>+IFERROR(B81/(C22+C50),0)*100</f>
        <v>50.593952483801296</v>
      </c>
      <c r="G81" s="130">
        <f>+IFERROR(C81/(D22+D50),0)*100</f>
        <v>47.613065326633162</v>
      </c>
      <c r="H81" s="130">
        <f>+IFERROR(D81/(E22+E50),0)*100</f>
        <v>59.854014598540154</v>
      </c>
      <c r="I81" s="130">
        <f>+IFERROR(E81/(F22+F50),0)*100</f>
        <v>58.032786885245905</v>
      </c>
    </row>
    <row r="82" spans="1:9" x14ac:dyDescent="0.35">
      <c r="A82" s="324" t="s">
        <v>284</v>
      </c>
      <c r="B82" s="325">
        <v>2</v>
      </c>
      <c r="C82" s="325">
        <v>2</v>
      </c>
      <c r="D82" s="325">
        <v>0</v>
      </c>
      <c r="E82" s="325">
        <v>0</v>
      </c>
      <c r="F82" s="130">
        <f t="shared" si="17"/>
        <v>2.8169014084507045</v>
      </c>
      <c r="G82" s="130">
        <f t="shared" si="17"/>
        <v>3.125</v>
      </c>
      <c r="H82" s="130">
        <f t="shared" si="18"/>
        <v>0</v>
      </c>
      <c r="I82" s="130">
        <f t="shared" si="19"/>
        <v>0</v>
      </c>
    </row>
    <row r="83" spans="1:9" x14ac:dyDescent="0.35">
      <c r="A83" s="324" t="s">
        <v>285</v>
      </c>
      <c r="B83" s="325">
        <v>165</v>
      </c>
      <c r="C83" s="325">
        <v>138</v>
      </c>
      <c r="D83" s="325">
        <v>85</v>
      </c>
      <c r="E83" s="325">
        <v>62</v>
      </c>
      <c r="F83" s="130">
        <f>+IFERROR(B83/(C24+C52),0)*100</f>
        <v>33.06613226452906</v>
      </c>
      <c r="G83" s="130">
        <f>+IFERROR(C83/(D24+D52),0)*100</f>
        <v>31.292517006802722</v>
      </c>
      <c r="H83" s="130">
        <f>+IFERROR(D83/(E24+E52),0)*100</f>
        <v>45.698924731182792</v>
      </c>
      <c r="I83" s="130">
        <f>+IFERROR(E83/(F24+F52),0)*100</f>
        <v>56.88073394495413</v>
      </c>
    </row>
    <row r="84" spans="1:9" x14ac:dyDescent="0.35">
      <c r="A84" s="19"/>
      <c r="B84" s="2"/>
      <c r="C84" s="2"/>
      <c r="D84" s="2"/>
      <c r="E84" s="2"/>
      <c r="F84" s="130">
        <f t="shared" si="17"/>
        <v>0</v>
      </c>
      <c r="G84" s="130">
        <f t="shared" si="17"/>
        <v>0</v>
      </c>
      <c r="H84" s="130">
        <f t="shared" si="18"/>
        <v>0</v>
      </c>
      <c r="I84" s="130">
        <f t="shared" si="19"/>
        <v>0</v>
      </c>
    </row>
    <row r="85" spans="1:9" x14ac:dyDescent="0.35">
      <c r="A85" s="19"/>
      <c r="B85" s="2"/>
      <c r="C85" s="2"/>
      <c r="D85" s="2"/>
      <c r="E85" s="2"/>
      <c r="F85" s="130">
        <f t="shared" si="17"/>
        <v>0</v>
      </c>
      <c r="G85" s="130">
        <f t="shared" si="17"/>
        <v>0</v>
      </c>
      <c r="H85" s="130">
        <f t="shared" si="18"/>
        <v>0</v>
      </c>
      <c r="I85" s="130">
        <f t="shared" si="19"/>
        <v>0</v>
      </c>
    </row>
    <row r="86" spans="1:9" x14ac:dyDescent="0.35">
      <c r="A86" s="19"/>
      <c r="B86" s="2"/>
      <c r="C86" s="2"/>
      <c r="D86" s="2"/>
      <c r="E86" s="2"/>
      <c r="F86" s="130">
        <f t="shared" si="17"/>
        <v>0</v>
      </c>
      <c r="G86" s="130">
        <f t="shared" si="17"/>
        <v>0</v>
      </c>
      <c r="H86" s="130">
        <f t="shared" si="18"/>
        <v>0</v>
      </c>
      <c r="I86" s="130">
        <f t="shared" si="19"/>
        <v>0</v>
      </c>
    </row>
    <row r="87" spans="1:9" x14ac:dyDescent="0.35">
      <c r="A87" s="19"/>
      <c r="B87" s="2"/>
      <c r="C87" s="2"/>
      <c r="D87" s="2"/>
      <c r="E87" s="2"/>
      <c r="F87" s="130">
        <f t="shared" si="17"/>
        <v>0</v>
      </c>
      <c r="G87" s="130">
        <f t="shared" si="17"/>
        <v>0</v>
      </c>
      <c r="H87" s="130">
        <f t="shared" si="18"/>
        <v>0</v>
      </c>
      <c r="I87" s="130">
        <f t="shared" si="19"/>
        <v>0</v>
      </c>
    </row>
    <row r="88" spans="1:9" x14ac:dyDescent="0.35">
      <c r="A88" s="19"/>
      <c r="B88" s="2"/>
      <c r="C88" s="2"/>
      <c r="D88" s="2"/>
      <c r="E88" s="2"/>
      <c r="F88" s="130">
        <f t="shared" ref="F88:G92" si="20">+IFERROR(B88/(C26+C57),0)*100</f>
        <v>0</v>
      </c>
      <c r="G88" s="130">
        <f t="shared" si="20"/>
        <v>0</v>
      </c>
      <c r="H88" s="130">
        <f t="shared" si="18"/>
        <v>0</v>
      </c>
      <c r="I88" s="130">
        <f t="shared" si="19"/>
        <v>0</v>
      </c>
    </row>
    <row r="89" spans="1:9" x14ac:dyDescent="0.35">
      <c r="A89" s="19"/>
      <c r="B89" s="2"/>
      <c r="C89" s="2"/>
      <c r="D89" s="2"/>
      <c r="E89" s="2"/>
      <c r="F89" s="130">
        <f t="shared" si="20"/>
        <v>0</v>
      </c>
      <c r="G89" s="130">
        <f t="shared" si="20"/>
        <v>0</v>
      </c>
      <c r="H89" s="130">
        <f t="shared" si="18"/>
        <v>0</v>
      </c>
      <c r="I89" s="130">
        <f t="shared" si="19"/>
        <v>0</v>
      </c>
    </row>
    <row r="90" spans="1:9" x14ac:dyDescent="0.35">
      <c r="A90" s="19"/>
      <c r="B90" s="2"/>
      <c r="C90" s="2"/>
      <c r="D90" s="2"/>
      <c r="E90" s="2"/>
      <c r="F90" s="130">
        <f t="shared" si="20"/>
        <v>0</v>
      </c>
      <c r="G90" s="130">
        <f t="shared" si="20"/>
        <v>0</v>
      </c>
      <c r="H90" s="130">
        <f t="shared" si="18"/>
        <v>0</v>
      </c>
      <c r="I90" s="130">
        <f t="shared" si="19"/>
        <v>0</v>
      </c>
    </row>
    <row r="91" spans="1:9" x14ac:dyDescent="0.35">
      <c r="A91" s="19"/>
      <c r="B91" s="2"/>
      <c r="C91" s="2"/>
      <c r="D91" s="2"/>
      <c r="E91" s="2"/>
      <c r="F91" s="130">
        <f t="shared" si="20"/>
        <v>0</v>
      </c>
      <c r="G91" s="130">
        <f t="shared" si="20"/>
        <v>0</v>
      </c>
      <c r="H91" s="130">
        <f t="shared" si="18"/>
        <v>0</v>
      </c>
      <c r="I91" s="130">
        <f t="shared" si="19"/>
        <v>0</v>
      </c>
    </row>
    <row r="92" spans="1:9" x14ac:dyDescent="0.35">
      <c r="A92" s="44"/>
      <c r="B92" s="2"/>
      <c r="C92" s="2"/>
      <c r="D92" s="2"/>
      <c r="E92" s="2"/>
      <c r="F92" s="130">
        <f t="shared" si="20"/>
        <v>0</v>
      </c>
      <c r="G92" s="130">
        <f t="shared" si="20"/>
        <v>0</v>
      </c>
      <c r="H92" s="130">
        <f t="shared" si="18"/>
        <v>0</v>
      </c>
      <c r="I92" s="130">
        <f t="shared" si="19"/>
        <v>0</v>
      </c>
    </row>
    <row r="93" spans="1:9" x14ac:dyDescent="0.35">
      <c r="A93" s="126" t="s">
        <v>28</v>
      </c>
      <c r="B93" s="52">
        <f>+SUM(B66:B92)</f>
        <v>1363</v>
      </c>
      <c r="C93" s="52">
        <f>+SUM(C66:C92)</f>
        <v>1126</v>
      </c>
      <c r="D93" s="52">
        <f>+SUM(D66:D92)</f>
        <v>703</v>
      </c>
      <c r="E93" s="52">
        <f>+SUM(E66:E92)</f>
        <v>521</v>
      </c>
      <c r="F93" s="130">
        <f>+IFERROR(B93/(C31+C62),0)*100</f>
        <v>24.817916970138381</v>
      </c>
      <c r="G93" s="130">
        <f>+IFERROR(C93/(D31+D62),0)*100</f>
        <v>23.245251857968622</v>
      </c>
      <c r="H93" s="130">
        <f t="shared" si="18"/>
        <v>23.741979061127996</v>
      </c>
      <c r="I93" s="130">
        <f t="shared" si="19"/>
        <v>27.712765957446813</v>
      </c>
    </row>
    <row r="94" spans="1:9" x14ac:dyDescent="0.35">
      <c r="A94" s="23"/>
      <c r="B94" s="7"/>
      <c r="C94" s="7"/>
      <c r="D94" s="7"/>
      <c r="I94" s="7"/>
    </row>
  </sheetData>
  <mergeCells count="3">
    <mergeCell ref="A2:J2"/>
    <mergeCell ref="A33:J33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view="pageBreakPreview" zoomScaleNormal="100" zoomScaleSheetLayoutView="100" workbookViewId="0">
      <selection activeCell="A97" sqref="A97:E108"/>
    </sheetView>
  </sheetViews>
  <sheetFormatPr defaultRowHeight="15.5" x14ac:dyDescent="0.35"/>
  <cols>
    <col min="1" max="1" width="24.08203125" customWidth="1"/>
    <col min="2" max="10" width="10.58203125" customWidth="1"/>
  </cols>
  <sheetData>
    <row r="1" spans="1:10" ht="20" x14ac:dyDescent="0.4">
      <c r="A1" s="466" t="s">
        <v>206</v>
      </c>
      <c r="B1" s="466"/>
      <c r="C1" s="466"/>
      <c r="D1" s="466"/>
      <c r="E1" s="466"/>
      <c r="F1" s="466"/>
      <c r="G1" s="466"/>
      <c r="H1" s="466"/>
      <c r="I1" s="466"/>
      <c r="J1" s="466"/>
    </row>
    <row r="2" spans="1:10" ht="16" thickBot="1" x14ac:dyDescent="0.4">
      <c r="A2" s="460" t="s">
        <v>26</v>
      </c>
      <c r="B2" s="460"/>
      <c r="C2" s="460"/>
      <c r="D2" s="460"/>
      <c r="E2" s="460"/>
      <c r="F2" s="460"/>
      <c r="G2" s="460"/>
      <c r="H2" s="460"/>
      <c r="I2" s="460"/>
      <c r="J2" s="460"/>
    </row>
    <row r="3" spans="1:10" ht="31.5" thickBot="1" x14ac:dyDescent="0.4">
      <c r="A3" s="75" t="s">
        <v>51</v>
      </c>
      <c r="B3" s="76" t="s">
        <v>31</v>
      </c>
      <c r="C3" s="76" t="s">
        <v>32</v>
      </c>
      <c r="D3" s="77" t="s">
        <v>33</v>
      </c>
      <c r="E3" s="77" t="s">
        <v>34</v>
      </c>
      <c r="F3" s="77" t="s">
        <v>35</v>
      </c>
      <c r="G3" s="78" t="s">
        <v>36</v>
      </c>
      <c r="H3" s="78" t="s">
        <v>37</v>
      </c>
      <c r="I3" s="78" t="s">
        <v>38</v>
      </c>
      <c r="J3" s="79" t="s">
        <v>39</v>
      </c>
    </row>
    <row r="4" spans="1:10" x14ac:dyDescent="0.35">
      <c r="A4" s="324" t="s">
        <v>266</v>
      </c>
      <c r="B4" s="325">
        <v>60</v>
      </c>
      <c r="C4" s="325">
        <v>49</v>
      </c>
      <c r="D4" s="325">
        <v>40</v>
      </c>
      <c r="E4" s="325">
        <v>31</v>
      </c>
      <c r="F4" s="325">
        <v>27</v>
      </c>
      <c r="G4" s="127">
        <f>IFERROR(C4/B4,0)</f>
        <v>0.81666666666666665</v>
      </c>
      <c r="H4" s="127">
        <f>IFERROR(E4/D4,0)</f>
        <v>0.77500000000000002</v>
      </c>
      <c r="I4" s="127">
        <f>IFERROR(F4/E4,0)</f>
        <v>0.87096774193548387</v>
      </c>
      <c r="J4" s="127">
        <f>IFERROR(F4/B4,0)</f>
        <v>0.45</v>
      </c>
    </row>
    <row r="5" spans="1:10" x14ac:dyDescent="0.35">
      <c r="A5" s="324" t="s">
        <v>267</v>
      </c>
      <c r="B5" s="325">
        <v>50</v>
      </c>
      <c r="C5" s="325">
        <v>41</v>
      </c>
      <c r="D5" s="325">
        <v>41</v>
      </c>
      <c r="E5" s="325">
        <v>35</v>
      </c>
      <c r="F5" s="325">
        <v>32</v>
      </c>
      <c r="G5" s="128">
        <f t="shared" ref="G5:G27" si="0">IFERROR(C5/B5,0)</f>
        <v>0.82</v>
      </c>
      <c r="H5" s="128">
        <f t="shared" ref="H5:H27" si="1">IFERROR(E5/D5,0)</f>
        <v>0.85365853658536583</v>
      </c>
      <c r="I5" s="128">
        <f t="shared" ref="I5:I27" si="2">IFERROR(F5/E5,0)</f>
        <v>0.91428571428571426</v>
      </c>
      <c r="J5" s="128">
        <f t="shared" ref="J5:J27" si="3">IFERROR(F5/B5,0)</f>
        <v>0.64</v>
      </c>
    </row>
    <row r="6" spans="1:10" x14ac:dyDescent="0.35">
      <c r="A6" s="324" t="s">
        <v>268</v>
      </c>
      <c r="B6" s="325">
        <v>20</v>
      </c>
      <c r="C6" s="325">
        <v>5</v>
      </c>
      <c r="D6" s="325">
        <v>5</v>
      </c>
      <c r="E6" s="325">
        <v>4</v>
      </c>
      <c r="F6" s="325">
        <v>4</v>
      </c>
      <c r="G6" s="128">
        <f t="shared" si="0"/>
        <v>0.25</v>
      </c>
      <c r="H6" s="128">
        <f t="shared" si="1"/>
        <v>0.8</v>
      </c>
      <c r="I6" s="128">
        <f t="shared" si="2"/>
        <v>1</v>
      </c>
      <c r="J6" s="128">
        <f t="shared" si="3"/>
        <v>0.2</v>
      </c>
    </row>
    <row r="7" spans="1:10" x14ac:dyDescent="0.35">
      <c r="A7" s="324" t="s">
        <v>269</v>
      </c>
      <c r="B7" s="325">
        <v>75</v>
      </c>
      <c r="C7" s="325">
        <v>35</v>
      </c>
      <c r="D7" s="325">
        <v>27</v>
      </c>
      <c r="E7" s="325">
        <v>22</v>
      </c>
      <c r="F7" s="325">
        <v>18</v>
      </c>
      <c r="G7" s="128">
        <f t="shared" si="0"/>
        <v>0.46666666666666667</v>
      </c>
      <c r="H7" s="128">
        <f t="shared" si="1"/>
        <v>0.81481481481481477</v>
      </c>
      <c r="I7" s="128">
        <f t="shared" si="2"/>
        <v>0.81818181818181823</v>
      </c>
      <c r="J7" s="128">
        <f t="shared" si="3"/>
        <v>0.24</v>
      </c>
    </row>
    <row r="8" spans="1:10" x14ac:dyDescent="0.35">
      <c r="A8" s="324" t="s">
        <v>270</v>
      </c>
      <c r="B8" s="325">
        <v>10</v>
      </c>
      <c r="C8" s="325">
        <v>1</v>
      </c>
      <c r="D8" s="325">
        <v>1</v>
      </c>
      <c r="E8" s="325">
        <v>1</v>
      </c>
      <c r="F8" s="325">
        <v>1</v>
      </c>
      <c r="G8" s="128">
        <f t="shared" si="0"/>
        <v>0.1</v>
      </c>
      <c r="H8" s="128">
        <f t="shared" si="1"/>
        <v>1</v>
      </c>
      <c r="I8" s="128">
        <f t="shared" si="2"/>
        <v>1</v>
      </c>
      <c r="J8" s="128">
        <f t="shared" si="3"/>
        <v>0.1</v>
      </c>
    </row>
    <row r="9" spans="1:10" x14ac:dyDescent="0.35">
      <c r="A9" s="324" t="s">
        <v>271</v>
      </c>
      <c r="B9" s="325">
        <v>40</v>
      </c>
      <c r="C9" s="325">
        <v>22</v>
      </c>
      <c r="D9" s="325">
        <v>21</v>
      </c>
      <c r="E9" s="325">
        <v>20</v>
      </c>
      <c r="F9" s="325">
        <v>17</v>
      </c>
      <c r="G9" s="128">
        <f t="shared" si="0"/>
        <v>0.55000000000000004</v>
      </c>
      <c r="H9" s="128">
        <f t="shared" si="1"/>
        <v>0.95238095238095233</v>
      </c>
      <c r="I9" s="128">
        <f t="shared" si="2"/>
        <v>0.85</v>
      </c>
      <c r="J9" s="128">
        <f t="shared" si="3"/>
        <v>0.42499999999999999</v>
      </c>
    </row>
    <row r="10" spans="1:10" x14ac:dyDescent="0.35">
      <c r="A10" s="324" t="s">
        <v>272</v>
      </c>
      <c r="B10" s="325">
        <v>10</v>
      </c>
      <c r="C10" s="325">
        <v>3</v>
      </c>
      <c r="D10" s="325">
        <v>3</v>
      </c>
      <c r="E10" s="325">
        <v>1</v>
      </c>
      <c r="F10" s="325">
        <v>0</v>
      </c>
      <c r="G10" s="128">
        <f t="shared" si="0"/>
        <v>0.3</v>
      </c>
      <c r="H10" s="128">
        <f t="shared" si="1"/>
        <v>0.33333333333333331</v>
      </c>
      <c r="I10" s="128">
        <f t="shared" si="2"/>
        <v>0</v>
      </c>
      <c r="J10" s="128">
        <f t="shared" si="3"/>
        <v>0</v>
      </c>
    </row>
    <row r="11" spans="1:10" x14ac:dyDescent="0.35">
      <c r="A11" s="324" t="s">
        <v>273</v>
      </c>
      <c r="B11" s="325">
        <v>50</v>
      </c>
      <c r="C11" s="325">
        <v>21</v>
      </c>
      <c r="D11" s="325">
        <v>20</v>
      </c>
      <c r="E11" s="325">
        <v>16</v>
      </c>
      <c r="F11" s="325">
        <v>13</v>
      </c>
      <c r="G11" s="128">
        <f t="shared" si="0"/>
        <v>0.42</v>
      </c>
      <c r="H11" s="128">
        <f t="shared" si="1"/>
        <v>0.8</v>
      </c>
      <c r="I11" s="128">
        <f t="shared" si="2"/>
        <v>0.8125</v>
      </c>
      <c r="J11" s="128">
        <f t="shared" si="3"/>
        <v>0.26</v>
      </c>
    </row>
    <row r="12" spans="1:10" x14ac:dyDescent="0.35">
      <c r="A12" s="324" t="s">
        <v>274</v>
      </c>
      <c r="B12" s="325">
        <v>30</v>
      </c>
      <c r="C12" s="325">
        <v>6</v>
      </c>
      <c r="D12" s="325">
        <v>6</v>
      </c>
      <c r="E12" s="325">
        <v>5</v>
      </c>
      <c r="F12" s="325">
        <v>4</v>
      </c>
      <c r="G12" s="128">
        <f t="shared" si="0"/>
        <v>0.2</v>
      </c>
      <c r="H12" s="128">
        <f t="shared" si="1"/>
        <v>0.83333333333333337</v>
      </c>
      <c r="I12" s="128">
        <f t="shared" si="2"/>
        <v>0.8</v>
      </c>
      <c r="J12" s="128">
        <f t="shared" si="3"/>
        <v>0.13333333333333333</v>
      </c>
    </row>
    <row r="13" spans="1:10" x14ac:dyDescent="0.35">
      <c r="A13" s="324" t="s">
        <v>275</v>
      </c>
      <c r="B13" s="325">
        <v>30</v>
      </c>
      <c r="C13" s="325">
        <v>31</v>
      </c>
      <c r="D13" s="325">
        <v>31</v>
      </c>
      <c r="E13" s="325">
        <v>25</v>
      </c>
      <c r="F13" s="325">
        <v>22</v>
      </c>
      <c r="G13" s="128">
        <f t="shared" si="0"/>
        <v>1.0333333333333334</v>
      </c>
      <c r="H13" s="128">
        <f t="shared" si="1"/>
        <v>0.80645161290322576</v>
      </c>
      <c r="I13" s="128">
        <f t="shared" si="2"/>
        <v>0.88</v>
      </c>
      <c r="J13" s="128">
        <f t="shared" si="3"/>
        <v>0.73333333333333328</v>
      </c>
    </row>
    <row r="14" spans="1:10" x14ac:dyDescent="0.35">
      <c r="A14" s="324" t="s">
        <v>277</v>
      </c>
      <c r="B14" s="325">
        <v>230</v>
      </c>
      <c r="C14" s="325">
        <v>106</v>
      </c>
      <c r="D14" s="325">
        <v>106</v>
      </c>
      <c r="E14" s="325">
        <v>88</v>
      </c>
      <c r="F14" s="325">
        <v>79</v>
      </c>
      <c r="G14" s="128">
        <f t="shared" si="0"/>
        <v>0.46086956521739131</v>
      </c>
      <c r="H14" s="128">
        <f t="shared" si="1"/>
        <v>0.83018867924528306</v>
      </c>
      <c r="I14" s="128">
        <f t="shared" si="2"/>
        <v>0.89772727272727271</v>
      </c>
      <c r="J14" s="128">
        <f t="shared" si="3"/>
        <v>0.34347826086956523</v>
      </c>
    </row>
    <row r="15" spans="1:10" x14ac:dyDescent="0.35">
      <c r="A15" s="324" t="s">
        <v>278</v>
      </c>
      <c r="B15" s="325">
        <v>200</v>
      </c>
      <c r="C15" s="325">
        <v>110</v>
      </c>
      <c r="D15" s="325">
        <v>110</v>
      </c>
      <c r="E15" s="325">
        <v>99</v>
      </c>
      <c r="F15" s="325">
        <v>94</v>
      </c>
      <c r="G15" s="128">
        <f t="shared" si="0"/>
        <v>0.55000000000000004</v>
      </c>
      <c r="H15" s="128">
        <f t="shared" si="1"/>
        <v>0.9</v>
      </c>
      <c r="I15" s="128">
        <f t="shared" si="2"/>
        <v>0.9494949494949495</v>
      </c>
      <c r="J15" s="128">
        <f t="shared" si="3"/>
        <v>0.47</v>
      </c>
    </row>
    <row r="16" spans="1:10" x14ac:dyDescent="0.35">
      <c r="A16" s="324" t="s">
        <v>279</v>
      </c>
      <c r="B16" s="325">
        <v>60</v>
      </c>
      <c r="C16" s="325">
        <v>50</v>
      </c>
      <c r="D16" s="325">
        <v>50</v>
      </c>
      <c r="E16" s="325">
        <v>45</v>
      </c>
      <c r="F16" s="325">
        <v>37</v>
      </c>
      <c r="G16" s="128">
        <f t="shared" si="0"/>
        <v>0.83333333333333337</v>
      </c>
      <c r="H16" s="128">
        <f t="shared" si="1"/>
        <v>0.9</v>
      </c>
      <c r="I16" s="128">
        <f t="shared" si="2"/>
        <v>0.82222222222222219</v>
      </c>
      <c r="J16" s="128">
        <f t="shared" si="3"/>
        <v>0.6166666666666667</v>
      </c>
    </row>
    <row r="17" spans="1:11" x14ac:dyDescent="0.35">
      <c r="A17" s="324" t="s">
        <v>280</v>
      </c>
      <c r="B17" s="325">
        <v>40</v>
      </c>
      <c r="C17" s="325">
        <v>10</v>
      </c>
      <c r="D17" s="325">
        <v>10</v>
      </c>
      <c r="E17" s="325">
        <v>9</v>
      </c>
      <c r="F17" s="325">
        <v>6</v>
      </c>
      <c r="G17" s="128">
        <f t="shared" si="0"/>
        <v>0.25</v>
      </c>
      <c r="H17" s="128">
        <f t="shared" si="1"/>
        <v>0.9</v>
      </c>
      <c r="I17" s="128">
        <f t="shared" si="2"/>
        <v>0.66666666666666663</v>
      </c>
      <c r="J17" s="128">
        <f t="shared" si="3"/>
        <v>0.15</v>
      </c>
    </row>
    <row r="18" spans="1:11" x14ac:dyDescent="0.35">
      <c r="A18" s="324" t="s">
        <v>286</v>
      </c>
      <c r="B18" s="325">
        <v>240</v>
      </c>
      <c r="C18" s="325">
        <v>88</v>
      </c>
      <c r="D18" s="325">
        <v>88</v>
      </c>
      <c r="E18" s="325">
        <v>70</v>
      </c>
      <c r="F18" s="325">
        <v>65</v>
      </c>
      <c r="G18" s="128">
        <f t="shared" si="0"/>
        <v>0.36666666666666664</v>
      </c>
      <c r="H18" s="128">
        <f t="shared" si="1"/>
        <v>0.79545454545454541</v>
      </c>
      <c r="I18" s="128">
        <f t="shared" si="2"/>
        <v>0.9285714285714286</v>
      </c>
      <c r="J18" s="128">
        <f t="shared" si="3"/>
        <v>0.27083333333333331</v>
      </c>
    </row>
    <row r="19" spans="1:11" x14ac:dyDescent="0.35">
      <c r="A19" s="324" t="s">
        <v>510</v>
      </c>
      <c r="B19" s="325">
        <v>30</v>
      </c>
      <c r="C19" s="325">
        <v>20</v>
      </c>
      <c r="D19" s="325">
        <v>20</v>
      </c>
      <c r="E19" s="325">
        <v>14</v>
      </c>
      <c r="F19" s="325">
        <v>12</v>
      </c>
      <c r="G19" s="128">
        <f t="shared" si="0"/>
        <v>0.66666666666666663</v>
      </c>
      <c r="H19" s="128">
        <f t="shared" si="1"/>
        <v>0.7</v>
      </c>
      <c r="I19" s="128">
        <f t="shared" si="2"/>
        <v>0.8571428571428571</v>
      </c>
      <c r="J19" s="128">
        <f t="shared" si="3"/>
        <v>0.4</v>
      </c>
    </row>
    <row r="20" spans="1:11" x14ac:dyDescent="0.35">
      <c r="A20" s="324" t="s">
        <v>282</v>
      </c>
      <c r="B20" s="325">
        <v>15</v>
      </c>
      <c r="C20" s="325">
        <v>15</v>
      </c>
      <c r="D20" s="325">
        <v>14</v>
      </c>
      <c r="E20" s="325">
        <v>14</v>
      </c>
      <c r="F20" s="325">
        <v>12</v>
      </c>
      <c r="G20" s="128">
        <f t="shared" si="0"/>
        <v>1</v>
      </c>
      <c r="H20" s="128">
        <f t="shared" si="1"/>
        <v>1</v>
      </c>
      <c r="I20" s="128">
        <f t="shared" si="2"/>
        <v>0.8571428571428571</v>
      </c>
      <c r="J20" s="128">
        <f t="shared" si="3"/>
        <v>0.8</v>
      </c>
    </row>
    <row r="21" spans="1:11" x14ac:dyDescent="0.35">
      <c r="A21" s="324" t="s">
        <v>284</v>
      </c>
      <c r="B21" s="325">
        <v>15</v>
      </c>
      <c r="C21" s="325">
        <v>19</v>
      </c>
      <c r="D21" s="325">
        <v>19</v>
      </c>
      <c r="E21" s="325">
        <v>19</v>
      </c>
      <c r="F21" s="325">
        <v>13</v>
      </c>
      <c r="G21" s="128">
        <f t="shared" si="0"/>
        <v>1.2666666666666666</v>
      </c>
      <c r="H21" s="128">
        <f t="shared" si="1"/>
        <v>1</v>
      </c>
      <c r="I21" s="128">
        <f t="shared" si="2"/>
        <v>0.68421052631578949</v>
      </c>
      <c r="J21" s="128">
        <f t="shared" si="3"/>
        <v>0.8666666666666667</v>
      </c>
    </row>
    <row r="22" spans="1:11" x14ac:dyDescent="0.35">
      <c r="A22" s="324"/>
      <c r="B22" s="325"/>
      <c r="C22" s="325"/>
      <c r="D22" s="325"/>
      <c r="E22" s="325"/>
      <c r="F22" s="325"/>
      <c r="G22" s="128">
        <f t="shared" si="0"/>
        <v>0</v>
      </c>
      <c r="H22" s="128">
        <f t="shared" si="1"/>
        <v>0</v>
      </c>
      <c r="I22" s="128">
        <f t="shared" si="2"/>
        <v>0</v>
      </c>
      <c r="J22" s="128">
        <f t="shared" si="3"/>
        <v>0</v>
      </c>
      <c r="K22" s="7"/>
    </row>
    <row r="23" spans="1:11" x14ac:dyDescent="0.35">
      <c r="A23" s="19"/>
      <c r="B23" s="2"/>
      <c r="C23" s="2"/>
      <c r="D23" s="2"/>
      <c r="E23" s="2"/>
      <c r="F23" s="2"/>
      <c r="G23" s="128">
        <f t="shared" si="0"/>
        <v>0</v>
      </c>
      <c r="H23" s="128">
        <f t="shared" si="1"/>
        <v>0</v>
      </c>
      <c r="I23" s="128">
        <f t="shared" si="2"/>
        <v>0</v>
      </c>
      <c r="J23" s="128">
        <f t="shared" si="3"/>
        <v>0</v>
      </c>
      <c r="K23" s="7"/>
    </row>
    <row r="24" spans="1:11" x14ac:dyDescent="0.35">
      <c r="A24" s="19"/>
      <c r="B24" s="2"/>
      <c r="C24" s="2"/>
      <c r="D24" s="2"/>
      <c r="E24" s="2"/>
      <c r="F24" s="2"/>
      <c r="G24" s="128">
        <f t="shared" si="0"/>
        <v>0</v>
      </c>
      <c r="H24" s="128">
        <f t="shared" si="1"/>
        <v>0</v>
      </c>
      <c r="I24" s="128">
        <f t="shared" si="2"/>
        <v>0</v>
      </c>
      <c r="J24" s="128">
        <f t="shared" si="3"/>
        <v>0</v>
      </c>
      <c r="K24" s="7"/>
    </row>
    <row r="25" spans="1:11" x14ac:dyDescent="0.35">
      <c r="A25" s="19"/>
      <c r="B25" s="2"/>
      <c r="C25" s="2"/>
      <c r="D25" s="2"/>
      <c r="E25" s="2"/>
      <c r="F25" s="2"/>
      <c r="G25" s="128">
        <f t="shared" si="0"/>
        <v>0</v>
      </c>
      <c r="H25" s="128">
        <f t="shared" si="1"/>
        <v>0</v>
      </c>
      <c r="I25" s="128">
        <f t="shared" si="2"/>
        <v>0</v>
      </c>
      <c r="J25" s="128">
        <f t="shared" si="3"/>
        <v>0</v>
      </c>
      <c r="K25" s="7"/>
    </row>
    <row r="26" spans="1:11" x14ac:dyDescent="0.35">
      <c r="A26" s="19"/>
      <c r="B26" s="2"/>
      <c r="C26" s="2"/>
      <c r="D26" s="2"/>
      <c r="E26" s="2"/>
      <c r="F26" s="2"/>
      <c r="G26" s="128">
        <f t="shared" si="0"/>
        <v>0</v>
      </c>
      <c r="H26" s="128">
        <f t="shared" si="1"/>
        <v>0</v>
      </c>
      <c r="I26" s="128">
        <f t="shared" si="2"/>
        <v>0</v>
      </c>
      <c r="J26" s="128">
        <f t="shared" si="3"/>
        <v>0</v>
      </c>
      <c r="K26" s="7"/>
    </row>
    <row r="27" spans="1:11" x14ac:dyDescent="0.35">
      <c r="A27" s="19"/>
      <c r="B27" s="2"/>
      <c r="C27" s="2"/>
      <c r="D27" s="2"/>
      <c r="E27" s="2"/>
      <c r="F27" s="2"/>
      <c r="G27" s="128">
        <f t="shared" si="0"/>
        <v>0</v>
      </c>
      <c r="H27" s="128">
        <f t="shared" si="1"/>
        <v>0</v>
      </c>
      <c r="I27" s="128">
        <f t="shared" si="2"/>
        <v>0</v>
      </c>
      <c r="J27" s="128">
        <f t="shared" si="3"/>
        <v>0</v>
      </c>
      <c r="K27" s="7"/>
    </row>
    <row r="28" spans="1:11" x14ac:dyDescent="0.35">
      <c r="A28" s="19"/>
      <c r="B28" s="2"/>
      <c r="C28" s="2"/>
      <c r="D28" s="2"/>
      <c r="E28" s="2"/>
      <c r="F28" s="2"/>
      <c r="G28" s="128">
        <f>IFERROR(C28/B28,0)</f>
        <v>0</v>
      </c>
      <c r="H28" s="128">
        <f t="shared" ref="H28:I31" si="4">IFERROR(E28/D28,0)</f>
        <v>0</v>
      </c>
      <c r="I28" s="128">
        <f t="shared" si="4"/>
        <v>0</v>
      </c>
      <c r="J28" s="128">
        <f>IFERROR(F28/B28,0)</f>
        <v>0</v>
      </c>
      <c r="K28" s="7"/>
    </row>
    <row r="29" spans="1:11" x14ac:dyDescent="0.35">
      <c r="A29" s="19"/>
      <c r="B29" s="2"/>
      <c r="C29" s="2"/>
      <c r="D29" s="2"/>
      <c r="E29" s="2"/>
      <c r="F29" s="2"/>
      <c r="G29" s="128">
        <f>IFERROR(C29/B29,0)</f>
        <v>0</v>
      </c>
      <c r="H29" s="128">
        <f t="shared" si="4"/>
        <v>0</v>
      </c>
      <c r="I29" s="128">
        <f t="shared" si="4"/>
        <v>0</v>
      </c>
      <c r="J29" s="128">
        <f>IFERROR(F29/B29,0)</f>
        <v>0</v>
      </c>
      <c r="K29" s="7"/>
    </row>
    <row r="30" spans="1:11" x14ac:dyDescent="0.35">
      <c r="A30" s="31"/>
      <c r="B30" s="30"/>
      <c r="C30" s="30"/>
      <c r="D30" s="30"/>
      <c r="E30" s="30"/>
      <c r="F30" s="30"/>
      <c r="G30" s="128">
        <f>IFERROR(C30/B30,0)</f>
        <v>0</v>
      </c>
      <c r="H30" s="128">
        <f t="shared" si="4"/>
        <v>0</v>
      </c>
      <c r="I30" s="128">
        <f t="shared" si="4"/>
        <v>0</v>
      </c>
      <c r="J30" s="128">
        <f>IFERROR(F30/B30,0)</f>
        <v>0</v>
      </c>
    </row>
    <row r="31" spans="1:11" x14ac:dyDescent="0.35">
      <c r="A31" s="126" t="s">
        <v>28</v>
      </c>
      <c r="B31" s="53">
        <f>SUM(B4:B30)</f>
        <v>1205</v>
      </c>
      <c r="C31" s="53">
        <f>SUM(C4:C30)</f>
        <v>632</v>
      </c>
      <c r="D31" s="53">
        <f>SUM(D4:D30)</f>
        <v>612</v>
      </c>
      <c r="E31" s="53">
        <f>SUM(E4:E30)</f>
        <v>518</v>
      </c>
      <c r="F31" s="53">
        <f>SUM(F4:F30)</f>
        <v>456</v>
      </c>
      <c r="G31" s="128">
        <f>IFERROR(C31/B31,0)</f>
        <v>0.5244813278008299</v>
      </c>
      <c r="H31" s="128">
        <f t="shared" si="4"/>
        <v>0.84640522875816993</v>
      </c>
      <c r="I31" s="128">
        <f t="shared" si="4"/>
        <v>0.88030888030888033</v>
      </c>
      <c r="J31" s="128">
        <f>IFERROR(F31/B31,0)</f>
        <v>0.37842323651452281</v>
      </c>
    </row>
    <row r="32" spans="1:11" x14ac:dyDescent="0.35">
      <c r="A32" s="11"/>
      <c r="B32" s="7"/>
      <c r="C32" s="7"/>
      <c r="D32" s="7"/>
      <c r="E32" s="7"/>
      <c r="F32" s="7"/>
      <c r="G32" s="7"/>
      <c r="H32" s="7"/>
      <c r="J32" s="7"/>
    </row>
    <row r="33" spans="1:10" ht="16" thickBot="1" x14ac:dyDescent="0.4">
      <c r="A33" s="460" t="s">
        <v>27</v>
      </c>
      <c r="B33" s="461"/>
      <c r="C33" s="461"/>
      <c r="D33" s="461"/>
      <c r="E33" s="461"/>
      <c r="F33" s="461"/>
      <c r="G33" s="461"/>
      <c r="H33" s="461"/>
      <c r="I33" s="461"/>
      <c r="J33" s="461"/>
    </row>
    <row r="34" spans="1:10" ht="31.5" thickBot="1" x14ac:dyDescent="0.4">
      <c r="A34" s="75" t="s">
        <v>51</v>
      </c>
      <c r="B34" s="76" t="s">
        <v>31</v>
      </c>
      <c r="C34" s="76" t="s">
        <v>32</v>
      </c>
      <c r="D34" s="77" t="s">
        <v>33</v>
      </c>
      <c r="E34" s="77" t="s">
        <v>34</v>
      </c>
      <c r="F34" s="77" t="s">
        <v>35</v>
      </c>
      <c r="G34" s="90" t="s">
        <v>36</v>
      </c>
      <c r="H34" s="90" t="s">
        <v>37</v>
      </c>
      <c r="I34" s="90" t="s">
        <v>38</v>
      </c>
      <c r="J34" s="91" t="s">
        <v>39</v>
      </c>
    </row>
    <row r="35" spans="1:10" x14ac:dyDescent="0.35">
      <c r="A35" s="324" t="s">
        <v>269</v>
      </c>
      <c r="B35" s="325">
        <v>10</v>
      </c>
      <c r="C35" s="325">
        <v>3</v>
      </c>
      <c r="D35" s="325">
        <v>3</v>
      </c>
      <c r="E35" s="325">
        <v>3</v>
      </c>
      <c r="F35" s="325">
        <v>3</v>
      </c>
      <c r="G35" s="127">
        <f>IFERROR(C35/B35,0)</f>
        <v>0.3</v>
      </c>
      <c r="H35" s="127">
        <f>IFERROR(E35/D35,0)</f>
        <v>1</v>
      </c>
      <c r="I35" s="127">
        <f>IFERROR(F35/E35,0)</f>
        <v>1</v>
      </c>
      <c r="J35" s="127">
        <f>IFERROR(F35/B35,0)</f>
        <v>0.3</v>
      </c>
    </row>
    <row r="36" spans="1:10" x14ac:dyDescent="0.35">
      <c r="A36" s="324" t="s">
        <v>275</v>
      </c>
      <c r="B36" s="325">
        <v>10</v>
      </c>
      <c r="C36" s="325">
        <v>1</v>
      </c>
      <c r="D36" s="325">
        <v>1</v>
      </c>
      <c r="E36" s="325">
        <v>1</v>
      </c>
      <c r="F36" s="325">
        <v>1</v>
      </c>
      <c r="G36" s="128">
        <f t="shared" ref="G36:G39" si="5">IFERROR(C36/B36,0)</f>
        <v>0.1</v>
      </c>
      <c r="H36" s="128">
        <f t="shared" ref="H36:H39" si="6">IFERROR(E36/D36,0)</f>
        <v>1</v>
      </c>
      <c r="I36" s="128">
        <f t="shared" ref="I36:I39" si="7">IFERROR(F36/E36,0)</f>
        <v>1</v>
      </c>
      <c r="J36" s="128">
        <f t="shared" ref="J36:J39" si="8">IFERROR(F36/B36,0)</f>
        <v>0.1</v>
      </c>
    </row>
    <row r="37" spans="1:10" x14ac:dyDescent="0.35">
      <c r="A37" s="324" t="s">
        <v>277</v>
      </c>
      <c r="B37" s="325">
        <v>60</v>
      </c>
      <c r="C37" s="325">
        <v>19</v>
      </c>
      <c r="D37" s="325">
        <v>19</v>
      </c>
      <c r="E37" s="325">
        <v>17</v>
      </c>
      <c r="F37" s="325">
        <v>12</v>
      </c>
      <c r="G37" s="128">
        <f t="shared" si="5"/>
        <v>0.31666666666666665</v>
      </c>
      <c r="H37" s="128">
        <f t="shared" si="6"/>
        <v>0.89473684210526316</v>
      </c>
      <c r="I37" s="128">
        <f t="shared" si="7"/>
        <v>0.70588235294117652</v>
      </c>
      <c r="J37" s="128">
        <f t="shared" si="8"/>
        <v>0.2</v>
      </c>
    </row>
    <row r="38" spans="1:10" x14ac:dyDescent="0.35">
      <c r="A38" s="324" t="s">
        <v>278</v>
      </c>
      <c r="B38" s="325">
        <v>100</v>
      </c>
      <c r="C38" s="325">
        <v>16</v>
      </c>
      <c r="D38" s="325">
        <v>16</v>
      </c>
      <c r="E38" s="325">
        <v>14</v>
      </c>
      <c r="F38" s="325">
        <v>12</v>
      </c>
      <c r="G38" s="128">
        <f t="shared" si="5"/>
        <v>0.16</v>
      </c>
      <c r="H38" s="128">
        <f t="shared" si="6"/>
        <v>0.875</v>
      </c>
      <c r="I38" s="128">
        <f t="shared" si="7"/>
        <v>0.8571428571428571</v>
      </c>
      <c r="J38" s="128">
        <f t="shared" si="8"/>
        <v>0.12</v>
      </c>
    </row>
    <row r="39" spans="1:10" x14ac:dyDescent="0.35">
      <c r="A39" s="324" t="s">
        <v>280</v>
      </c>
      <c r="B39" s="325">
        <v>10</v>
      </c>
      <c r="C39" s="325">
        <v>5</v>
      </c>
      <c r="D39" s="325">
        <v>4</v>
      </c>
      <c r="E39" s="325">
        <v>4</v>
      </c>
      <c r="F39" s="325">
        <v>4</v>
      </c>
      <c r="G39" s="128">
        <f t="shared" si="5"/>
        <v>0.5</v>
      </c>
      <c r="H39" s="128">
        <f t="shared" si="6"/>
        <v>1</v>
      </c>
      <c r="I39" s="128">
        <f t="shared" si="7"/>
        <v>1</v>
      </c>
      <c r="J39" s="128">
        <f t="shared" si="8"/>
        <v>0.4</v>
      </c>
    </row>
    <row r="40" spans="1:10" x14ac:dyDescent="0.35">
      <c r="A40" s="19"/>
      <c r="B40" s="2"/>
      <c r="C40" s="2"/>
      <c r="D40" s="2"/>
      <c r="E40" s="2"/>
      <c r="F40" s="2"/>
      <c r="G40" s="128">
        <f>IFERROR(#REF!/#REF!,0)</f>
        <v>0</v>
      </c>
      <c r="H40" s="128">
        <f>IFERROR(#REF!/#REF!,0)</f>
        <v>0</v>
      </c>
      <c r="I40" s="128">
        <f>IFERROR(#REF!/#REF!,0)</f>
        <v>0</v>
      </c>
      <c r="J40" s="128">
        <f>IFERROR(#REF!/#REF!,0)</f>
        <v>0</v>
      </c>
    </row>
    <row r="41" spans="1:10" x14ac:dyDescent="0.35">
      <c r="A41" s="19"/>
      <c r="B41" s="2"/>
      <c r="C41" s="2"/>
      <c r="D41" s="2"/>
      <c r="E41" s="2"/>
      <c r="F41" s="2"/>
      <c r="G41" s="128">
        <f t="shared" ref="G41:G47" si="9">IFERROR(C40/B40,0)</f>
        <v>0</v>
      </c>
      <c r="H41" s="128">
        <f t="shared" ref="H41:I47" si="10">IFERROR(E40/D40,0)</f>
        <v>0</v>
      </c>
      <c r="I41" s="128">
        <f t="shared" si="10"/>
        <v>0</v>
      </c>
      <c r="J41" s="128">
        <f t="shared" ref="J41:J47" si="11">IFERROR(F40/B40,0)</f>
        <v>0</v>
      </c>
    </row>
    <row r="42" spans="1:10" x14ac:dyDescent="0.35">
      <c r="A42" s="19"/>
      <c r="B42" s="30"/>
      <c r="C42" s="30"/>
      <c r="D42" s="30"/>
      <c r="E42" s="30"/>
      <c r="F42" s="30"/>
      <c r="G42" s="128">
        <f t="shared" si="9"/>
        <v>0</v>
      </c>
      <c r="H42" s="128">
        <f t="shared" si="10"/>
        <v>0</v>
      </c>
      <c r="I42" s="128">
        <f t="shared" si="10"/>
        <v>0</v>
      </c>
      <c r="J42" s="128">
        <f t="shared" si="11"/>
        <v>0</v>
      </c>
    </row>
    <row r="43" spans="1:10" x14ac:dyDescent="0.35">
      <c r="A43" s="19"/>
      <c r="B43" s="31"/>
      <c r="C43" s="31"/>
      <c r="D43" s="30"/>
      <c r="E43" s="30"/>
      <c r="F43" s="30"/>
      <c r="G43" s="128">
        <f t="shared" si="9"/>
        <v>0</v>
      </c>
      <c r="H43" s="128">
        <f t="shared" si="10"/>
        <v>0</v>
      </c>
      <c r="I43" s="128">
        <f t="shared" si="10"/>
        <v>0</v>
      </c>
      <c r="J43" s="128">
        <f t="shared" si="11"/>
        <v>0</v>
      </c>
    </row>
    <row r="44" spans="1:10" x14ac:dyDescent="0.35">
      <c r="A44" s="19"/>
      <c r="B44" s="2"/>
      <c r="C44" s="2"/>
      <c r="D44" s="2"/>
      <c r="E44" s="2"/>
      <c r="F44" s="2"/>
      <c r="G44" s="128">
        <f t="shared" si="9"/>
        <v>0</v>
      </c>
      <c r="H44" s="128">
        <f t="shared" si="10"/>
        <v>0</v>
      </c>
      <c r="I44" s="128">
        <f t="shared" si="10"/>
        <v>0</v>
      </c>
      <c r="J44" s="128">
        <f t="shared" si="11"/>
        <v>0</v>
      </c>
    </row>
    <row r="45" spans="1:10" x14ac:dyDescent="0.35">
      <c r="A45" s="19"/>
      <c r="B45" s="2"/>
      <c r="C45" s="2"/>
      <c r="D45" s="2"/>
      <c r="E45" s="2"/>
      <c r="F45" s="2"/>
      <c r="G45" s="128">
        <f t="shared" si="9"/>
        <v>0</v>
      </c>
      <c r="H45" s="128">
        <f t="shared" si="10"/>
        <v>0</v>
      </c>
      <c r="I45" s="128">
        <f t="shared" si="10"/>
        <v>0</v>
      </c>
      <c r="J45" s="128">
        <f t="shared" si="11"/>
        <v>0</v>
      </c>
    </row>
    <row r="46" spans="1:10" x14ac:dyDescent="0.35">
      <c r="A46" s="19"/>
      <c r="B46" s="2"/>
      <c r="C46" s="2"/>
      <c r="D46" s="2"/>
      <c r="E46" s="2"/>
      <c r="F46" s="2"/>
      <c r="G46" s="128">
        <f t="shared" si="9"/>
        <v>0</v>
      </c>
      <c r="H46" s="128">
        <f t="shared" si="10"/>
        <v>0</v>
      </c>
      <c r="I46" s="128">
        <f t="shared" si="10"/>
        <v>0</v>
      </c>
      <c r="J46" s="128">
        <f t="shared" si="11"/>
        <v>0</v>
      </c>
    </row>
    <row r="47" spans="1:10" x14ac:dyDescent="0.35">
      <c r="A47" s="19"/>
      <c r="B47" s="2"/>
      <c r="C47" s="2"/>
      <c r="D47" s="2"/>
      <c r="E47" s="2"/>
      <c r="F47" s="2"/>
      <c r="G47" s="128">
        <f t="shared" si="9"/>
        <v>0</v>
      </c>
      <c r="H47" s="128">
        <f t="shared" si="10"/>
        <v>0</v>
      </c>
      <c r="I47" s="128">
        <f t="shared" si="10"/>
        <v>0</v>
      </c>
      <c r="J47" s="128">
        <f t="shared" si="11"/>
        <v>0</v>
      </c>
    </row>
    <row r="48" spans="1:10" x14ac:dyDescent="0.35">
      <c r="A48" s="19"/>
      <c r="B48" s="2"/>
      <c r="C48" s="2"/>
      <c r="D48" s="2"/>
      <c r="E48" s="2"/>
      <c r="F48" s="2"/>
      <c r="G48" s="128">
        <f t="shared" ref="G48:G60" si="12">IFERROR(C47/B47,0)</f>
        <v>0</v>
      </c>
      <c r="H48" s="128">
        <f t="shared" ref="H48:H60" si="13">IFERROR(E47/D47,0)</f>
        <v>0</v>
      </c>
      <c r="I48" s="128">
        <f t="shared" ref="I48:I60" si="14">IFERROR(F47/E47,0)</f>
        <v>0</v>
      </c>
      <c r="J48" s="128">
        <f t="shared" ref="J48:J60" si="15">IFERROR(F47/B47,0)</f>
        <v>0</v>
      </c>
    </row>
    <row r="49" spans="1:10" x14ac:dyDescent="0.35">
      <c r="A49" s="19"/>
      <c r="B49" s="2"/>
      <c r="C49" s="2"/>
      <c r="D49" s="2"/>
      <c r="E49" s="2"/>
      <c r="F49" s="2"/>
      <c r="G49" s="128">
        <f t="shared" si="12"/>
        <v>0</v>
      </c>
      <c r="H49" s="128">
        <f t="shared" si="13"/>
        <v>0</v>
      </c>
      <c r="I49" s="128">
        <f t="shared" si="14"/>
        <v>0</v>
      </c>
      <c r="J49" s="128">
        <f t="shared" si="15"/>
        <v>0</v>
      </c>
    </row>
    <row r="50" spans="1:10" x14ac:dyDescent="0.35">
      <c r="A50" s="19"/>
      <c r="B50" s="2"/>
      <c r="C50" s="2"/>
      <c r="D50" s="2"/>
      <c r="E50" s="2"/>
      <c r="F50" s="2"/>
      <c r="G50" s="128">
        <f t="shared" si="12"/>
        <v>0</v>
      </c>
      <c r="H50" s="128">
        <f t="shared" si="13"/>
        <v>0</v>
      </c>
      <c r="I50" s="128">
        <f t="shared" si="14"/>
        <v>0</v>
      </c>
      <c r="J50" s="128">
        <f t="shared" si="15"/>
        <v>0</v>
      </c>
    </row>
    <row r="51" spans="1:10" x14ac:dyDescent="0.35">
      <c r="A51" s="19"/>
      <c r="B51" s="2"/>
      <c r="C51" s="2"/>
      <c r="D51" s="2"/>
      <c r="E51" s="2"/>
      <c r="F51" s="2"/>
      <c r="G51" s="128">
        <f t="shared" si="12"/>
        <v>0</v>
      </c>
      <c r="H51" s="128">
        <f t="shared" si="13"/>
        <v>0</v>
      </c>
      <c r="I51" s="128">
        <f t="shared" si="14"/>
        <v>0</v>
      </c>
      <c r="J51" s="128">
        <f t="shared" si="15"/>
        <v>0</v>
      </c>
    </row>
    <row r="52" spans="1:10" x14ac:dyDescent="0.35">
      <c r="A52" s="19"/>
      <c r="B52" s="2"/>
      <c r="C52" s="2"/>
      <c r="D52" s="2"/>
      <c r="E52" s="2"/>
      <c r="F52" s="2"/>
      <c r="G52" s="128">
        <f t="shared" si="12"/>
        <v>0</v>
      </c>
      <c r="H52" s="128">
        <f t="shared" si="13"/>
        <v>0</v>
      </c>
      <c r="I52" s="128">
        <f t="shared" si="14"/>
        <v>0</v>
      </c>
      <c r="J52" s="128">
        <f t="shared" si="15"/>
        <v>0</v>
      </c>
    </row>
    <row r="53" spans="1:10" x14ac:dyDescent="0.35">
      <c r="A53" s="19"/>
      <c r="B53" s="2"/>
      <c r="C53" s="2"/>
      <c r="D53" s="2"/>
      <c r="E53" s="2"/>
      <c r="F53" s="2"/>
      <c r="G53" s="128">
        <f t="shared" si="12"/>
        <v>0</v>
      </c>
      <c r="H53" s="128">
        <f t="shared" si="13"/>
        <v>0</v>
      </c>
      <c r="I53" s="128">
        <f t="shared" si="14"/>
        <v>0</v>
      </c>
      <c r="J53" s="128">
        <f t="shared" si="15"/>
        <v>0</v>
      </c>
    </row>
    <row r="54" spans="1:10" x14ac:dyDescent="0.35">
      <c r="A54" s="19"/>
      <c r="B54" s="2"/>
      <c r="C54" s="2"/>
      <c r="D54" s="2"/>
      <c r="E54" s="2"/>
      <c r="F54" s="2"/>
      <c r="G54" s="128">
        <f t="shared" si="12"/>
        <v>0</v>
      </c>
      <c r="H54" s="128">
        <f t="shared" si="13"/>
        <v>0</v>
      </c>
      <c r="I54" s="128">
        <f t="shared" si="14"/>
        <v>0</v>
      </c>
      <c r="J54" s="128">
        <f t="shared" si="15"/>
        <v>0</v>
      </c>
    </row>
    <row r="55" spans="1:10" x14ac:dyDescent="0.35">
      <c r="A55" s="19"/>
      <c r="B55" s="2"/>
      <c r="C55" s="2"/>
      <c r="D55" s="2"/>
      <c r="E55" s="2"/>
      <c r="F55" s="2"/>
      <c r="G55" s="128">
        <f t="shared" si="12"/>
        <v>0</v>
      </c>
      <c r="H55" s="128">
        <f t="shared" si="13"/>
        <v>0</v>
      </c>
      <c r="I55" s="128">
        <f t="shared" si="14"/>
        <v>0</v>
      </c>
      <c r="J55" s="128">
        <f t="shared" si="15"/>
        <v>0</v>
      </c>
    </row>
    <row r="56" spans="1:10" x14ac:dyDescent="0.35">
      <c r="A56" s="19"/>
      <c r="B56" s="2"/>
      <c r="C56" s="2"/>
      <c r="D56" s="2"/>
      <c r="E56" s="2"/>
      <c r="F56" s="2"/>
      <c r="G56" s="128">
        <f t="shared" si="12"/>
        <v>0</v>
      </c>
      <c r="H56" s="128">
        <f t="shared" si="13"/>
        <v>0</v>
      </c>
      <c r="I56" s="128">
        <f t="shared" si="14"/>
        <v>0</v>
      </c>
      <c r="J56" s="128">
        <f t="shared" si="15"/>
        <v>0</v>
      </c>
    </row>
    <row r="57" spans="1:10" x14ac:dyDescent="0.35">
      <c r="A57" s="19"/>
      <c r="B57" s="2"/>
      <c r="C57" s="2"/>
      <c r="D57" s="2"/>
      <c r="E57" s="2"/>
      <c r="F57" s="2"/>
      <c r="G57" s="128">
        <f t="shared" si="12"/>
        <v>0</v>
      </c>
      <c r="H57" s="128">
        <f t="shared" si="13"/>
        <v>0</v>
      </c>
      <c r="I57" s="128">
        <f t="shared" si="14"/>
        <v>0</v>
      </c>
      <c r="J57" s="128">
        <f t="shared" si="15"/>
        <v>0</v>
      </c>
    </row>
    <row r="58" spans="1:10" x14ac:dyDescent="0.35">
      <c r="A58" s="19"/>
      <c r="B58" s="2"/>
      <c r="C58" s="2"/>
      <c r="D58" s="2"/>
      <c r="E58" s="2"/>
      <c r="F58" s="2"/>
      <c r="G58" s="128">
        <f t="shared" si="12"/>
        <v>0</v>
      </c>
      <c r="H58" s="128">
        <f t="shared" si="13"/>
        <v>0</v>
      </c>
      <c r="I58" s="128">
        <f t="shared" si="14"/>
        <v>0</v>
      </c>
      <c r="J58" s="128">
        <f t="shared" si="15"/>
        <v>0</v>
      </c>
    </row>
    <row r="59" spans="1:10" x14ac:dyDescent="0.35">
      <c r="A59" s="19"/>
      <c r="B59" s="2"/>
      <c r="C59" s="2"/>
      <c r="D59" s="2"/>
      <c r="E59" s="2"/>
      <c r="F59" s="2"/>
      <c r="G59" s="128">
        <f t="shared" si="12"/>
        <v>0</v>
      </c>
      <c r="H59" s="128">
        <f t="shared" si="13"/>
        <v>0</v>
      </c>
      <c r="I59" s="128">
        <f t="shared" si="14"/>
        <v>0</v>
      </c>
      <c r="J59" s="128">
        <f t="shared" si="15"/>
        <v>0</v>
      </c>
    </row>
    <row r="60" spans="1:10" x14ac:dyDescent="0.35">
      <c r="A60" s="19"/>
      <c r="B60" s="2"/>
      <c r="C60" s="2"/>
      <c r="D60" s="2"/>
      <c r="E60" s="2"/>
      <c r="F60" s="2"/>
      <c r="G60" s="128">
        <f t="shared" si="12"/>
        <v>0</v>
      </c>
      <c r="H60" s="128">
        <f t="shared" si="13"/>
        <v>0</v>
      </c>
      <c r="I60" s="128">
        <f t="shared" si="14"/>
        <v>0</v>
      </c>
      <c r="J60" s="128">
        <f t="shared" si="15"/>
        <v>0</v>
      </c>
    </row>
    <row r="61" spans="1:10" x14ac:dyDescent="0.35">
      <c r="A61" s="31"/>
      <c r="B61" s="30"/>
      <c r="C61" s="30"/>
      <c r="D61" s="30"/>
      <c r="E61" s="30"/>
      <c r="F61" s="30"/>
      <c r="G61" s="128">
        <f>IFERROR(C61/B61,0)</f>
        <v>0</v>
      </c>
      <c r="H61" s="128">
        <f>IFERROR(E61/D61,0)</f>
        <v>0</v>
      </c>
      <c r="I61" s="128">
        <f>IFERROR(F61/E61,0)</f>
        <v>0</v>
      </c>
      <c r="J61" s="128">
        <f>IFERROR(F61/B61,0)</f>
        <v>0</v>
      </c>
    </row>
    <row r="62" spans="1:10" x14ac:dyDescent="0.35">
      <c r="A62" s="126" t="s">
        <v>28</v>
      </c>
      <c r="B62" s="53">
        <f>SUM(B35:B61)</f>
        <v>190</v>
      </c>
      <c r="C62" s="53">
        <f>SUM(C35:C61)</f>
        <v>44</v>
      </c>
      <c r="D62" s="53">
        <f>SUM(D35:D61)</f>
        <v>43</v>
      </c>
      <c r="E62" s="53">
        <f>SUM(E35:E61)</f>
        <v>39</v>
      </c>
      <c r="F62" s="53">
        <f>SUM(F35:F61)</f>
        <v>32</v>
      </c>
      <c r="G62" s="128">
        <f>IFERROR(C62/B62,0)</f>
        <v>0.23157894736842105</v>
      </c>
      <c r="H62" s="128">
        <f>IFERROR(E62/D62,0)</f>
        <v>0.90697674418604646</v>
      </c>
      <c r="I62" s="128">
        <f>IFERROR(F62/E62,0)</f>
        <v>0.82051282051282048</v>
      </c>
      <c r="J62" s="128">
        <f>IFERROR(F62/B62,0)</f>
        <v>0.16842105263157894</v>
      </c>
    </row>
    <row r="63" spans="1:10" x14ac:dyDescent="0.35">
      <c r="J63" s="7"/>
    </row>
    <row r="64" spans="1:10" ht="16" thickBot="1" x14ac:dyDescent="0.4">
      <c r="A64" s="463" t="s">
        <v>95</v>
      </c>
      <c r="B64" s="464"/>
      <c r="C64" s="464"/>
      <c r="D64" s="464"/>
      <c r="E64" s="465"/>
    </row>
    <row r="65" spans="1:9" ht="62.5" thickBot="1" x14ac:dyDescent="0.4">
      <c r="A65" s="85" t="s">
        <v>51</v>
      </c>
      <c r="B65" s="86" t="s">
        <v>32</v>
      </c>
      <c r="C65" s="87" t="s">
        <v>33</v>
      </c>
      <c r="D65" s="87" t="s">
        <v>34</v>
      </c>
      <c r="E65" s="87" t="s">
        <v>35</v>
      </c>
      <c r="F65" s="88" t="s">
        <v>113</v>
      </c>
      <c r="G65" s="88" t="s">
        <v>114</v>
      </c>
      <c r="H65" s="88" t="s">
        <v>115</v>
      </c>
      <c r="I65" s="89" t="s">
        <v>116</v>
      </c>
    </row>
    <row r="66" spans="1:9" x14ac:dyDescent="0.35">
      <c r="A66" s="324" t="s">
        <v>266</v>
      </c>
      <c r="B66" s="325">
        <v>33</v>
      </c>
      <c r="C66" s="325">
        <v>30</v>
      </c>
      <c r="D66" s="325">
        <v>25</v>
      </c>
      <c r="E66" s="325">
        <v>21</v>
      </c>
      <c r="F66" s="129">
        <f t="shared" ref="F66:I70" si="16">+IFERROR(B66/(C4+C35),0)*100</f>
        <v>63.46153846153846</v>
      </c>
      <c r="G66" s="129">
        <f t="shared" si="16"/>
        <v>69.767441860465112</v>
      </c>
      <c r="H66" s="129">
        <f t="shared" si="16"/>
        <v>73.529411764705884</v>
      </c>
      <c r="I66" s="129">
        <f t="shared" si="16"/>
        <v>70</v>
      </c>
    </row>
    <row r="67" spans="1:9" x14ac:dyDescent="0.35">
      <c r="A67" s="324" t="s">
        <v>267</v>
      </c>
      <c r="B67" s="325">
        <v>37</v>
      </c>
      <c r="C67" s="325">
        <v>37</v>
      </c>
      <c r="D67" s="325">
        <v>31</v>
      </c>
      <c r="E67" s="325">
        <v>30</v>
      </c>
      <c r="F67" s="130">
        <f t="shared" si="16"/>
        <v>88.095238095238088</v>
      </c>
      <c r="G67" s="130">
        <f t="shared" si="16"/>
        <v>88.095238095238088</v>
      </c>
      <c r="H67" s="130">
        <f t="shared" si="16"/>
        <v>86.111111111111114</v>
      </c>
      <c r="I67" s="130">
        <f t="shared" si="16"/>
        <v>90.909090909090907</v>
      </c>
    </row>
    <row r="68" spans="1:9" x14ac:dyDescent="0.35">
      <c r="A68" s="324" t="s">
        <v>268</v>
      </c>
      <c r="B68" s="325">
        <v>3</v>
      </c>
      <c r="C68" s="325">
        <v>3</v>
      </c>
      <c r="D68" s="325">
        <v>3</v>
      </c>
      <c r="E68" s="325">
        <v>3</v>
      </c>
      <c r="F68" s="130">
        <f t="shared" si="16"/>
        <v>12.5</v>
      </c>
      <c r="G68" s="130">
        <f t="shared" si="16"/>
        <v>12.5</v>
      </c>
      <c r="H68" s="130">
        <f t="shared" si="16"/>
        <v>14.285714285714285</v>
      </c>
      <c r="I68" s="130">
        <f t="shared" si="16"/>
        <v>18.75</v>
      </c>
    </row>
    <row r="69" spans="1:9" x14ac:dyDescent="0.35">
      <c r="A69" s="324" t="s">
        <v>269</v>
      </c>
      <c r="B69" s="325">
        <v>27</v>
      </c>
      <c r="C69" s="325">
        <v>25</v>
      </c>
      <c r="D69" s="325">
        <v>24</v>
      </c>
      <c r="E69" s="325">
        <v>20</v>
      </c>
      <c r="F69" s="130">
        <f t="shared" si="16"/>
        <v>52.941176470588239</v>
      </c>
      <c r="G69" s="130">
        <f t="shared" si="16"/>
        <v>58.139534883720934</v>
      </c>
      <c r="H69" s="130">
        <f t="shared" si="16"/>
        <v>66.666666666666657</v>
      </c>
      <c r="I69" s="130">
        <f t="shared" si="16"/>
        <v>66.666666666666657</v>
      </c>
    </row>
    <row r="70" spans="1:9" x14ac:dyDescent="0.35">
      <c r="A70" s="324" t="s">
        <v>270</v>
      </c>
      <c r="B70" s="325">
        <v>1</v>
      </c>
      <c r="C70" s="325">
        <v>1</v>
      </c>
      <c r="D70" s="325">
        <v>1</v>
      </c>
      <c r="E70" s="325">
        <v>1</v>
      </c>
      <c r="F70" s="130">
        <f t="shared" si="16"/>
        <v>16.666666666666664</v>
      </c>
      <c r="G70" s="130">
        <f t="shared" si="16"/>
        <v>20</v>
      </c>
      <c r="H70" s="130">
        <f t="shared" si="16"/>
        <v>20</v>
      </c>
      <c r="I70" s="130">
        <f t="shared" si="16"/>
        <v>20</v>
      </c>
    </row>
    <row r="71" spans="1:9" x14ac:dyDescent="0.35">
      <c r="A71" s="324" t="s">
        <v>271</v>
      </c>
      <c r="B71" s="325">
        <v>13</v>
      </c>
      <c r="C71" s="325">
        <v>13</v>
      </c>
      <c r="D71" s="325">
        <v>12</v>
      </c>
      <c r="E71" s="325">
        <v>12</v>
      </c>
      <c r="F71" s="130">
        <f>+IFERROR(B71/(C9+#REF!),0)*100</f>
        <v>0</v>
      </c>
      <c r="G71" s="130">
        <f>+IFERROR(C71/(D9+#REF!),0)*100</f>
        <v>0</v>
      </c>
      <c r="H71" s="130">
        <f>+IFERROR(D71/(E9+#REF!),0)*100</f>
        <v>0</v>
      </c>
      <c r="I71" s="130">
        <f>+IFERROR(E71/(F9+#REF!),0)*100</f>
        <v>0</v>
      </c>
    </row>
    <row r="72" spans="1:9" x14ac:dyDescent="0.35">
      <c r="A72" s="324" t="s">
        <v>272</v>
      </c>
      <c r="B72" s="325">
        <v>3</v>
      </c>
      <c r="C72" s="325">
        <v>3</v>
      </c>
      <c r="D72" s="325">
        <v>1</v>
      </c>
      <c r="E72" s="325">
        <v>0</v>
      </c>
      <c r="F72" s="130">
        <f t="shared" ref="F72:F91" si="17">+IFERROR(B72/(C10+C40),0)*100</f>
        <v>100</v>
      </c>
      <c r="G72" s="130">
        <f t="shared" ref="G72:G91" si="18">+IFERROR(C72/(D10+D40),0)*100</f>
        <v>100</v>
      </c>
      <c r="H72" s="130">
        <f t="shared" ref="H72:H91" si="19">+IFERROR(D72/(E10+E40),0)*100</f>
        <v>100</v>
      </c>
      <c r="I72" s="130">
        <f t="shared" ref="I72:I91" si="20">+IFERROR(E72/(F10+F40),0)*100</f>
        <v>0</v>
      </c>
    </row>
    <row r="73" spans="1:9" x14ac:dyDescent="0.35">
      <c r="A73" s="324" t="s">
        <v>273</v>
      </c>
      <c r="B73" s="325">
        <v>19</v>
      </c>
      <c r="C73" s="325">
        <v>18</v>
      </c>
      <c r="D73" s="325">
        <v>14</v>
      </c>
      <c r="E73" s="325">
        <v>12</v>
      </c>
      <c r="F73" s="130">
        <f t="shared" si="17"/>
        <v>90.476190476190482</v>
      </c>
      <c r="G73" s="130">
        <f t="shared" si="18"/>
        <v>90</v>
      </c>
      <c r="H73" s="130">
        <f t="shared" si="19"/>
        <v>87.5</v>
      </c>
      <c r="I73" s="130">
        <f t="shared" si="20"/>
        <v>92.307692307692307</v>
      </c>
    </row>
    <row r="74" spans="1:9" x14ac:dyDescent="0.35">
      <c r="A74" s="324" t="s">
        <v>274</v>
      </c>
      <c r="B74" s="325">
        <v>4</v>
      </c>
      <c r="C74" s="325">
        <v>4</v>
      </c>
      <c r="D74" s="325">
        <v>3</v>
      </c>
      <c r="E74" s="325">
        <v>3</v>
      </c>
      <c r="F74" s="130">
        <f t="shared" si="17"/>
        <v>66.666666666666657</v>
      </c>
      <c r="G74" s="130">
        <f t="shared" si="18"/>
        <v>66.666666666666657</v>
      </c>
      <c r="H74" s="130">
        <f t="shared" si="19"/>
        <v>60</v>
      </c>
      <c r="I74" s="130">
        <f t="shared" si="20"/>
        <v>75</v>
      </c>
    </row>
    <row r="75" spans="1:9" x14ac:dyDescent="0.35">
      <c r="A75" s="324" t="s">
        <v>275</v>
      </c>
      <c r="B75" s="325">
        <v>22</v>
      </c>
      <c r="C75" s="325">
        <v>22</v>
      </c>
      <c r="D75" s="325">
        <v>20</v>
      </c>
      <c r="E75" s="325">
        <v>18</v>
      </c>
      <c r="F75" s="130">
        <f t="shared" si="17"/>
        <v>70.967741935483872</v>
      </c>
      <c r="G75" s="130">
        <f t="shared" si="18"/>
        <v>70.967741935483872</v>
      </c>
      <c r="H75" s="130">
        <f t="shared" si="19"/>
        <v>80</v>
      </c>
      <c r="I75" s="130">
        <f t="shared" si="20"/>
        <v>81.818181818181827</v>
      </c>
    </row>
    <row r="76" spans="1:9" x14ac:dyDescent="0.35">
      <c r="A76" s="324" t="s">
        <v>277</v>
      </c>
      <c r="B76" s="325">
        <v>98</v>
      </c>
      <c r="C76" s="325">
        <v>98</v>
      </c>
      <c r="D76" s="325">
        <v>87</v>
      </c>
      <c r="E76" s="325">
        <v>79</v>
      </c>
      <c r="F76" s="130">
        <f t="shared" si="17"/>
        <v>92.452830188679243</v>
      </c>
      <c r="G76" s="130">
        <f t="shared" si="18"/>
        <v>92.452830188679243</v>
      </c>
      <c r="H76" s="130">
        <f t="shared" si="19"/>
        <v>98.86363636363636</v>
      </c>
      <c r="I76" s="130">
        <f t="shared" si="20"/>
        <v>100</v>
      </c>
    </row>
    <row r="77" spans="1:9" x14ac:dyDescent="0.35">
      <c r="A77" s="324" t="s">
        <v>278</v>
      </c>
      <c r="B77" s="325">
        <v>70</v>
      </c>
      <c r="C77" s="325">
        <v>70</v>
      </c>
      <c r="D77" s="325">
        <v>63</v>
      </c>
      <c r="E77" s="325">
        <v>61</v>
      </c>
      <c r="F77" s="130">
        <f t="shared" si="17"/>
        <v>63.636363636363633</v>
      </c>
      <c r="G77" s="130">
        <f t="shared" si="18"/>
        <v>63.636363636363633</v>
      </c>
      <c r="H77" s="130">
        <f t="shared" si="19"/>
        <v>63.636363636363633</v>
      </c>
      <c r="I77" s="130">
        <f t="shared" si="20"/>
        <v>64.893617021276597</v>
      </c>
    </row>
    <row r="78" spans="1:9" x14ac:dyDescent="0.35">
      <c r="A78" s="324" t="s">
        <v>279</v>
      </c>
      <c r="B78" s="325">
        <v>31</v>
      </c>
      <c r="C78" s="325">
        <v>31</v>
      </c>
      <c r="D78" s="325">
        <v>30</v>
      </c>
      <c r="E78" s="325">
        <v>25</v>
      </c>
      <c r="F78" s="130">
        <f t="shared" si="17"/>
        <v>62</v>
      </c>
      <c r="G78" s="130">
        <f t="shared" si="18"/>
        <v>62</v>
      </c>
      <c r="H78" s="130">
        <f t="shared" si="19"/>
        <v>66.666666666666657</v>
      </c>
      <c r="I78" s="130">
        <f t="shared" si="20"/>
        <v>67.567567567567565</v>
      </c>
    </row>
    <row r="79" spans="1:9" x14ac:dyDescent="0.35">
      <c r="A79" s="324" t="s">
        <v>280</v>
      </c>
      <c r="B79" s="325">
        <v>10</v>
      </c>
      <c r="C79" s="325">
        <v>10</v>
      </c>
      <c r="D79" s="325">
        <v>9</v>
      </c>
      <c r="E79" s="325">
        <v>7</v>
      </c>
      <c r="F79" s="130">
        <f t="shared" si="17"/>
        <v>100</v>
      </c>
      <c r="G79" s="130">
        <f t="shared" si="18"/>
        <v>100</v>
      </c>
      <c r="H79" s="130">
        <f t="shared" si="19"/>
        <v>100</v>
      </c>
      <c r="I79" s="130">
        <f t="shared" si="20"/>
        <v>116.66666666666667</v>
      </c>
    </row>
    <row r="80" spans="1:9" x14ac:dyDescent="0.35">
      <c r="A80" s="324" t="s">
        <v>286</v>
      </c>
      <c r="B80" s="325">
        <v>77</v>
      </c>
      <c r="C80" s="325">
        <v>77</v>
      </c>
      <c r="D80" s="325">
        <v>66</v>
      </c>
      <c r="E80" s="325">
        <v>62</v>
      </c>
      <c r="F80" s="130">
        <f t="shared" si="17"/>
        <v>87.5</v>
      </c>
      <c r="G80" s="130">
        <f t="shared" si="18"/>
        <v>87.5</v>
      </c>
      <c r="H80" s="130">
        <f t="shared" si="19"/>
        <v>94.285714285714278</v>
      </c>
      <c r="I80" s="130">
        <f t="shared" si="20"/>
        <v>95.384615384615387</v>
      </c>
    </row>
    <row r="81" spans="1:9" x14ac:dyDescent="0.35">
      <c r="A81" s="324" t="s">
        <v>510</v>
      </c>
      <c r="B81" s="325">
        <v>15</v>
      </c>
      <c r="C81" s="325">
        <v>15</v>
      </c>
      <c r="D81" s="325">
        <v>9</v>
      </c>
      <c r="E81" s="325">
        <v>8</v>
      </c>
      <c r="F81" s="130">
        <f t="shared" si="17"/>
        <v>75</v>
      </c>
      <c r="G81" s="130">
        <f t="shared" si="18"/>
        <v>75</v>
      </c>
      <c r="H81" s="130">
        <f t="shared" si="19"/>
        <v>64.285714285714292</v>
      </c>
      <c r="I81" s="130">
        <f t="shared" si="20"/>
        <v>66.666666666666657</v>
      </c>
    </row>
    <row r="82" spans="1:9" x14ac:dyDescent="0.35">
      <c r="A82" s="324" t="s">
        <v>282</v>
      </c>
      <c r="B82" s="325">
        <v>6</v>
      </c>
      <c r="C82" s="325">
        <v>6</v>
      </c>
      <c r="D82" s="325">
        <v>6</v>
      </c>
      <c r="E82" s="325">
        <v>6</v>
      </c>
      <c r="F82" s="130">
        <f t="shared" si="17"/>
        <v>40</v>
      </c>
      <c r="G82" s="130">
        <f t="shared" si="18"/>
        <v>42.857142857142854</v>
      </c>
      <c r="H82" s="130">
        <f t="shared" si="19"/>
        <v>42.857142857142854</v>
      </c>
      <c r="I82" s="130">
        <f t="shared" si="20"/>
        <v>50</v>
      </c>
    </row>
    <row r="83" spans="1:9" x14ac:dyDescent="0.35">
      <c r="A83" s="324" t="s">
        <v>284</v>
      </c>
      <c r="B83" s="325">
        <v>7</v>
      </c>
      <c r="C83" s="325">
        <v>7</v>
      </c>
      <c r="D83" s="325">
        <v>7</v>
      </c>
      <c r="E83" s="325">
        <v>4</v>
      </c>
      <c r="F83" s="130">
        <f t="shared" si="17"/>
        <v>36.84210526315789</v>
      </c>
      <c r="G83" s="130">
        <f t="shared" si="18"/>
        <v>36.84210526315789</v>
      </c>
      <c r="H83" s="130">
        <f t="shared" si="19"/>
        <v>36.84210526315789</v>
      </c>
      <c r="I83" s="130">
        <f t="shared" si="20"/>
        <v>30.76923076923077</v>
      </c>
    </row>
    <row r="84" spans="1:9" x14ac:dyDescent="0.35">
      <c r="A84" s="19"/>
      <c r="B84" s="2"/>
      <c r="C84" s="2"/>
      <c r="D84" s="2"/>
      <c r="E84" s="2"/>
      <c r="F84" s="130">
        <f t="shared" si="17"/>
        <v>0</v>
      </c>
      <c r="G84" s="130">
        <f t="shared" si="18"/>
        <v>0</v>
      </c>
      <c r="H84" s="130">
        <f t="shared" si="19"/>
        <v>0</v>
      </c>
      <c r="I84" s="130">
        <f t="shared" si="20"/>
        <v>0</v>
      </c>
    </row>
    <row r="85" spans="1:9" x14ac:dyDescent="0.35">
      <c r="A85" s="19"/>
      <c r="B85" s="2"/>
      <c r="C85" s="2"/>
      <c r="D85" s="2"/>
      <c r="E85" s="2"/>
      <c r="F85" s="130">
        <f t="shared" si="17"/>
        <v>0</v>
      </c>
      <c r="G85" s="130">
        <f t="shared" si="18"/>
        <v>0</v>
      </c>
      <c r="H85" s="130">
        <f t="shared" si="19"/>
        <v>0</v>
      </c>
      <c r="I85" s="130">
        <f t="shared" si="20"/>
        <v>0</v>
      </c>
    </row>
    <row r="86" spans="1:9" x14ac:dyDescent="0.35">
      <c r="A86" s="19"/>
      <c r="B86" s="2"/>
      <c r="C86" s="2"/>
      <c r="D86" s="2"/>
      <c r="E86" s="2"/>
      <c r="F86" s="130">
        <f t="shared" si="17"/>
        <v>0</v>
      </c>
      <c r="G86" s="130">
        <f t="shared" si="18"/>
        <v>0</v>
      </c>
      <c r="H86" s="130">
        <f t="shared" si="19"/>
        <v>0</v>
      </c>
      <c r="I86" s="130">
        <f t="shared" si="20"/>
        <v>0</v>
      </c>
    </row>
    <row r="87" spans="1:9" x14ac:dyDescent="0.35">
      <c r="A87" s="19"/>
      <c r="B87" s="2"/>
      <c r="C87" s="2"/>
      <c r="D87" s="2"/>
      <c r="E87" s="2"/>
      <c r="F87" s="130">
        <f t="shared" si="17"/>
        <v>0</v>
      </c>
      <c r="G87" s="130">
        <f t="shared" si="18"/>
        <v>0</v>
      </c>
      <c r="H87" s="130">
        <f t="shared" si="19"/>
        <v>0</v>
      </c>
      <c r="I87" s="130">
        <f t="shared" si="20"/>
        <v>0</v>
      </c>
    </row>
    <row r="88" spans="1:9" x14ac:dyDescent="0.35">
      <c r="A88" s="19"/>
      <c r="B88" s="2"/>
      <c r="C88" s="2"/>
      <c r="D88" s="2"/>
      <c r="E88" s="2"/>
      <c r="F88" s="130">
        <f t="shared" si="17"/>
        <v>0</v>
      </c>
      <c r="G88" s="130">
        <f t="shared" si="18"/>
        <v>0</v>
      </c>
      <c r="H88" s="130">
        <f t="shared" si="19"/>
        <v>0</v>
      </c>
      <c r="I88" s="130">
        <f t="shared" si="20"/>
        <v>0</v>
      </c>
    </row>
    <row r="89" spans="1:9" x14ac:dyDescent="0.35">
      <c r="A89" s="19"/>
      <c r="B89" s="2"/>
      <c r="C89" s="2"/>
      <c r="D89" s="2"/>
      <c r="E89" s="2"/>
      <c r="F89" s="130">
        <f t="shared" si="17"/>
        <v>0</v>
      </c>
      <c r="G89" s="130">
        <f t="shared" si="18"/>
        <v>0</v>
      </c>
      <c r="H89" s="130">
        <f t="shared" si="19"/>
        <v>0</v>
      </c>
      <c r="I89" s="130">
        <f t="shared" si="20"/>
        <v>0</v>
      </c>
    </row>
    <row r="90" spans="1:9" x14ac:dyDescent="0.35">
      <c r="A90" s="19"/>
      <c r="B90" s="2"/>
      <c r="C90" s="2"/>
      <c r="D90" s="2"/>
      <c r="E90" s="2"/>
      <c r="F90" s="130">
        <f t="shared" si="17"/>
        <v>0</v>
      </c>
      <c r="G90" s="130">
        <f t="shared" si="18"/>
        <v>0</v>
      </c>
      <c r="H90" s="130">
        <f t="shared" si="19"/>
        <v>0</v>
      </c>
      <c r="I90" s="130">
        <f t="shared" si="20"/>
        <v>0</v>
      </c>
    </row>
    <row r="91" spans="1:9" x14ac:dyDescent="0.35">
      <c r="A91" s="19"/>
      <c r="B91" s="2"/>
      <c r="C91" s="2"/>
      <c r="D91" s="2"/>
      <c r="E91" s="2"/>
      <c r="F91" s="130">
        <f t="shared" si="17"/>
        <v>0</v>
      </c>
      <c r="G91" s="130">
        <f t="shared" si="18"/>
        <v>0</v>
      </c>
      <c r="H91" s="130">
        <f t="shared" si="19"/>
        <v>0</v>
      </c>
      <c r="I91" s="130">
        <f t="shared" si="20"/>
        <v>0</v>
      </c>
    </row>
    <row r="92" spans="1:9" x14ac:dyDescent="0.35">
      <c r="A92" s="31"/>
      <c r="B92" s="2"/>
      <c r="C92" s="2"/>
      <c r="D92" s="2"/>
      <c r="E92" s="2"/>
      <c r="F92" s="130">
        <f t="shared" ref="F92:I93" si="21">+IFERROR(B92/(C30+C61),0)*100</f>
        <v>0</v>
      </c>
      <c r="G92" s="130">
        <f t="shared" si="21"/>
        <v>0</v>
      </c>
      <c r="H92" s="130">
        <f t="shared" si="21"/>
        <v>0</v>
      </c>
      <c r="I92" s="130">
        <f t="shared" si="21"/>
        <v>0</v>
      </c>
    </row>
    <row r="93" spans="1:9" x14ac:dyDescent="0.35">
      <c r="A93" s="126" t="s">
        <v>28</v>
      </c>
      <c r="B93" s="53">
        <f>SUM(B66:B92)</f>
        <v>476</v>
      </c>
      <c r="C93" s="53">
        <f>SUM(C66:C92)</f>
        <v>470</v>
      </c>
      <c r="D93" s="53">
        <f>SUM(D66:D92)</f>
        <v>411</v>
      </c>
      <c r="E93" s="53">
        <f>SUM(E66:E92)</f>
        <v>372</v>
      </c>
      <c r="F93" s="130">
        <f t="shared" si="21"/>
        <v>70.414201183431956</v>
      </c>
      <c r="G93" s="130">
        <f t="shared" si="21"/>
        <v>71.755725190839698</v>
      </c>
      <c r="H93" s="130">
        <f t="shared" si="21"/>
        <v>73.78815080789947</v>
      </c>
      <c r="I93" s="130">
        <f t="shared" si="21"/>
        <v>76.229508196721312</v>
      </c>
    </row>
    <row r="94" spans="1:9" x14ac:dyDescent="0.35">
      <c r="A94" s="23"/>
      <c r="B94" s="7"/>
      <c r="C94" s="7"/>
      <c r="E94" s="7"/>
      <c r="I94" s="7"/>
    </row>
    <row r="95" spans="1:9" ht="16" thickBot="1" x14ac:dyDescent="0.4">
      <c r="A95" s="114" t="s">
        <v>96</v>
      </c>
      <c r="B95" s="6"/>
      <c r="C95" s="6"/>
      <c r="D95" s="6"/>
      <c r="E95" s="6"/>
    </row>
    <row r="96" spans="1:9" ht="62.5" thickBot="1" x14ac:dyDescent="0.4">
      <c r="A96" s="85" t="s">
        <v>51</v>
      </c>
      <c r="B96" s="86" t="s">
        <v>32</v>
      </c>
      <c r="C96" s="87" t="s">
        <v>33</v>
      </c>
      <c r="D96" s="87" t="s">
        <v>34</v>
      </c>
      <c r="E96" s="87" t="s">
        <v>35</v>
      </c>
      <c r="F96" s="88" t="s">
        <v>113</v>
      </c>
      <c r="G96" s="88" t="s">
        <v>114</v>
      </c>
      <c r="H96" s="88" t="s">
        <v>115</v>
      </c>
      <c r="I96" s="89" t="s">
        <v>116</v>
      </c>
    </row>
    <row r="97" spans="1:9" x14ac:dyDescent="0.35">
      <c r="A97" s="324" t="s">
        <v>266</v>
      </c>
      <c r="B97" s="325">
        <v>3</v>
      </c>
      <c r="C97" s="325">
        <v>2</v>
      </c>
      <c r="D97" s="325">
        <v>2</v>
      </c>
      <c r="E97" s="325">
        <v>2</v>
      </c>
      <c r="F97" s="129">
        <f t="shared" ref="F97:I101" si="22">+IFERROR(B97/(C4+C35),0)*100</f>
        <v>5.7692307692307692</v>
      </c>
      <c r="G97" s="129">
        <f t="shared" si="22"/>
        <v>4.6511627906976747</v>
      </c>
      <c r="H97" s="129">
        <f t="shared" si="22"/>
        <v>5.8823529411764701</v>
      </c>
      <c r="I97" s="129">
        <f t="shared" si="22"/>
        <v>6.666666666666667</v>
      </c>
    </row>
    <row r="98" spans="1:9" x14ac:dyDescent="0.35">
      <c r="A98" s="324" t="s">
        <v>267</v>
      </c>
      <c r="B98" s="325">
        <v>2</v>
      </c>
      <c r="C98" s="325">
        <v>2</v>
      </c>
      <c r="D98" s="325">
        <v>2</v>
      </c>
      <c r="E98" s="325">
        <v>1</v>
      </c>
      <c r="F98" s="130">
        <f t="shared" si="22"/>
        <v>4.7619047619047619</v>
      </c>
      <c r="G98" s="130">
        <f t="shared" si="22"/>
        <v>4.7619047619047619</v>
      </c>
      <c r="H98" s="130">
        <f t="shared" si="22"/>
        <v>5.5555555555555554</v>
      </c>
      <c r="I98" s="130">
        <f t="shared" si="22"/>
        <v>3.0303030303030303</v>
      </c>
    </row>
    <row r="99" spans="1:9" x14ac:dyDescent="0.35">
      <c r="A99" s="324" t="s">
        <v>269</v>
      </c>
      <c r="B99" s="325">
        <v>5</v>
      </c>
      <c r="C99" s="325">
        <v>2</v>
      </c>
      <c r="D99" s="325">
        <v>0</v>
      </c>
      <c r="E99" s="325">
        <v>0</v>
      </c>
      <c r="F99" s="130">
        <f t="shared" si="22"/>
        <v>20.833333333333336</v>
      </c>
      <c r="G99" s="130">
        <f t="shared" si="22"/>
        <v>8.3333333333333321</v>
      </c>
      <c r="H99" s="130">
        <f t="shared" si="22"/>
        <v>0</v>
      </c>
      <c r="I99" s="130">
        <f t="shared" si="22"/>
        <v>0</v>
      </c>
    </row>
    <row r="100" spans="1:9" x14ac:dyDescent="0.35">
      <c r="A100" s="324" t="s">
        <v>271</v>
      </c>
      <c r="B100" s="325">
        <v>8</v>
      </c>
      <c r="C100" s="325">
        <v>8</v>
      </c>
      <c r="D100" s="325">
        <v>8</v>
      </c>
      <c r="E100" s="325">
        <v>5</v>
      </c>
      <c r="F100" s="130">
        <f t="shared" si="22"/>
        <v>15.686274509803921</v>
      </c>
      <c r="G100" s="130">
        <f t="shared" si="22"/>
        <v>18.604651162790699</v>
      </c>
      <c r="H100" s="130">
        <f t="shared" si="22"/>
        <v>22.222222222222221</v>
      </c>
      <c r="I100" s="130">
        <f t="shared" si="22"/>
        <v>16.666666666666664</v>
      </c>
    </row>
    <row r="101" spans="1:9" x14ac:dyDescent="0.35">
      <c r="A101" s="324" t="s">
        <v>273</v>
      </c>
      <c r="B101" s="325">
        <v>1</v>
      </c>
      <c r="C101" s="325">
        <v>1</v>
      </c>
      <c r="D101" s="325">
        <v>1</v>
      </c>
      <c r="E101" s="325">
        <v>0</v>
      </c>
      <c r="F101" s="130">
        <f t="shared" si="22"/>
        <v>16.666666666666664</v>
      </c>
      <c r="G101" s="130">
        <f t="shared" si="22"/>
        <v>20</v>
      </c>
      <c r="H101" s="130">
        <f t="shared" si="22"/>
        <v>20</v>
      </c>
      <c r="I101" s="130">
        <f t="shared" si="22"/>
        <v>0</v>
      </c>
    </row>
    <row r="102" spans="1:9" x14ac:dyDescent="0.35">
      <c r="A102" s="324" t="s">
        <v>274</v>
      </c>
      <c r="B102" s="325">
        <v>1</v>
      </c>
      <c r="C102" s="325">
        <v>1</v>
      </c>
      <c r="D102" s="325">
        <v>1</v>
      </c>
      <c r="E102" s="325">
        <v>1</v>
      </c>
      <c r="F102" s="130">
        <f>+IFERROR(B102/(C9+#REF!),0)*100</f>
        <v>0</v>
      </c>
      <c r="G102" s="130">
        <f>+IFERROR(C102/(D9+#REF!),0)*100</f>
        <v>0</v>
      </c>
      <c r="H102" s="130">
        <f>+IFERROR(D102/(E9+#REF!),0)*100</f>
        <v>0</v>
      </c>
      <c r="I102" s="130">
        <f>+IFERROR(E102/(F9+#REF!),0)*100</f>
        <v>0</v>
      </c>
    </row>
    <row r="103" spans="1:9" x14ac:dyDescent="0.35">
      <c r="A103" s="324" t="s">
        <v>275</v>
      </c>
      <c r="B103" s="325">
        <v>2</v>
      </c>
      <c r="C103" s="325">
        <v>2</v>
      </c>
      <c r="D103" s="325">
        <v>0</v>
      </c>
      <c r="E103" s="325">
        <v>0</v>
      </c>
      <c r="F103" s="130">
        <f t="shared" ref="F103:F122" si="23">+IFERROR(B103/(C10+C40),0)*100</f>
        <v>66.666666666666657</v>
      </c>
      <c r="G103" s="130">
        <f t="shared" ref="G103:G122" si="24">+IFERROR(C103/(D10+D40),0)*100</f>
        <v>66.666666666666657</v>
      </c>
      <c r="H103" s="130">
        <f t="shared" ref="H103:H122" si="25">+IFERROR(D103/(E10+E40),0)*100</f>
        <v>0</v>
      </c>
      <c r="I103" s="130">
        <f t="shared" ref="I103:I122" si="26">+IFERROR(E103/(F10+F40),0)*100</f>
        <v>0</v>
      </c>
    </row>
    <row r="104" spans="1:9" x14ac:dyDescent="0.35">
      <c r="A104" s="324" t="s">
        <v>277</v>
      </c>
      <c r="B104" s="325">
        <v>6</v>
      </c>
      <c r="C104" s="325">
        <v>6</v>
      </c>
      <c r="D104" s="325">
        <v>6</v>
      </c>
      <c r="E104" s="325">
        <v>3</v>
      </c>
      <c r="F104" s="130">
        <f t="shared" si="23"/>
        <v>28.571428571428569</v>
      </c>
      <c r="G104" s="130">
        <f t="shared" si="24"/>
        <v>30</v>
      </c>
      <c r="H104" s="130">
        <f t="shared" si="25"/>
        <v>37.5</v>
      </c>
      <c r="I104" s="130">
        <f t="shared" si="26"/>
        <v>23.076923076923077</v>
      </c>
    </row>
    <row r="105" spans="1:9" x14ac:dyDescent="0.35">
      <c r="A105" s="324" t="s">
        <v>278</v>
      </c>
      <c r="B105" s="325">
        <v>1</v>
      </c>
      <c r="C105" s="325">
        <v>1</v>
      </c>
      <c r="D105" s="325">
        <v>1</v>
      </c>
      <c r="E105" s="325">
        <v>1</v>
      </c>
      <c r="F105" s="130">
        <f t="shared" si="23"/>
        <v>16.666666666666664</v>
      </c>
      <c r="G105" s="130">
        <f t="shared" si="24"/>
        <v>16.666666666666664</v>
      </c>
      <c r="H105" s="130">
        <f t="shared" si="25"/>
        <v>20</v>
      </c>
      <c r="I105" s="130">
        <f t="shared" si="26"/>
        <v>25</v>
      </c>
    </row>
    <row r="106" spans="1:9" x14ac:dyDescent="0.35">
      <c r="A106" s="324" t="s">
        <v>279</v>
      </c>
      <c r="B106" s="325">
        <v>11</v>
      </c>
      <c r="C106" s="325">
        <v>11</v>
      </c>
      <c r="D106" s="325">
        <v>10</v>
      </c>
      <c r="E106" s="325">
        <v>8</v>
      </c>
      <c r="F106" s="130">
        <f t="shared" si="23"/>
        <v>35.483870967741936</v>
      </c>
      <c r="G106" s="130">
        <f t="shared" si="24"/>
        <v>35.483870967741936</v>
      </c>
      <c r="H106" s="130">
        <f t="shared" si="25"/>
        <v>40</v>
      </c>
      <c r="I106" s="130">
        <f t="shared" si="26"/>
        <v>36.363636363636367</v>
      </c>
    </row>
    <row r="107" spans="1:9" x14ac:dyDescent="0.35">
      <c r="A107" s="324" t="s">
        <v>286</v>
      </c>
      <c r="B107" s="325">
        <v>1</v>
      </c>
      <c r="C107" s="325">
        <v>1</v>
      </c>
      <c r="D107" s="325">
        <v>0</v>
      </c>
      <c r="E107" s="325">
        <v>0</v>
      </c>
      <c r="F107" s="130">
        <f t="shared" si="23"/>
        <v>0.94339622641509435</v>
      </c>
      <c r="G107" s="130">
        <f t="shared" si="24"/>
        <v>0.94339622641509435</v>
      </c>
      <c r="H107" s="130">
        <f t="shared" si="25"/>
        <v>0</v>
      </c>
      <c r="I107" s="130">
        <f t="shared" si="26"/>
        <v>0</v>
      </c>
    </row>
    <row r="108" spans="1:9" x14ac:dyDescent="0.35">
      <c r="A108" s="324" t="s">
        <v>284</v>
      </c>
      <c r="B108" s="325">
        <v>2</v>
      </c>
      <c r="C108" s="325">
        <v>2</v>
      </c>
      <c r="D108" s="325">
        <v>2</v>
      </c>
      <c r="E108" s="325">
        <v>2</v>
      </c>
      <c r="F108" s="130">
        <f t="shared" si="23"/>
        <v>1.8181818181818181</v>
      </c>
      <c r="G108" s="130">
        <f t="shared" si="24"/>
        <v>1.8181818181818181</v>
      </c>
      <c r="H108" s="130">
        <f t="shared" si="25"/>
        <v>2.0202020202020203</v>
      </c>
      <c r="I108" s="130">
        <f t="shared" si="26"/>
        <v>2.1276595744680851</v>
      </c>
    </row>
    <row r="109" spans="1:9" x14ac:dyDescent="0.35">
      <c r="A109" s="19"/>
      <c r="B109" s="2"/>
      <c r="C109" s="2"/>
      <c r="D109" s="2"/>
      <c r="E109" s="2"/>
      <c r="F109" s="130">
        <f t="shared" si="23"/>
        <v>0</v>
      </c>
      <c r="G109" s="130">
        <f t="shared" si="24"/>
        <v>0</v>
      </c>
      <c r="H109" s="130">
        <f t="shared" si="25"/>
        <v>0</v>
      </c>
      <c r="I109" s="130">
        <f t="shared" si="26"/>
        <v>0</v>
      </c>
    </row>
    <row r="110" spans="1:9" x14ac:dyDescent="0.35">
      <c r="A110" s="19"/>
      <c r="B110" s="2"/>
      <c r="C110" s="2"/>
      <c r="D110" s="2"/>
      <c r="E110" s="2"/>
      <c r="F110" s="130">
        <f t="shared" si="23"/>
        <v>0</v>
      </c>
      <c r="G110" s="130">
        <f t="shared" si="24"/>
        <v>0</v>
      </c>
      <c r="H110" s="130">
        <f t="shared" si="25"/>
        <v>0</v>
      </c>
      <c r="I110" s="130">
        <f t="shared" si="26"/>
        <v>0</v>
      </c>
    </row>
    <row r="111" spans="1:9" x14ac:dyDescent="0.35">
      <c r="A111" s="19"/>
      <c r="B111" s="2"/>
      <c r="C111" s="2"/>
      <c r="D111" s="2"/>
      <c r="E111" s="2"/>
      <c r="F111" s="130">
        <f t="shared" si="23"/>
        <v>0</v>
      </c>
      <c r="G111" s="130">
        <f t="shared" si="24"/>
        <v>0</v>
      </c>
      <c r="H111" s="130">
        <f t="shared" si="25"/>
        <v>0</v>
      </c>
      <c r="I111" s="130">
        <f t="shared" si="26"/>
        <v>0</v>
      </c>
    </row>
    <row r="112" spans="1:9" x14ac:dyDescent="0.35">
      <c r="A112" s="19"/>
      <c r="B112" s="2"/>
      <c r="C112" s="2"/>
      <c r="D112" s="2"/>
      <c r="E112" s="2"/>
      <c r="F112" s="130">
        <f t="shared" si="23"/>
        <v>0</v>
      </c>
      <c r="G112" s="130">
        <f t="shared" si="24"/>
        <v>0</v>
      </c>
      <c r="H112" s="130">
        <f t="shared" si="25"/>
        <v>0</v>
      </c>
      <c r="I112" s="130">
        <f t="shared" si="26"/>
        <v>0</v>
      </c>
    </row>
    <row r="113" spans="1:9" x14ac:dyDescent="0.35">
      <c r="A113" s="19"/>
      <c r="B113" s="2"/>
      <c r="C113" s="2"/>
      <c r="D113" s="2"/>
      <c r="E113" s="2"/>
      <c r="F113" s="130">
        <f t="shared" si="23"/>
        <v>0</v>
      </c>
      <c r="G113" s="130">
        <f t="shared" si="24"/>
        <v>0</v>
      </c>
      <c r="H113" s="130">
        <f t="shared" si="25"/>
        <v>0</v>
      </c>
      <c r="I113" s="130">
        <f t="shared" si="26"/>
        <v>0</v>
      </c>
    </row>
    <row r="114" spans="1:9" x14ac:dyDescent="0.35">
      <c r="A114" s="19"/>
      <c r="B114" s="2"/>
      <c r="C114" s="2"/>
      <c r="D114" s="2"/>
      <c r="E114" s="2"/>
      <c r="F114" s="130">
        <f t="shared" si="23"/>
        <v>0</v>
      </c>
      <c r="G114" s="130">
        <f t="shared" si="24"/>
        <v>0</v>
      </c>
      <c r="H114" s="130">
        <f t="shared" si="25"/>
        <v>0</v>
      </c>
      <c r="I114" s="130">
        <f t="shared" si="26"/>
        <v>0</v>
      </c>
    </row>
    <row r="115" spans="1:9" x14ac:dyDescent="0.35">
      <c r="A115" s="19"/>
      <c r="B115" s="2"/>
      <c r="C115" s="2"/>
      <c r="D115" s="2"/>
      <c r="E115" s="2"/>
      <c r="F115" s="130">
        <f t="shared" si="23"/>
        <v>0</v>
      </c>
      <c r="G115" s="130">
        <f t="shared" si="24"/>
        <v>0</v>
      </c>
      <c r="H115" s="130">
        <f t="shared" si="25"/>
        <v>0</v>
      </c>
      <c r="I115" s="130">
        <f t="shared" si="26"/>
        <v>0</v>
      </c>
    </row>
    <row r="116" spans="1:9" x14ac:dyDescent="0.35">
      <c r="A116" s="19"/>
      <c r="B116" s="2"/>
      <c r="C116" s="2"/>
      <c r="D116" s="2"/>
      <c r="E116" s="2"/>
      <c r="F116" s="130">
        <f t="shared" si="23"/>
        <v>0</v>
      </c>
      <c r="G116" s="130">
        <f t="shared" si="24"/>
        <v>0</v>
      </c>
      <c r="H116" s="130">
        <f t="shared" si="25"/>
        <v>0</v>
      </c>
      <c r="I116" s="130">
        <f t="shared" si="26"/>
        <v>0</v>
      </c>
    </row>
    <row r="117" spans="1:9" x14ac:dyDescent="0.35">
      <c r="A117" s="19"/>
      <c r="B117" s="2"/>
      <c r="C117" s="2"/>
      <c r="D117" s="2"/>
      <c r="E117" s="2"/>
      <c r="F117" s="130">
        <f t="shared" si="23"/>
        <v>0</v>
      </c>
      <c r="G117" s="130">
        <f t="shared" si="24"/>
        <v>0</v>
      </c>
      <c r="H117" s="130">
        <f t="shared" si="25"/>
        <v>0</v>
      </c>
      <c r="I117" s="130">
        <f t="shared" si="26"/>
        <v>0</v>
      </c>
    </row>
    <row r="118" spans="1:9" x14ac:dyDescent="0.35">
      <c r="A118" s="19"/>
      <c r="B118" s="2"/>
      <c r="C118" s="2"/>
      <c r="D118" s="2"/>
      <c r="E118" s="2"/>
      <c r="F118" s="130">
        <f t="shared" si="23"/>
        <v>0</v>
      </c>
      <c r="G118" s="130">
        <f t="shared" si="24"/>
        <v>0</v>
      </c>
      <c r="H118" s="130">
        <f t="shared" si="25"/>
        <v>0</v>
      </c>
      <c r="I118" s="130">
        <f t="shared" si="26"/>
        <v>0</v>
      </c>
    </row>
    <row r="119" spans="1:9" x14ac:dyDescent="0.35">
      <c r="A119" s="19"/>
      <c r="B119" s="2"/>
      <c r="C119" s="2"/>
      <c r="D119" s="2"/>
      <c r="E119" s="2"/>
      <c r="F119" s="130">
        <f t="shared" si="23"/>
        <v>0</v>
      </c>
      <c r="G119" s="130">
        <f t="shared" si="24"/>
        <v>0</v>
      </c>
      <c r="H119" s="130">
        <f t="shared" si="25"/>
        <v>0</v>
      </c>
      <c r="I119" s="130">
        <f t="shared" si="26"/>
        <v>0</v>
      </c>
    </row>
    <row r="120" spans="1:9" x14ac:dyDescent="0.35">
      <c r="A120" s="19"/>
      <c r="B120" s="2"/>
      <c r="C120" s="2"/>
      <c r="D120" s="2"/>
      <c r="E120" s="2"/>
      <c r="F120" s="130">
        <f t="shared" si="23"/>
        <v>0</v>
      </c>
      <c r="G120" s="130">
        <f t="shared" si="24"/>
        <v>0</v>
      </c>
      <c r="H120" s="130">
        <f t="shared" si="25"/>
        <v>0</v>
      </c>
      <c r="I120" s="130">
        <f t="shared" si="26"/>
        <v>0</v>
      </c>
    </row>
    <row r="121" spans="1:9" x14ac:dyDescent="0.35">
      <c r="A121" s="19"/>
      <c r="B121" s="2"/>
      <c r="C121" s="2"/>
      <c r="D121" s="2"/>
      <c r="E121" s="2"/>
      <c r="F121" s="130">
        <f t="shared" si="23"/>
        <v>0</v>
      </c>
      <c r="G121" s="130">
        <f t="shared" si="24"/>
        <v>0</v>
      </c>
      <c r="H121" s="130">
        <f t="shared" si="25"/>
        <v>0</v>
      </c>
      <c r="I121" s="130">
        <f t="shared" si="26"/>
        <v>0</v>
      </c>
    </row>
    <row r="122" spans="1:9" x14ac:dyDescent="0.35">
      <c r="A122" s="19"/>
      <c r="B122" s="2"/>
      <c r="C122" s="2"/>
      <c r="D122" s="2"/>
      <c r="E122" s="2"/>
      <c r="F122" s="130">
        <f t="shared" si="23"/>
        <v>0</v>
      </c>
      <c r="G122" s="130">
        <f t="shared" si="24"/>
        <v>0</v>
      </c>
      <c r="H122" s="130">
        <f t="shared" si="25"/>
        <v>0</v>
      </c>
      <c r="I122" s="130">
        <f t="shared" si="26"/>
        <v>0</v>
      </c>
    </row>
    <row r="123" spans="1:9" x14ac:dyDescent="0.35">
      <c r="A123" s="31"/>
      <c r="B123" s="2"/>
      <c r="C123" s="2"/>
      <c r="D123" s="2"/>
      <c r="E123" s="2"/>
      <c r="F123" s="130">
        <f t="shared" ref="F123:I124" si="27">+IFERROR(B123/(C30+C61),0)*100</f>
        <v>0</v>
      </c>
      <c r="G123" s="130">
        <f t="shared" si="27"/>
        <v>0</v>
      </c>
      <c r="H123" s="130">
        <f t="shared" si="27"/>
        <v>0</v>
      </c>
      <c r="I123" s="130">
        <f t="shared" si="27"/>
        <v>0</v>
      </c>
    </row>
    <row r="124" spans="1:9" x14ac:dyDescent="0.35">
      <c r="A124" s="126" t="s">
        <v>28</v>
      </c>
      <c r="B124" s="53">
        <f>SUM(B97:B123)</f>
        <v>43</v>
      </c>
      <c r="C124" s="53">
        <f>SUM(C97:C123)</f>
        <v>39</v>
      </c>
      <c r="D124" s="53">
        <f>SUM(D97:D123)</f>
        <v>33</v>
      </c>
      <c r="E124" s="53">
        <f>SUM(E97:E123)</f>
        <v>23</v>
      </c>
      <c r="F124" s="130">
        <f t="shared" si="27"/>
        <v>6.3609467455621305</v>
      </c>
      <c r="G124" s="130">
        <f t="shared" si="27"/>
        <v>5.9541984732824424</v>
      </c>
      <c r="H124" s="130">
        <f t="shared" si="27"/>
        <v>5.9245960502693</v>
      </c>
      <c r="I124" s="130">
        <f t="shared" si="27"/>
        <v>4.7131147540983607</v>
      </c>
    </row>
    <row r="125" spans="1:9" x14ac:dyDescent="0.35">
      <c r="A125" s="23"/>
      <c r="B125" s="7"/>
      <c r="C125" s="7"/>
      <c r="D125" s="7"/>
      <c r="I125" s="7"/>
    </row>
    <row r="126" spans="1:9" x14ac:dyDescent="0.35">
      <c r="A126" s="23"/>
      <c r="B126" s="7"/>
      <c r="C126" s="7"/>
      <c r="D126" s="7"/>
      <c r="E126" s="7"/>
    </row>
    <row r="127" spans="1:9" x14ac:dyDescent="0.35">
      <c r="A127" s="23"/>
      <c r="B127" s="7"/>
      <c r="C127" s="7"/>
      <c r="D127" s="7"/>
      <c r="E127" s="7"/>
    </row>
    <row r="128" spans="1:9" x14ac:dyDescent="0.35">
      <c r="A128" s="23"/>
      <c r="B128" s="7"/>
      <c r="C128" s="7"/>
      <c r="D128" s="7"/>
      <c r="E128" s="7"/>
    </row>
    <row r="129" spans="1:5" x14ac:dyDescent="0.35">
      <c r="A129" s="23"/>
      <c r="B129" s="7"/>
      <c r="C129" s="7"/>
      <c r="D129" s="7"/>
      <c r="E129" s="7"/>
    </row>
    <row r="130" spans="1:5" x14ac:dyDescent="0.35">
      <c r="A130" s="23"/>
      <c r="B130" s="7"/>
      <c r="C130" s="7"/>
      <c r="D130" s="7"/>
      <c r="E130" s="7"/>
    </row>
    <row r="131" spans="1:5" x14ac:dyDescent="0.35">
      <c r="A131" s="10"/>
      <c r="B131" s="7"/>
      <c r="C131" s="7"/>
      <c r="D131" s="7"/>
      <c r="E131" s="7"/>
    </row>
    <row r="132" spans="1:5" x14ac:dyDescent="0.35">
      <c r="A132" s="23"/>
      <c r="B132" s="7"/>
      <c r="C132" s="7"/>
      <c r="D132" s="7"/>
      <c r="E132" s="7"/>
    </row>
  </sheetData>
  <mergeCells count="4">
    <mergeCell ref="A33:J33"/>
    <mergeCell ref="A64:E64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view="pageBreakPreview" zoomScaleNormal="100" zoomScaleSheetLayoutView="100" workbookViewId="0">
      <selection sqref="A1:J126"/>
    </sheetView>
  </sheetViews>
  <sheetFormatPr defaultRowHeight="15.5" x14ac:dyDescent="0.35"/>
  <cols>
    <col min="1" max="1" width="24.08203125" customWidth="1"/>
    <col min="2" max="10" width="10.58203125" customWidth="1"/>
  </cols>
  <sheetData>
    <row r="1" spans="1:12" ht="31.5" customHeight="1" x14ac:dyDescent="0.35">
      <c r="A1" s="468" t="s">
        <v>207</v>
      </c>
      <c r="B1" s="468"/>
      <c r="C1" s="468"/>
      <c r="D1" s="468"/>
      <c r="E1" s="468"/>
      <c r="F1" s="468"/>
      <c r="G1" s="468"/>
      <c r="H1" s="468"/>
      <c r="I1" s="468"/>
      <c r="J1" s="468"/>
      <c r="K1" s="159"/>
    </row>
    <row r="2" spans="1:12" ht="16" thickBot="1" x14ac:dyDescent="0.4">
      <c r="A2" s="460" t="s">
        <v>26</v>
      </c>
      <c r="B2" s="460"/>
      <c r="C2" s="460"/>
      <c r="D2" s="460"/>
      <c r="E2" s="460"/>
      <c r="F2" s="460"/>
      <c r="G2" s="460"/>
      <c r="H2" s="460"/>
      <c r="I2" s="460"/>
      <c r="J2" s="460"/>
      <c r="K2" s="16"/>
      <c r="L2" s="7"/>
    </row>
    <row r="3" spans="1:12" ht="31.5" thickBot="1" x14ac:dyDescent="0.4">
      <c r="A3" s="75" t="s">
        <v>51</v>
      </c>
      <c r="B3" s="76" t="s">
        <v>31</v>
      </c>
      <c r="C3" s="76" t="s">
        <v>32</v>
      </c>
      <c r="D3" s="77" t="s">
        <v>33</v>
      </c>
      <c r="E3" s="77" t="s">
        <v>34</v>
      </c>
      <c r="F3" s="77" t="s">
        <v>35</v>
      </c>
      <c r="G3" s="90" t="s">
        <v>36</v>
      </c>
      <c r="H3" s="90" t="s">
        <v>37</v>
      </c>
      <c r="I3" s="90" t="s">
        <v>38</v>
      </c>
      <c r="J3" s="91" t="s">
        <v>39</v>
      </c>
      <c r="K3" s="16"/>
      <c r="L3" s="7"/>
    </row>
    <row r="4" spans="1:12" x14ac:dyDescent="0.35">
      <c r="A4" s="248" t="s">
        <v>266</v>
      </c>
      <c r="B4" s="249">
        <v>40</v>
      </c>
      <c r="C4" s="249">
        <v>9</v>
      </c>
      <c r="D4" s="249">
        <v>8</v>
      </c>
      <c r="E4" s="249">
        <v>8</v>
      </c>
      <c r="F4" s="249">
        <v>8</v>
      </c>
      <c r="G4" s="127">
        <f>IFERROR(C4/B4,0)</f>
        <v>0.22500000000000001</v>
      </c>
      <c r="H4" s="127">
        <f>IFERROR(E4/D4,0)</f>
        <v>1</v>
      </c>
      <c r="I4" s="127">
        <f>IFERROR(F4/E4,0)</f>
        <v>1</v>
      </c>
      <c r="J4" s="127">
        <f>IFERROR(F4/B4,0)</f>
        <v>0.2</v>
      </c>
      <c r="K4" s="16"/>
      <c r="L4" s="7"/>
    </row>
    <row r="5" spans="1:12" x14ac:dyDescent="0.35">
      <c r="A5" s="248" t="s">
        <v>267</v>
      </c>
      <c r="B5" s="249">
        <v>40</v>
      </c>
      <c r="C5" s="249">
        <v>11</v>
      </c>
      <c r="D5" s="249">
        <v>10</v>
      </c>
      <c r="E5" s="249">
        <v>7</v>
      </c>
      <c r="F5" s="249">
        <v>6</v>
      </c>
      <c r="G5" s="128">
        <f t="shared" ref="G5:G31" si="0">IFERROR(C5/B5,0)</f>
        <v>0.27500000000000002</v>
      </c>
      <c r="H5" s="128">
        <f t="shared" ref="H5:I22" si="1">IFERROR(E5/D5,0)</f>
        <v>0.7</v>
      </c>
      <c r="I5" s="128">
        <f t="shared" si="1"/>
        <v>0.8571428571428571</v>
      </c>
      <c r="J5" s="128">
        <f t="shared" ref="J5:J31" si="2">IFERROR(F5/B5,0)</f>
        <v>0.15</v>
      </c>
      <c r="K5" s="16"/>
      <c r="L5" s="7"/>
    </row>
    <row r="6" spans="1:12" x14ac:dyDescent="0.35">
      <c r="A6" s="248" t="s">
        <v>268</v>
      </c>
      <c r="B6" s="249">
        <v>10</v>
      </c>
      <c r="C6" s="249">
        <v>2</v>
      </c>
      <c r="D6" s="249">
        <v>2</v>
      </c>
      <c r="E6" s="249">
        <v>2</v>
      </c>
      <c r="F6" s="249">
        <v>2</v>
      </c>
      <c r="G6" s="128">
        <f t="shared" si="0"/>
        <v>0.2</v>
      </c>
      <c r="H6" s="128">
        <f t="shared" si="1"/>
        <v>1</v>
      </c>
      <c r="I6" s="128">
        <f t="shared" si="1"/>
        <v>1</v>
      </c>
      <c r="J6" s="128">
        <f t="shared" si="2"/>
        <v>0.2</v>
      </c>
      <c r="K6" s="16"/>
      <c r="L6" s="7"/>
    </row>
    <row r="7" spans="1:12" x14ac:dyDescent="0.35">
      <c r="A7" s="248" t="s">
        <v>292</v>
      </c>
      <c r="B7" s="249">
        <v>1</v>
      </c>
      <c r="C7" s="249">
        <v>11</v>
      </c>
      <c r="D7" s="249">
        <v>10</v>
      </c>
      <c r="E7" s="249">
        <v>8</v>
      </c>
      <c r="F7" s="249">
        <v>8</v>
      </c>
      <c r="G7" s="128">
        <f t="shared" si="0"/>
        <v>11</v>
      </c>
      <c r="H7" s="128">
        <f t="shared" si="1"/>
        <v>0.8</v>
      </c>
      <c r="I7" s="128">
        <f t="shared" si="1"/>
        <v>1</v>
      </c>
      <c r="J7" s="128">
        <f t="shared" si="2"/>
        <v>8</v>
      </c>
      <c r="K7" s="16"/>
      <c r="L7" s="7"/>
    </row>
    <row r="8" spans="1:12" x14ac:dyDescent="0.35">
      <c r="A8" s="248" t="s">
        <v>269</v>
      </c>
      <c r="B8" s="249">
        <v>10</v>
      </c>
      <c r="C8" s="249">
        <v>7</v>
      </c>
      <c r="D8" s="249">
        <v>5</v>
      </c>
      <c r="E8" s="249">
        <v>3</v>
      </c>
      <c r="F8" s="249">
        <v>3</v>
      </c>
      <c r="G8" s="128">
        <f t="shared" si="0"/>
        <v>0.7</v>
      </c>
      <c r="H8" s="128">
        <f t="shared" si="1"/>
        <v>0.6</v>
      </c>
      <c r="I8" s="128">
        <f t="shared" si="1"/>
        <v>1</v>
      </c>
      <c r="J8" s="128">
        <f t="shared" si="2"/>
        <v>0.3</v>
      </c>
      <c r="K8" s="16"/>
      <c r="L8" s="7"/>
    </row>
    <row r="9" spans="1:12" x14ac:dyDescent="0.35">
      <c r="A9" s="248" t="s">
        <v>270</v>
      </c>
      <c r="B9" s="249">
        <v>5</v>
      </c>
      <c r="C9" s="249">
        <v>3</v>
      </c>
      <c r="D9" s="249">
        <v>3</v>
      </c>
      <c r="E9" s="249">
        <v>3</v>
      </c>
      <c r="F9" s="249">
        <v>3</v>
      </c>
      <c r="G9" s="128">
        <f t="shared" si="0"/>
        <v>0.6</v>
      </c>
      <c r="H9" s="128">
        <f t="shared" si="1"/>
        <v>1</v>
      </c>
      <c r="I9" s="128">
        <f t="shared" si="1"/>
        <v>1</v>
      </c>
      <c r="J9" s="128">
        <f t="shared" si="2"/>
        <v>0.6</v>
      </c>
      <c r="K9" s="16"/>
      <c r="L9" s="7"/>
    </row>
    <row r="10" spans="1:12" x14ac:dyDescent="0.35">
      <c r="A10" s="248" t="s">
        <v>271</v>
      </c>
      <c r="B10" s="249">
        <v>70</v>
      </c>
      <c r="C10" s="249">
        <v>27</v>
      </c>
      <c r="D10" s="249">
        <v>25</v>
      </c>
      <c r="E10" s="249">
        <v>23</v>
      </c>
      <c r="F10" s="249">
        <v>22</v>
      </c>
      <c r="G10" s="128">
        <f t="shared" si="0"/>
        <v>0.38571428571428573</v>
      </c>
      <c r="H10" s="128">
        <f t="shared" si="1"/>
        <v>0.92</v>
      </c>
      <c r="I10" s="128">
        <f t="shared" si="1"/>
        <v>0.95652173913043481</v>
      </c>
      <c r="J10" s="128">
        <f t="shared" si="2"/>
        <v>0.31428571428571428</v>
      </c>
      <c r="K10" s="16"/>
      <c r="L10" s="7"/>
    </row>
    <row r="11" spans="1:12" x14ac:dyDescent="0.35">
      <c r="A11" s="248" t="s">
        <v>272</v>
      </c>
      <c r="B11" s="249">
        <v>5</v>
      </c>
      <c r="C11" s="249">
        <v>3</v>
      </c>
      <c r="D11" s="249">
        <v>3</v>
      </c>
      <c r="E11" s="249">
        <v>1</v>
      </c>
      <c r="F11" s="249">
        <v>1</v>
      </c>
      <c r="G11" s="128">
        <f t="shared" si="0"/>
        <v>0.6</v>
      </c>
      <c r="H11" s="128">
        <f t="shared" si="1"/>
        <v>0.33333333333333331</v>
      </c>
      <c r="I11" s="128">
        <f t="shared" si="1"/>
        <v>1</v>
      </c>
      <c r="J11" s="128">
        <f t="shared" si="2"/>
        <v>0.2</v>
      </c>
      <c r="K11" s="16"/>
      <c r="L11" s="7"/>
    </row>
    <row r="12" spans="1:12" x14ac:dyDescent="0.35">
      <c r="A12" s="248" t="s">
        <v>273</v>
      </c>
      <c r="B12" s="249">
        <v>10</v>
      </c>
      <c r="C12" s="249">
        <v>4</v>
      </c>
      <c r="D12" s="249">
        <v>4</v>
      </c>
      <c r="E12" s="249">
        <v>4</v>
      </c>
      <c r="F12" s="249">
        <v>3</v>
      </c>
      <c r="G12" s="128">
        <f t="shared" si="0"/>
        <v>0.4</v>
      </c>
      <c r="H12" s="128">
        <f t="shared" si="1"/>
        <v>1</v>
      </c>
      <c r="I12" s="128">
        <f t="shared" si="1"/>
        <v>0.75</v>
      </c>
      <c r="J12" s="128">
        <f t="shared" si="2"/>
        <v>0.3</v>
      </c>
      <c r="K12" s="16"/>
      <c r="L12" s="7"/>
    </row>
    <row r="13" spans="1:12" x14ac:dyDescent="0.35">
      <c r="A13" s="248" t="s">
        <v>274</v>
      </c>
      <c r="B13" s="249">
        <v>10</v>
      </c>
      <c r="C13" s="249">
        <v>2</v>
      </c>
      <c r="D13" s="249">
        <v>2</v>
      </c>
      <c r="E13" s="249">
        <v>2</v>
      </c>
      <c r="F13" s="249">
        <v>2</v>
      </c>
      <c r="G13" s="128">
        <f t="shared" si="0"/>
        <v>0.2</v>
      </c>
      <c r="H13" s="128">
        <f t="shared" si="1"/>
        <v>1</v>
      </c>
      <c r="I13" s="128">
        <f t="shared" si="1"/>
        <v>1</v>
      </c>
      <c r="J13" s="128">
        <f t="shared" si="2"/>
        <v>0.2</v>
      </c>
      <c r="K13" s="16"/>
      <c r="L13" s="7"/>
    </row>
    <row r="14" spans="1:12" x14ac:dyDescent="0.35">
      <c r="A14" s="248" t="s">
        <v>277</v>
      </c>
      <c r="B14" s="249">
        <v>30</v>
      </c>
      <c r="C14" s="249">
        <v>17</v>
      </c>
      <c r="D14" s="249">
        <v>16</v>
      </c>
      <c r="E14" s="249">
        <v>8</v>
      </c>
      <c r="F14" s="249">
        <v>8</v>
      </c>
      <c r="G14" s="128">
        <f t="shared" si="0"/>
        <v>0.56666666666666665</v>
      </c>
      <c r="H14" s="128">
        <f t="shared" si="1"/>
        <v>0.5</v>
      </c>
      <c r="I14" s="128">
        <f t="shared" si="1"/>
        <v>1</v>
      </c>
      <c r="J14" s="128">
        <f t="shared" si="2"/>
        <v>0.26666666666666666</v>
      </c>
      <c r="K14" s="16"/>
      <c r="L14" s="7"/>
    </row>
    <row r="15" spans="1:12" x14ac:dyDescent="0.35">
      <c r="A15" s="248" t="s">
        <v>278</v>
      </c>
      <c r="B15" s="249">
        <v>8</v>
      </c>
      <c r="C15" s="249">
        <v>15</v>
      </c>
      <c r="D15" s="249">
        <v>14</v>
      </c>
      <c r="E15" s="249">
        <v>8</v>
      </c>
      <c r="F15" s="249">
        <v>8</v>
      </c>
      <c r="G15" s="128">
        <f t="shared" si="0"/>
        <v>1.875</v>
      </c>
      <c r="H15" s="128">
        <f t="shared" si="1"/>
        <v>0.5714285714285714</v>
      </c>
      <c r="I15" s="128">
        <f t="shared" si="1"/>
        <v>1</v>
      </c>
      <c r="J15" s="128">
        <f t="shared" si="2"/>
        <v>1</v>
      </c>
      <c r="K15" s="16"/>
      <c r="L15" s="7"/>
    </row>
    <row r="16" spans="1:12" x14ac:dyDescent="0.35">
      <c r="A16" s="248" t="s">
        <v>279</v>
      </c>
      <c r="B16" s="249">
        <v>5</v>
      </c>
      <c r="C16" s="249">
        <v>8</v>
      </c>
      <c r="D16" s="249">
        <v>7</v>
      </c>
      <c r="E16" s="249">
        <v>5</v>
      </c>
      <c r="F16" s="249">
        <v>4</v>
      </c>
      <c r="G16" s="128">
        <f t="shared" si="0"/>
        <v>1.6</v>
      </c>
      <c r="H16" s="128">
        <f t="shared" si="1"/>
        <v>0.7142857142857143</v>
      </c>
      <c r="I16" s="128">
        <f t="shared" si="1"/>
        <v>0.8</v>
      </c>
      <c r="J16" s="128">
        <f t="shared" si="2"/>
        <v>0.8</v>
      </c>
      <c r="K16" s="16"/>
      <c r="L16" s="7"/>
    </row>
    <row r="17" spans="1:12" x14ac:dyDescent="0.35">
      <c r="A17" s="248" t="s">
        <v>280</v>
      </c>
      <c r="B17" s="249">
        <v>5</v>
      </c>
      <c r="C17" s="249">
        <v>2</v>
      </c>
      <c r="D17" s="249">
        <v>2</v>
      </c>
      <c r="E17" s="249">
        <v>1</v>
      </c>
      <c r="F17" s="249">
        <v>1</v>
      </c>
      <c r="G17" s="128">
        <f t="shared" si="0"/>
        <v>0.4</v>
      </c>
      <c r="H17" s="128">
        <f t="shared" si="1"/>
        <v>0.5</v>
      </c>
      <c r="I17" s="128">
        <f t="shared" si="1"/>
        <v>1</v>
      </c>
      <c r="J17" s="128">
        <f t="shared" si="2"/>
        <v>0.2</v>
      </c>
      <c r="K17" s="16"/>
      <c r="L17" s="7"/>
    </row>
    <row r="18" spans="1:12" x14ac:dyDescent="0.35">
      <c r="A18" s="248" t="s">
        <v>510</v>
      </c>
      <c r="B18" s="249">
        <v>10</v>
      </c>
      <c r="C18" s="249">
        <v>8</v>
      </c>
      <c r="D18" s="249">
        <v>7</v>
      </c>
      <c r="E18" s="249">
        <v>3</v>
      </c>
      <c r="F18" s="249">
        <v>3</v>
      </c>
      <c r="G18" s="128">
        <f t="shared" si="0"/>
        <v>0.8</v>
      </c>
      <c r="H18" s="128">
        <f t="shared" si="1"/>
        <v>0.42857142857142855</v>
      </c>
      <c r="I18" s="128">
        <f t="shared" si="1"/>
        <v>1</v>
      </c>
      <c r="J18" s="128">
        <f t="shared" si="2"/>
        <v>0.3</v>
      </c>
      <c r="K18" s="16"/>
      <c r="L18" s="7"/>
    </row>
    <row r="19" spans="1:12" x14ac:dyDescent="0.35">
      <c r="A19" s="248" t="s">
        <v>282</v>
      </c>
      <c r="B19" s="249">
        <v>1</v>
      </c>
      <c r="C19" s="249">
        <v>8</v>
      </c>
      <c r="D19" s="249">
        <v>7</v>
      </c>
      <c r="E19" s="249">
        <v>6</v>
      </c>
      <c r="F19" s="249">
        <v>6</v>
      </c>
      <c r="G19" s="128">
        <f t="shared" si="0"/>
        <v>8</v>
      </c>
      <c r="H19" s="128">
        <f t="shared" si="1"/>
        <v>0.8571428571428571</v>
      </c>
      <c r="I19" s="128">
        <f t="shared" si="1"/>
        <v>1</v>
      </c>
      <c r="J19" s="128">
        <f t="shared" si="2"/>
        <v>6</v>
      </c>
      <c r="K19" s="16"/>
      <c r="L19" s="7"/>
    </row>
    <row r="20" spans="1:12" x14ac:dyDescent="0.35">
      <c r="A20" s="248" t="s">
        <v>283</v>
      </c>
      <c r="B20" s="249">
        <v>6</v>
      </c>
      <c r="C20" s="249">
        <v>18</v>
      </c>
      <c r="D20" s="249">
        <v>17</v>
      </c>
      <c r="E20" s="249">
        <v>16</v>
      </c>
      <c r="F20" s="249">
        <v>14</v>
      </c>
      <c r="G20" s="128">
        <f t="shared" si="0"/>
        <v>3</v>
      </c>
      <c r="H20" s="128">
        <f t="shared" si="1"/>
        <v>0.94117647058823528</v>
      </c>
      <c r="I20" s="128">
        <f t="shared" si="1"/>
        <v>0.875</v>
      </c>
      <c r="J20" s="128">
        <f t="shared" si="2"/>
        <v>2.3333333333333335</v>
      </c>
      <c r="K20" s="11"/>
      <c r="L20" s="7"/>
    </row>
    <row r="21" spans="1:12" x14ac:dyDescent="0.35">
      <c r="A21" s="248" t="s">
        <v>285</v>
      </c>
      <c r="B21" s="249">
        <v>1</v>
      </c>
      <c r="C21" s="249">
        <v>1</v>
      </c>
      <c r="D21" s="249">
        <v>1</v>
      </c>
      <c r="E21" s="249">
        <v>1</v>
      </c>
      <c r="F21" s="249">
        <v>1</v>
      </c>
      <c r="G21" s="128">
        <f t="shared" si="0"/>
        <v>1</v>
      </c>
      <c r="H21" s="128">
        <f t="shared" si="1"/>
        <v>1</v>
      </c>
      <c r="I21" s="128">
        <f t="shared" si="1"/>
        <v>1</v>
      </c>
      <c r="J21" s="128">
        <f t="shared" si="2"/>
        <v>1</v>
      </c>
      <c r="K21" s="16"/>
      <c r="L21" s="7"/>
    </row>
    <row r="22" spans="1:12" x14ac:dyDescent="0.35">
      <c r="A22" s="19"/>
      <c r="B22" s="2"/>
      <c r="C22" s="2"/>
      <c r="D22" s="2"/>
      <c r="E22" s="2"/>
      <c r="F22" s="2"/>
      <c r="G22" s="128">
        <f t="shared" si="0"/>
        <v>0</v>
      </c>
      <c r="H22" s="128">
        <f t="shared" si="1"/>
        <v>0</v>
      </c>
      <c r="I22" s="128">
        <f t="shared" si="1"/>
        <v>0</v>
      </c>
      <c r="J22" s="128">
        <f t="shared" si="2"/>
        <v>0</v>
      </c>
      <c r="K22" s="16"/>
      <c r="L22" s="7"/>
    </row>
    <row r="23" spans="1:12" x14ac:dyDescent="0.35">
      <c r="A23" s="19"/>
      <c r="B23" s="2"/>
      <c r="C23" s="2"/>
      <c r="D23" s="2"/>
      <c r="E23" s="2"/>
      <c r="F23" s="2"/>
      <c r="G23" s="128">
        <f t="shared" si="0"/>
        <v>0</v>
      </c>
      <c r="H23" s="128">
        <f t="shared" ref="H23:I31" si="3">IFERROR(E23/D23,0)</f>
        <v>0</v>
      </c>
      <c r="I23" s="128">
        <f t="shared" si="3"/>
        <v>0</v>
      </c>
      <c r="J23" s="128">
        <f t="shared" si="2"/>
        <v>0</v>
      </c>
      <c r="K23" s="16"/>
      <c r="L23" s="7"/>
    </row>
    <row r="24" spans="1:12" x14ac:dyDescent="0.35">
      <c r="A24" s="19"/>
      <c r="B24" s="2"/>
      <c r="C24" s="2"/>
      <c r="D24" s="2"/>
      <c r="E24" s="2"/>
      <c r="F24" s="2"/>
      <c r="G24" s="128">
        <f t="shared" si="0"/>
        <v>0</v>
      </c>
      <c r="H24" s="128">
        <f t="shared" si="3"/>
        <v>0</v>
      </c>
      <c r="I24" s="128">
        <f t="shared" si="3"/>
        <v>0</v>
      </c>
      <c r="J24" s="128">
        <f t="shared" si="2"/>
        <v>0</v>
      </c>
      <c r="K24" s="16"/>
      <c r="L24" s="7"/>
    </row>
    <row r="25" spans="1:12" x14ac:dyDescent="0.35">
      <c r="A25" s="19"/>
      <c r="B25" s="2"/>
      <c r="C25" s="2"/>
      <c r="D25" s="2"/>
      <c r="E25" s="2"/>
      <c r="F25" s="2"/>
      <c r="G25" s="128">
        <f t="shared" si="0"/>
        <v>0</v>
      </c>
      <c r="H25" s="128">
        <f t="shared" si="3"/>
        <v>0</v>
      </c>
      <c r="I25" s="128">
        <f t="shared" si="3"/>
        <v>0</v>
      </c>
      <c r="J25" s="128">
        <f t="shared" si="2"/>
        <v>0</v>
      </c>
      <c r="K25" s="16"/>
      <c r="L25" s="7"/>
    </row>
    <row r="26" spans="1:12" x14ac:dyDescent="0.35">
      <c r="A26" s="19"/>
      <c r="B26" s="2"/>
      <c r="C26" s="2"/>
      <c r="D26" s="2"/>
      <c r="E26" s="2"/>
      <c r="F26" s="2"/>
      <c r="G26" s="128">
        <f t="shared" si="0"/>
        <v>0</v>
      </c>
      <c r="H26" s="128">
        <f t="shared" si="3"/>
        <v>0</v>
      </c>
      <c r="I26" s="128">
        <f t="shared" si="3"/>
        <v>0</v>
      </c>
      <c r="J26" s="128">
        <f t="shared" si="2"/>
        <v>0</v>
      </c>
      <c r="K26" s="16"/>
      <c r="L26" s="7"/>
    </row>
    <row r="27" spans="1:12" x14ac:dyDescent="0.35">
      <c r="A27" s="19"/>
      <c r="B27" s="2"/>
      <c r="C27" s="2"/>
      <c r="D27" s="2"/>
      <c r="E27" s="2"/>
      <c r="F27" s="2"/>
      <c r="G27" s="128">
        <f t="shared" si="0"/>
        <v>0</v>
      </c>
      <c r="H27" s="128">
        <f t="shared" si="3"/>
        <v>0</v>
      </c>
      <c r="I27" s="128">
        <f t="shared" si="3"/>
        <v>0</v>
      </c>
      <c r="J27" s="128">
        <f t="shared" si="2"/>
        <v>0</v>
      </c>
      <c r="K27" s="16"/>
      <c r="L27" s="7"/>
    </row>
    <row r="28" spans="1:12" x14ac:dyDescent="0.35">
      <c r="A28" s="19"/>
      <c r="B28" s="2"/>
      <c r="C28" s="2"/>
      <c r="D28" s="2"/>
      <c r="E28" s="2"/>
      <c r="F28" s="2"/>
      <c r="G28" s="128">
        <f t="shared" si="0"/>
        <v>0</v>
      </c>
      <c r="H28" s="128">
        <f t="shared" si="3"/>
        <v>0</v>
      </c>
      <c r="I28" s="128">
        <f t="shared" si="3"/>
        <v>0</v>
      </c>
      <c r="J28" s="128">
        <f t="shared" si="2"/>
        <v>0</v>
      </c>
      <c r="K28" s="16"/>
      <c r="L28" s="7"/>
    </row>
    <row r="29" spans="1:12" x14ac:dyDescent="0.35">
      <c r="A29" s="19"/>
      <c r="B29" s="2"/>
      <c r="C29" s="2"/>
      <c r="D29" s="2"/>
      <c r="E29" s="2"/>
      <c r="F29" s="2"/>
      <c r="G29" s="128">
        <f t="shared" si="0"/>
        <v>0</v>
      </c>
      <c r="H29" s="128">
        <f t="shared" si="3"/>
        <v>0</v>
      </c>
      <c r="I29" s="128">
        <f t="shared" si="3"/>
        <v>0</v>
      </c>
      <c r="J29" s="128">
        <f t="shared" si="2"/>
        <v>0</v>
      </c>
      <c r="K29" s="16"/>
      <c r="L29" s="7"/>
    </row>
    <row r="30" spans="1:12" x14ac:dyDescent="0.35">
      <c r="A30" s="44"/>
      <c r="B30" s="55"/>
      <c r="C30" s="55"/>
      <c r="D30" s="55"/>
      <c r="E30" s="55"/>
      <c r="F30" s="55"/>
      <c r="G30" s="128">
        <f t="shared" si="0"/>
        <v>0</v>
      </c>
      <c r="H30" s="128">
        <f t="shared" si="3"/>
        <v>0</v>
      </c>
      <c r="I30" s="128">
        <f t="shared" si="3"/>
        <v>0</v>
      </c>
      <c r="J30" s="128">
        <f t="shared" si="2"/>
        <v>0</v>
      </c>
      <c r="K30" s="16"/>
      <c r="L30" s="7"/>
    </row>
    <row r="31" spans="1:12" x14ac:dyDescent="0.35">
      <c r="A31" s="125" t="s">
        <v>28</v>
      </c>
      <c r="B31" s="53">
        <f>SUM(B4:B30)</f>
        <v>267</v>
      </c>
      <c r="C31" s="53">
        <f>SUM(C4:C30)</f>
        <v>156</v>
      </c>
      <c r="D31" s="53">
        <f>SUM(D4:D30)</f>
        <v>143</v>
      </c>
      <c r="E31" s="53">
        <f>SUM(E4:E30)</f>
        <v>109</v>
      </c>
      <c r="F31" s="53">
        <f>SUM(F4:F30)</f>
        <v>103</v>
      </c>
      <c r="G31" s="128">
        <f t="shared" si="0"/>
        <v>0.5842696629213483</v>
      </c>
      <c r="H31" s="128">
        <f t="shared" si="3"/>
        <v>0.76223776223776218</v>
      </c>
      <c r="I31" s="128">
        <f t="shared" si="3"/>
        <v>0.94495412844036697</v>
      </c>
      <c r="J31" s="128">
        <f t="shared" si="2"/>
        <v>0.38576779026217228</v>
      </c>
      <c r="K31" s="16"/>
      <c r="L31" s="7"/>
    </row>
    <row r="32" spans="1:12" x14ac:dyDescent="0.35">
      <c r="A32" s="45"/>
      <c r="B32" s="7"/>
      <c r="C32" s="7"/>
      <c r="D32" s="7"/>
      <c r="E32" s="7"/>
      <c r="F32" s="7"/>
      <c r="G32" s="7"/>
      <c r="H32" s="7"/>
      <c r="I32" s="7"/>
      <c r="J32" s="7"/>
      <c r="K32" s="16"/>
      <c r="L32" s="7"/>
    </row>
    <row r="33" spans="1:12" ht="16" thickBot="1" x14ac:dyDescent="0.4">
      <c r="A33" s="460" t="s">
        <v>27</v>
      </c>
      <c r="B33" s="460"/>
      <c r="C33" s="460"/>
      <c r="D33" s="460"/>
      <c r="E33" s="460"/>
      <c r="F33" s="460"/>
      <c r="G33" s="460"/>
      <c r="H33" s="460"/>
      <c r="I33" s="460"/>
      <c r="J33" s="460"/>
      <c r="K33" s="16"/>
      <c r="L33" s="7"/>
    </row>
    <row r="34" spans="1:12" ht="31.5" thickBot="1" x14ac:dyDescent="0.4">
      <c r="A34" s="75" t="s">
        <v>51</v>
      </c>
      <c r="B34" s="76" t="s">
        <v>31</v>
      </c>
      <c r="C34" s="76" t="s">
        <v>32</v>
      </c>
      <c r="D34" s="77" t="s">
        <v>33</v>
      </c>
      <c r="E34" s="77" t="s">
        <v>34</v>
      </c>
      <c r="F34" s="77" t="s">
        <v>35</v>
      </c>
      <c r="G34" s="90" t="s">
        <v>36</v>
      </c>
      <c r="H34" s="90" t="s">
        <v>37</v>
      </c>
      <c r="I34" s="90" t="s">
        <v>38</v>
      </c>
      <c r="J34" s="91" t="s">
        <v>39</v>
      </c>
      <c r="K34" s="16"/>
      <c r="L34" s="7"/>
    </row>
    <row r="35" spans="1:12" x14ac:dyDescent="0.35">
      <c r="A35" s="248" t="s">
        <v>269</v>
      </c>
      <c r="B35" s="249">
        <v>20</v>
      </c>
      <c r="C35" s="249">
        <v>6</v>
      </c>
      <c r="D35" s="249">
        <v>6</v>
      </c>
      <c r="E35" s="249">
        <v>6</v>
      </c>
      <c r="F35" s="249">
        <v>5</v>
      </c>
      <c r="G35" s="127">
        <f>IFERROR(C35/B35,0)</f>
        <v>0.3</v>
      </c>
      <c r="H35" s="127">
        <f>IFERROR(E35/D35,0)</f>
        <v>1</v>
      </c>
      <c r="I35" s="127">
        <f>IFERROR(F35/E35,0)</f>
        <v>0.83333333333333337</v>
      </c>
      <c r="J35" s="127">
        <f>IFERROR(F35/B35,0)</f>
        <v>0.25</v>
      </c>
      <c r="K35" s="16"/>
      <c r="L35" s="7"/>
    </row>
    <row r="36" spans="1:12" ht="20.25" customHeight="1" x14ac:dyDescent="0.35">
      <c r="A36" s="248" t="s">
        <v>272</v>
      </c>
      <c r="B36" s="249">
        <v>10</v>
      </c>
      <c r="C36" s="249">
        <v>1</v>
      </c>
      <c r="D36" s="249">
        <v>1</v>
      </c>
      <c r="E36" s="249">
        <v>1</v>
      </c>
      <c r="F36" s="249">
        <v>1</v>
      </c>
      <c r="G36" s="128">
        <f t="shared" ref="G36:G62" si="4">IFERROR(C36/B36,0)</f>
        <v>0.1</v>
      </c>
      <c r="H36" s="128">
        <f t="shared" ref="H36:I51" si="5">IFERROR(E36/D36,0)</f>
        <v>1</v>
      </c>
      <c r="I36" s="128">
        <f t="shared" si="5"/>
        <v>1</v>
      </c>
      <c r="J36" s="128">
        <f t="shared" ref="J36:J62" si="6">IFERROR(F36/B36,0)</f>
        <v>0.1</v>
      </c>
      <c r="K36" s="16"/>
      <c r="L36" s="7"/>
    </row>
    <row r="37" spans="1:12" x14ac:dyDescent="0.35">
      <c r="A37" s="248" t="s">
        <v>277</v>
      </c>
      <c r="B37" s="249">
        <v>35</v>
      </c>
      <c r="C37" s="249">
        <v>7</v>
      </c>
      <c r="D37" s="249">
        <v>7</v>
      </c>
      <c r="E37" s="249">
        <v>7</v>
      </c>
      <c r="F37" s="249">
        <v>6</v>
      </c>
      <c r="G37" s="128">
        <f t="shared" si="4"/>
        <v>0.2</v>
      </c>
      <c r="H37" s="128">
        <f t="shared" si="5"/>
        <v>1</v>
      </c>
      <c r="I37" s="128">
        <f t="shared" si="5"/>
        <v>0.8571428571428571</v>
      </c>
      <c r="J37" s="128">
        <f t="shared" si="6"/>
        <v>0.17142857142857143</v>
      </c>
      <c r="K37" s="16"/>
      <c r="L37" s="7"/>
    </row>
    <row r="38" spans="1:12" x14ac:dyDescent="0.35">
      <c r="A38" s="248" t="s">
        <v>278</v>
      </c>
      <c r="B38" s="249">
        <v>6</v>
      </c>
      <c r="C38" s="249">
        <v>8</v>
      </c>
      <c r="D38" s="249">
        <v>7</v>
      </c>
      <c r="E38" s="249">
        <v>7</v>
      </c>
      <c r="F38" s="249">
        <v>6</v>
      </c>
      <c r="G38" s="128">
        <f t="shared" si="4"/>
        <v>1.3333333333333333</v>
      </c>
      <c r="H38" s="128">
        <f t="shared" si="5"/>
        <v>1</v>
      </c>
      <c r="I38" s="128">
        <f t="shared" si="5"/>
        <v>0.8571428571428571</v>
      </c>
      <c r="J38" s="128">
        <f t="shared" si="6"/>
        <v>1</v>
      </c>
      <c r="K38" s="12"/>
    </row>
    <row r="39" spans="1:12" ht="19.5" customHeight="1" x14ac:dyDescent="0.35">
      <c r="A39" s="248" t="s">
        <v>280</v>
      </c>
      <c r="B39" s="249">
        <v>10</v>
      </c>
      <c r="C39" s="249">
        <v>2</v>
      </c>
      <c r="D39" s="249">
        <v>2</v>
      </c>
      <c r="E39" s="249">
        <v>1</v>
      </c>
      <c r="F39" s="249">
        <v>1</v>
      </c>
      <c r="G39" s="128">
        <f t="shared" si="4"/>
        <v>0.2</v>
      </c>
      <c r="H39" s="128">
        <f t="shared" si="5"/>
        <v>0.5</v>
      </c>
      <c r="I39" s="128">
        <f t="shared" si="5"/>
        <v>1</v>
      </c>
      <c r="J39" s="128">
        <f t="shared" si="6"/>
        <v>0.1</v>
      </c>
      <c r="K39" s="12"/>
    </row>
    <row r="40" spans="1:12" ht="20.25" customHeight="1" x14ac:dyDescent="0.35">
      <c r="A40" s="248" t="s">
        <v>282</v>
      </c>
      <c r="B40" s="249">
        <v>1</v>
      </c>
      <c r="C40" s="249">
        <v>5</v>
      </c>
      <c r="D40" s="249">
        <v>5</v>
      </c>
      <c r="E40" s="249">
        <v>5</v>
      </c>
      <c r="F40" s="249">
        <v>5</v>
      </c>
      <c r="G40" s="128">
        <f t="shared" si="4"/>
        <v>5</v>
      </c>
      <c r="H40" s="128">
        <f t="shared" si="5"/>
        <v>1</v>
      </c>
      <c r="I40" s="128">
        <f t="shared" si="5"/>
        <v>1</v>
      </c>
      <c r="J40" s="128">
        <f t="shared" si="6"/>
        <v>5</v>
      </c>
      <c r="K40" s="12"/>
    </row>
    <row r="41" spans="1:12" ht="19.5" customHeight="1" x14ac:dyDescent="0.35">
      <c r="A41" s="248" t="s">
        <v>283</v>
      </c>
      <c r="B41" s="249">
        <v>7</v>
      </c>
      <c r="C41" s="249">
        <v>20</v>
      </c>
      <c r="D41" s="249">
        <v>20</v>
      </c>
      <c r="E41" s="249">
        <v>20</v>
      </c>
      <c r="F41" s="249">
        <v>19</v>
      </c>
      <c r="G41" s="128">
        <f t="shared" si="4"/>
        <v>2.8571428571428572</v>
      </c>
      <c r="H41" s="128">
        <f t="shared" si="5"/>
        <v>1</v>
      </c>
      <c r="I41" s="128">
        <f t="shared" si="5"/>
        <v>0.95</v>
      </c>
      <c r="J41" s="128">
        <f t="shared" si="6"/>
        <v>2.7142857142857144</v>
      </c>
      <c r="K41" s="12"/>
    </row>
    <row r="42" spans="1:12" ht="18.75" customHeight="1" x14ac:dyDescent="0.35">
      <c r="A42" s="248" t="s">
        <v>285</v>
      </c>
      <c r="B42" s="249">
        <v>1</v>
      </c>
      <c r="C42" s="249">
        <v>3</v>
      </c>
      <c r="D42" s="249">
        <v>3</v>
      </c>
      <c r="E42" s="249">
        <v>3</v>
      </c>
      <c r="F42" s="249">
        <v>3</v>
      </c>
      <c r="G42" s="128">
        <f t="shared" si="4"/>
        <v>3</v>
      </c>
      <c r="H42" s="128">
        <f t="shared" si="5"/>
        <v>1</v>
      </c>
      <c r="I42" s="128">
        <f t="shared" si="5"/>
        <v>1</v>
      </c>
      <c r="J42" s="128">
        <f t="shared" si="6"/>
        <v>3</v>
      </c>
      <c r="K42" s="12"/>
    </row>
    <row r="43" spans="1:12" ht="21.75" customHeight="1" x14ac:dyDescent="0.35">
      <c r="A43" s="19"/>
      <c r="B43" s="55"/>
      <c r="C43" s="55"/>
      <c r="D43" s="55"/>
      <c r="E43" s="55"/>
      <c r="F43" s="55"/>
      <c r="G43" s="128">
        <f t="shared" si="4"/>
        <v>0</v>
      </c>
      <c r="H43" s="128">
        <f t="shared" si="5"/>
        <v>0</v>
      </c>
      <c r="I43" s="128">
        <f t="shared" si="5"/>
        <v>0</v>
      </c>
      <c r="J43" s="128">
        <f t="shared" si="6"/>
        <v>0</v>
      </c>
      <c r="K43" s="12"/>
    </row>
    <row r="44" spans="1:12" x14ac:dyDescent="0.35">
      <c r="A44" s="19"/>
      <c r="B44" s="44"/>
      <c r="C44" s="44"/>
      <c r="D44" s="55"/>
      <c r="E44" s="55"/>
      <c r="F44" s="55"/>
      <c r="G44" s="128">
        <f t="shared" si="4"/>
        <v>0</v>
      </c>
      <c r="H44" s="128">
        <f t="shared" si="5"/>
        <v>0</v>
      </c>
      <c r="I44" s="128">
        <f t="shared" si="5"/>
        <v>0</v>
      </c>
      <c r="J44" s="128">
        <f t="shared" si="6"/>
        <v>0</v>
      </c>
      <c r="K44" s="12"/>
    </row>
    <row r="45" spans="1:12" x14ac:dyDescent="0.35">
      <c r="A45" s="19"/>
      <c r="B45" s="2"/>
      <c r="C45" s="2"/>
      <c r="D45" s="2"/>
      <c r="E45" s="2"/>
      <c r="F45" s="2"/>
      <c r="G45" s="128">
        <f t="shared" si="4"/>
        <v>0</v>
      </c>
      <c r="H45" s="128">
        <f t="shared" si="5"/>
        <v>0</v>
      </c>
      <c r="I45" s="128">
        <f t="shared" si="5"/>
        <v>0</v>
      </c>
      <c r="J45" s="128">
        <f t="shared" si="6"/>
        <v>0</v>
      </c>
      <c r="K45" s="12"/>
    </row>
    <row r="46" spans="1:12" x14ac:dyDescent="0.35">
      <c r="A46" s="19"/>
      <c r="B46" s="2"/>
      <c r="C46" s="2"/>
      <c r="D46" s="2"/>
      <c r="E46" s="2"/>
      <c r="F46" s="2"/>
      <c r="G46" s="128">
        <f t="shared" si="4"/>
        <v>0</v>
      </c>
      <c r="H46" s="128">
        <f t="shared" si="5"/>
        <v>0</v>
      </c>
      <c r="I46" s="128">
        <f t="shared" si="5"/>
        <v>0</v>
      </c>
      <c r="J46" s="128">
        <f t="shared" si="6"/>
        <v>0</v>
      </c>
      <c r="K46" s="12"/>
    </row>
    <row r="47" spans="1:12" x14ac:dyDescent="0.35">
      <c r="A47" s="19"/>
      <c r="B47" s="2"/>
      <c r="C47" s="2"/>
      <c r="D47" s="2"/>
      <c r="E47" s="2"/>
      <c r="F47" s="2"/>
      <c r="G47" s="128">
        <f t="shared" si="4"/>
        <v>0</v>
      </c>
      <c r="H47" s="128">
        <f t="shared" si="5"/>
        <v>0</v>
      </c>
      <c r="I47" s="128">
        <f t="shared" si="5"/>
        <v>0</v>
      </c>
      <c r="J47" s="128">
        <f t="shared" si="6"/>
        <v>0</v>
      </c>
      <c r="K47" s="12"/>
    </row>
    <row r="48" spans="1:12" x14ac:dyDescent="0.35">
      <c r="A48" s="19"/>
      <c r="B48" s="2"/>
      <c r="C48" s="2"/>
      <c r="D48" s="2"/>
      <c r="E48" s="2"/>
      <c r="F48" s="2"/>
      <c r="G48" s="128">
        <f t="shared" si="4"/>
        <v>0</v>
      </c>
      <c r="H48" s="128">
        <f t="shared" si="5"/>
        <v>0</v>
      </c>
      <c r="I48" s="128">
        <f t="shared" si="5"/>
        <v>0</v>
      </c>
      <c r="J48" s="128">
        <f t="shared" si="6"/>
        <v>0</v>
      </c>
      <c r="K48" s="12"/>
    </row>
    <row r="49" spans="1:11" x14ac:dyDescent="0.35">
      <c r="A49" s="19"/>
      <c r="B49" s="2"/>
      <c r="C49" s="2"/>
      <c r="D49" s="2"/>
      <c r="E49" s="2"/>
      <c r="F49" s="2"/>
      <c r="G49" s="128">
        <f t="shared" si="4"/>
        <v>0</v>
      </c>
      <c r="H49" s="128">
        <f t="shared" si="5"/>
        <v>0</v>
      </c>
      <c r="I49" s="128">
        <f t="shared" si="5"/>
        <v>0</v>
      </c>
      <c r="J49" s="128">
        <f t="shared" si="6"/>
        <v>0</v>
      </c>
      <c r="K49" s="12"/>
    </row>
    <row r="50" spans="1:11" x14ac:dyDescent="0.35">
      <c r="A50" s="19"/>
      <c r="B50" s="2"/>
      <c r="C50" s="2"/>
      <c r="D50" s="2"/>
      <c r="E50" s="2"/>
      <c r="F50" s="2"/>
      <c r="G50" s="128">
        <f t="shared" si="4"/>
        <v>0</v>
      </c>
      <c r="H50" s="128">
        <f t="shared" si="5"/>
        <v>0</v>
      </c>
      <c r="I50" s="128">
        <f t="shared" si="5"/>
        <v>0</v>
      </c>
      <c r="J50" s="128">
        <f t="shared" si="6"/>
        <v>0</v>
      </c>
      <c r="K50" s="12"/>
    </row>
    <row r="51" spans="1:11" x14ac:dyDescent="0.35">
      <c r="A51" s="19"/>
      <c r="B51" s="2"/>
      <c r="C51" s="2"/>
      <c r="D51" s="2"/>
      <c r="E51" s="2"/>
      <c r="F51" s="2"/>
      <c r="G51" s="128">
        <f t="shared" si="4"/>
        <v>0</v>
      </c>
      <c r="H51" s="128">
        <f t="shared" si="5"/>
        <v>0</v>
      </c>
      <c r="I51" s="128">
        <f t="shared" si="5"/>
        <v>0</v>
      </c>
      <c r="J51" s="128">
        <f t="shared" si="6"/>
        <v>0</v>
      </c>
      <c r="K51" s="12"/>
    </row>
    <row r="52" spans="1:11" x14ac:dyDescent="0.35">
      <c r="A52" s="19"/>
      <c r="B52" s="2"/>
      <c r="C52" s="2"/>
      <c r="D52" s="2"/>
      <c r="E52" s="2"/>
      <c r="F52" s="2"/>
      <c r="G52" s="128">
        <f t="shared" si="4"/>
        <v>0</v>
      </c>
      <c r="H52" s="128">
        <f t="shared" ref="H52:I62" si="7">IFERROR(E52/D52,0)</f>
        <v>0</v>
      </c>
      <c r="I52" s="128">
        <f t="shared" si="7"/>
        <v>0</v>
      </c>
      <c r="J52" s="128">
        <f t="shared" si="6"/>
        <v>0</v>
      </c>
      <c r="K52" s="12"/>
    </row>
    <row r="53" spans="1:11" x14ac:dyDescent="0.35">
      <c r="A53" s="19"/>
      <c r="B53" s="2"/>
      <c r="C53" s="2"/>
      <c r="D53" s="2"/>
      <c r="E53" s="2"/>
      <c r="F53" s="2"/>
      <c r="G53" s="128">
        <f t="shared" si="4"/>
        <v>0</v>
      </c>
      <c r="H53" s="128">
        <f t="shared" si="7"/>
        <v>0</v>
      </c>
      <c r="I53" s="128">
        <f t="shared" si="7"/>
        <v>0</v>
      </c>
      <c r="J53" s="128">
        <f t="shared" si="6"/>
        <v>0</v>
      </c>
      <c r="K53" s="12"/>
    </row>
    <row r="54" spans="1:11" ht="20.25" customHeight="1" x14ac:dyDescent="0.35">
      <c r="A54" s="19"/>
      <c r="B54" s="2"/>
      <c r="C54" s="2"/>
      <c r="D54" s="2"/>
      <c r="E54" s="2"/>
      <c r="F54" s="2"/>
      <c r="G54" s="128">
        <f t="shared" si="4"/>
        <v>0</v>
      </c>
      <c r="H54" s="128">
        <f t="shared" si="7"/>
        <v>0</v>
      </c>
      <c r="I54" s="128">
        <f t="shared" si="7"/>
        <v>0</v>
      </c>
      <c r="J54" s="128">
        <f t="shared" si="6"/>
        <v>0</v>
      </c>
      <c r="K54" s="12"/>
    </row>
    <row r="55" spans="1:11" x14ac:dyDescent="0.35">
      <c r="A55" s="19"/>
      <c r="B55" s="2"/>
      <c r="C55" s="2"/>
      <c r="D55" s="2"/>
      <c r="E55" s="2"/>
      <c r="F55" s="2"/>
      <c r="G55" s="128">
        <f t="shared" si="4"/>
        <v>0</v>
      </c>
      <c r="H55" s="128">
        <f t="shared" si="7"/>
        <v>0</v>
      </c>
      <c r="I55" s="128">
        <f t="shared" si="7"/>
        <v>0</v>
      </c>
      <c r="J55" s="128">
        <f t="shared" si="6"/>
        <v>0</v>
      </c>
      <c r="K55" s="12"/>
    </row>
    <row r="56" spans="1:11" ht="20.25" customHeight="1" x14ac:dyDescent="0.35">
      <c r="A56" s="19"/>
      <c r="B56" s="2"/>
      <c r="C56" s="2"/>
      <c r="D56" s="2"/>
      <c r="E56" s="2"/>
      <c r="F56" s="2"/>
      <c r="G56" s="128">
        <f t="shared" si="4"/>
        <v>0</v>
      </c>
      <c r="H56" s="128">
        <f t="shared" si="7"/>
        <v>0</v>
      </c>
      <c r="I56" s="128">
        <f t="shared" si="7"/>
        <v>0</v>
      </c>
      <c r="J56" s="128">
        <f t="shared" si="6"/>
        <v>0</v>
      </c>
      <c r="K56" s="12"/>
    </row>
    <row r="57" spans="1:11" ht="18" customHeight="1" x14ac:dyDescent="0.35">
      <c r="A57" s="19"/>
      <c r="B57" s="2"/>
      <c r="C57" s="2"/>
      <c r="D57" s="2"/>
      <c r="E57" s="2"/>
      <c r="F57" s="2"/>
      <c r="G57" s="128">
        <f t="shared" si="4"/>
        <v>0</v>
      </c>
      <c r="H57" s="128">
        <f t="shared" si="7"/>
        <v>0</v>
      </c>
      <c r="I57" s="128">
        <f t="shared" si="7"/>
        <v>0</v>
      </c>
      <c r="J57" s="128">
        <f t="shared" si="6"/>
        <v>0</v>
      </c>
      <c r="K57" s="12"/>
    </row>
    <row r="58" spans="1:11" ht="17.25" customHeight="1" x14ac:dyDescent="0.35">
      <c r="A58" s="19"/>
      <c r="B58" s="2"/>
      <c r="C58" s="2"/>
      <c r="D58" s="2"/>
      <c r="E58" s="2"/>
      <c r="F58" s="2"/>
      <c r="G58" s="128">
        <f t="shared" si="4"/>
        <v>0</v>
      </c>
      <c r="H58" s="128">
        <f t="shared" si="7"/>
        <v>0</v>
      </c>
      <c r="I58" s="128">
        <f t="shared" si="7"/>
        <v>0</v>
      </c>
      <c r="J58" s="128">
        <f t="shared" si="6"/>
        <v>0</v>
      </c>
      <c r="K58" s="12"/>
    </row>
    <row r="59" spans="1:11" ht="18" customHeight="1" x14ac:dyDescent="0.35">
      <c r="A59" s="19"/>
      <c r="B59" s="2"/>
      <c r="C59" s="2"/>
      <c r="D59" s="2"/>
      <c r="E59" s="2"/>
      <c r="F59" s="2"/>
      <c r="G59" s="128">
        <f t="shared" si="4"/>
        <v>0</v>
      </c>
      <c r="H59" s="128">
        <f t="shared" si="7"/>
        <v>0</v>
      </c>
      <c r="I59" s="128">
        <f t="shared" si="7"/>
        <v>0</v>
      </c>
      <c r="J59" s="128">
        <f t="shared" si="6"/>
        <v>0</v>
      </c>
      <c r="K59" s="12"/>
    </row>
    <row r="60" spans="1:11" ht="18" customHeight="1" x14ac:dyDescent="0.35">
      <c r="A60" s="19"/>
      <c r="B60" s="2"/>
      <c r="C60" s="2"/>
      <c r="D60" s="2"/>
      <c r="E60" s="2"/>
      <c r="F60" s="2"/>
      <c r="G60" s="128">
        <f t="shared" si="4"/>
        <v>0</v>
      </c>
      <c r="H60" s="128">
        <f t="shared" si="7"/>
        <v>0</v>
      </c>
      <c r="I60" s="128">
        <f t="shared" si="7"/>
        <v>0</v>
      </c>
      <c r="J60" s="128">
        <f t="shared" si="6"/>
        <v>0</v>
      </c>
      <c r="K60" s="12"/>
    </row>
    <row r="61" spans="1:11" x14ac:dyDescent="0.35">
      <c r="A61" s="44"/>
      <c r="B61" s="55"/>
      <c r="C61" s="55"/>
      <c r="D61" s="55"/>
      <c r="E61" s="55"/>
      <c r="F61" s="55"/>
      <c r="G61" s="128">
        <f t="shared" si="4"/>
        <v>0</v>
      </c>
      <c r="H61" s="128">
        <f t="shared" si="7"/>
        <v>0</v>
      </c>
      <c r="I61" s="128">
        <f t="shared" si="7"/>
        <v>0</v>
      </c>
      <c r="J61" s="128">
        <f t="shared" si="6"/>
        <v>0</v>
      </c>
      <c r="K61" s="12"/>
    </row>
    <row r="62" spans="1:11" x14ac:dyDescent="0.35">
      <c r="A62" s="125" t="s">
        <v>28</v>
      </c>
      <c r="B62" s="53">
        <f>SUM(B35:B61)</f>
        <v>90</v>
      </c>
      <c r="C62" s="53">
        <f>SUM(C35:C61)</f>
        <v>52</v>
      </c>
      <c r="D62" s="53">
        <f>SUM(D35:D61)</f>
        <v>51</v>
      </c>
      <c r="E62" s="53">
        <f>SUM(E35:E61)</f>
        <v>50</v>
      </c>
      <c r="F62" s="53">
        <f>SUM(F35:F61)</f>
        <v>46</v>
      </c>
      <c r="G62" s="128">
        <f t="shared" si="4"/>
        <v>0.57777777777777772</v>
      </c>
      <c r="H62" s="128">
        <f t="shared" si="7"/>
        <v>0.98039215686274506</v>
      </c>
      <c r="I62" s="128">
        <f t="shared" si="7"/>
        <v>0.92</v>
      </c>
      <c r="J62" s="128">
        <f t="shared" si="6"/>
        <v>0.51111111111111107</v>
      </c>
      <c r="K62" s="12"/>
    </row>
    <row r="63" spans="1:11" x14ac:dyDescent="0.35">
      <c r="K63" s="12"/>
    </row>
    <row r="64" spans="1:11" ht="16" thickBot="1" x14ac:dyDescent="0.4">
      <c r="A64" s="463" t="s">
        <v>95</v>
      </c>
      <c r="B64" s="464"/>
      <c r="C64" s="464"/>
      <c r="D64" s="464"/>
      <c r="E64" s="465"/>
      <c r="K64" s="12"/>
    </row>
    <row r="65" spans="1:11" ht="62.5" thickBot="1" x14ac:dyDescent="0.4">
      <c r="A65" s="85" t="s">
        <v>51</v>
      </c>
      <c r="B65" s="86" t="s">
        <v>32</v>
      </c>
      <c r="C65" s="87" t="s">
        <v>33</v>
      </c>
      <c r="D65" s="87" t="s">
        <v>34</v>
      </c>
      <c r="E65" s="87" t="s">
        <v>35</v>
      </c>
      <c r="F65" s="88" t="s">
        <v>113</v>
      </c>
      <c r="G65" s="88" t="s">
        <v>114</v>
      </c>
      <c r="H65" s="88" t="s">
        <v>115</v>
      </c>
      <c r="I65" s="89" t="s">
        <v>116</v>
      </c>
      <c r="K65" s="12"/>
    </row>
    <row r="66" spans="1:11" x14ac:dyDescent="0.35">
      <c r="A66" s="248" t="s">
        <v>266</v>
      </c>
      <c r="B66" s="249">
        <v>6</v>
      </c>
      <c r="C66" s="249">
        <v>5</v>
      </c>
      <c r="D66" s="249">
        <v>5</v>
      </c>
      <c r="E66" s="249">
        <v>5</v>
      </c>
      <c r="F66" s="129">
        <f>+IFERROR(B66/(C4+C35),0)*100</f>
        <v>40</v>
      </c>
      <c r="G66" s="129">
        <f>+IFERROR(C66/(D4+D35),0)*100</f>
        <v>35.714285714285715</v>
      </c>
      <c r="H66" s="129">
        <f>+IFERROR(D66/(E4+E35),0)*100</f>
        <v>35.714285714285715</v>
      </c>
      <c r="I66" s="129">
        <f>+IFERROR(E66/(F4+F35),0)*100</f>
        <v>38.461538461538467</v>
      </c>
      <c r="K66" s="12"/>
    </row>
    <row r="67" spans="1:11" x14ac:dyDescent="0.35">
      <c r="A67" s="248" t="s">
        <v>267</v>
      </c>
      <c r="B67" s="249">
        <v>7</v>
      </c>
      <c r="C67" s="249">
        <v>7</v>
      </c>
      <c r="D67" s="249">
        <v>4</v>
      </c>
      <c r="E67" s="249">
        <v>4</v>
      </c>
      <c r="F67" s="130">
        <f t="shared" ref="F67:I82" si="8">+IFERROR(B67/(C5+C36),0)*100</f>
        <v>58.333333333333336</v>
      </c>
      <c r="G67" s="130">
        <f t="shared" si="8"/>
        <v>63.636363636363633</v>
      </c>
      <c r="H67" s="130">
        <f t="shared" si="8"/>
        <v>50</v>
      </c>
      <c r="I67" s="130">
        <f t="shared" si="8"/>
        <v>57.142857142857139</v>
      </c>
      <c r="K67" s="12"/>
    </row>
    <row r="68" spans="1:11" x14ac:dyDescent="0.35">
      <c r="A68" s="248" t="s">
        <v>268</v>
      </c>
      <c r="B68" s="249">
        <v>1</v>
      </c>
      <c r="C68" s="249">
        <v>1</v>
      </c>
      <c r="D68" s="249">
        <v>1</v>
      </c>
      <c r="E68" s="249">
        <v>1</v>
      </c>
      <c r="F68" s="130">
        <f t="shared" si="8"/>
        <v>11.111111111111111</v>
      </c>
      <c r="G68" s="130">
        <f t="shared" si="8"/>
        <v>11.111111111111111</v>
      </c>
      <c r="H68" s="130">
        <f t="shared" si="8"/>
        <v>11.111111111111111</v>
      </c>
      <c r="I68" s="130">
        <f t="shared" si="8"/>
        <v>12.5</v>
      </c>
      <c r="K68" s="12"/>
    </row>
    <row r="69" spans="1:11" x14ac:dyDescent="0.35">
      <c r="A69" s="248" t="s">
        <v>292</v>
      </c>
      <c r="B69" s="249">
        <v>2</v>
      </c>
      <c r="C69" s="249">
        <v>2</v>
      </c>
      <c r="D69" s="249">
        <v>2</v>
      </c>
      <c r="E69" s="249">
        <v>2</v>
      </c>
      <c r="F69" s="130">
        <f t="shared" si="8"/>
        <v>10.526315789473683</v>
      </c>
      <c r="G69" s="130">
        <f t="shared" si="8"/>
        <v>11.76470588235294</v>
      </c>
      <c r="H69" s="130">
        <f t="shared" si="8"/>
        <v>13.333333333333334</v>
      </c>
      <c r="I69" s="130">
        <f t="shared" si="8"/>
        <v>14.285714285714285</v>
      </c>
      <c r="K69" s="12"/>
    </row>
    <row r="70" spans="1:11" x14ac:dyDescent="0.35">
      <c r="A70" s="248" t="s">
        <v>269</v>
      </c>
      <c r="B70" s="249">
        <v>8</v>
      </c>
      <c r="C70" s="249">
        <v>7</v>
      </c>
      <c r="D70" s="249">
        <v>7</v>
      </c>
      <c r="E70" s="249">
        <v>7</v>
      </c>
      <c r="F70" s="130">
        <f t="shared" si="8"/>
        <v>88.888888888888886</v>
      </c>
      <c r="G70" s="130">
        <f t="shared" si="8"/>
        <v>100</v>
      </c>
      <c r="H70" s="130">
        <f t="shared" si="8"/>
        <v>175</v>
      </c>
      <c r="I70" s="130">
        <f t="shared" si="8"/>
        <v>175</v>
      </c>
      <c r="K70" s="12"/>
    </row>
    <row r="71" spans="1:11" x14ac:dyDescent="0.35">
      <c r="A71" s="248" t="s">
        <v>270</v>
      </c>
      <c r="B71" s="249">
        <v>3</v>
      </c>
      <c r="C71" s="249">
        <v>3</v>
      </c>
      <c r="D71" s="249">
        <v>3</v>
      </c>
      <c r="E71" s="249">
        <v>3</v>
      </c>
      <c r="F71" s="130">
        <f t="shared" si="8"/>
        <v>37.5</v>
      </c>
      <c r="G71" s="130">
        <f t="shared" si="8"/>
        <v>37.5</v>
      </c>
      <c r="H71" s="130">
        <f t="shared" si="8"/>
        <v>37.5</v>
      </c>
      <c r="I71" s="130">
        <f t="shared" si="8"/>
        <v>37.5</v>
      </c>
      <c r="K71" s="12"/>
    </row>
    <row r="72" spans="1:11" x14ac:dyDescent="0.35">
      <c r="A72" s="248" t="s">
        <v>271</v>
      </c>
      <c r="B72" s="249">
        <v>10</v>
      </c>
      <c r="C72" s="249">
        <v>10</v>
      </c>
      <c r="D72" s="249">
        <v>8</v>
      </c>
      <c r="E72" s="249">
        <v>8</v>
      </c>
      <c r="F72" s="130">
        <f t="shared" si="8"/>
        <v>21.276595744680851</v>
      </c>
      <c r="G72" s="130">
        <f t="shared" si="8"/>
        <v>22.222222222222221</v>
      </c>
      <c r="H72" s="130">
        <f t="shared" si="8"/>
        <v>18.604651162790699</v>
      </c>
      <c r="I72" s="130">
        <f t="shared" si="8"/>
        <v>19.512195121951219</v>
      </c>
      <c r="K72" s="12"/>
    </row>
    <row r="73" spans="1:11" x14ac:dyDescent="0.35">
      <c r="A73" s="248" t="s">
        <v>272</v>
      </c>
      <c r="B73" s="249">
        <v>1</v>
      </c>
      <c r="C73" s="249">
        <v>1</v>
      </c>
      <c r="D73" s="249">
        <v>1</v>
      </c>
      <c r="E73" s="249">
        <v>1</v>
      </c>
      <c r="F73" s="130">
        <f t="shared" si="8"/>
        <v>16.666666666666664</v>
      </c>
      <c r="G73" s="130">
        <f t="shared" si="8"/>
        <v>16.666666666666664</v>
      </c>
      <c r="H73" s="130">
        <f t="shared" si="8"/>
        <v>25</v>
      </c>
      <c r="I73" s="130">
        <f t="shared" si="8"/>
        <v>25</v>
      </c>
      <c r="K73" s="12"/>
    </row>
    <row r="74" spans="1:11" x14ac:dyDescent="0.35">
      <c r="A74" s="248" t="s">
        <v>273</v>
      </c>
      <c r="B74" s="249">
        <v>3</v>
      </c>
      <c r="C74" s="249">
        <v>3</v>
      </c>
      <c r="D74" s="249">
        <v>3</v>
      </c>
      <c r="E74" s="249">
        <v>2</v>
      </c>
      <c r="F74" s="130">
        <f t="shared" si="8"/>
        <v>75</v>
      </c>
      <c r="G74" s="130">
        <f t="shared" si="8"/>
        <v>75</v>
      </c>
      <c r="H74" s="130">
        <f t="shared" si="8"/>
        <v>75</v>
      </c>
      <c r="I74" s="130">
        <f t="shared" si="8"/>
        <v>66.666666666666657</v>
      </c>
      <c r="K74" s="12"/>
    </row>
    <row r="75" spans="1:11" x14ac:dyDescent="0.35">
      <c r="A75" s="248" t="s">
        <v>274</v>
      </c>
      <c r="B75" s="249">
        <v>2</v>
      </c>
      <c r="C75" s="249">
        <v>2</v>
      </c>
      <c r="D75" s="249">
        <v>2</v>
      </c>
      <c r="E75" s="249">
        <v>2</v>
      </c>
      <c r="F75" s="130">
        <f t="shared" si="8"/>
        <v>100</v>
      </c>
      <c r="G75" s="130">
        <f t="shared" si="8"/>
        <v>100</v>
      </c>
      <c r="H75" s="130">
        <f t="shared" si="8"/>
        <v>100</v>
      </c>
      <c r="I75" s="130">
        <f t="shared" si="8"/>
        <v>100</v>
      </c>
      <c r="K75" s="12"/>
    </row>
    <row r="76" spans="1:11" x14ac:dyDescent="0.35">
      <c r="A76" s="248" t="s">
        <v>277</v>
      </c>
      <c r="B76" s="249">
        <v>7</v>
      </c>
      <c r="C76" s="249">
        <v>6</v>
      </c>
      <c r="D76" s="249">
        <v>3</v>
      </c>
      <c r="E76" s="249">
        <v>3</v>
      </c>
      <c r="F76" s="130">
        <f t="shared" si="8"/>
        <v>41.17647058823529</v>
      </c>
      <c r="G76" s="130">
        <f t="shared" si="8"/>
        <v>37.5</v>
      </c>
      <c r="H76" s="130">
        <f t="shared" si="8"/>
        <v>37.5</v>
      </c>
      <c r="I76" s="130">
        <f t="shared" si="8"/>
        <v>37.5</v>
      </c>
      <c r="K76" s="12"/>
    </row>
    <row r="77" spans="1:11" x14ac:dyDescent="0.35">
      <c r="A77" s="248" t="s">
        <v>278</v>
      </c>
      <c r="B77" s="249">
        <v>9</v>
      </c>
      <c r="C77" s="249">
        <v>9</v>
      </c>
      <c r="D77" s="249">
        <v>6</v>
      </c>
      <c r="E77" s="249">
        <v>5</v>
      </c>
      <c r="F77" s="130">
        <f t="shared" si="8"/>
        <v>60</v>
      </c>
      <c r="G77" s="130">
        <f t="shared" si="8"/>
        <v>64.285714285714292</v>
      </c>
      <c r="H77" s="130">
        <f t="shared" si="8"/>
        <v>75</v>
      </c>
      <c r="I77" s="130">
        <f t="shared" si="8"/>
        <v>62.5</v>
      </c>
      <c r="K77" s="12"/>
    </row>
    <row r="78" spans="1:11" x14ac:dyDescent="0.35">
      <c r="A78" s="248" t="s">
        <v>279</v>
      </c>
      <c r="B78" s="249">
        <v>3</v>
      </c>
      <c r="C78" s="249">
        <v>3</v>
      </c>
      <c r="D78" s="249">
        <v>2</v>
      </c>
      <c r="E78" s="249">
        <v>1</v>
      </c>
      <c r="F78" s="130">
        <f t="shared" si="8"/>
        <v>37.5</v>
      </c>
      <c r="G78" s="130">
        <f t="shared" si="8"/>
        <v>42.857142857142854</v>
      </c>
      <c r="H78" s="130">
        <f t="shared" si="8"/>
        <v>40</v>
      </c>
      <c r="I78" s="130">
        <f t="shared" si="8"/>
        <v>25</v>
      </c>
      <c r="K78" s="12"/>
    </row>
    <row r="79" spans="1:11" x14ac:dyDescent="0.35">
      <c r="A79" s="248" t="s">
        <v>510</v>
      </c>
      <c r="B79" s="249">
        <v>3</v>
      </c>
      <c r="C79" s="249">
        <v>2</v>
      </c>
      <c r="D79" s="249">
        <v>1</v>
      </c>
      <c r="E79" s="249">
        <v>1</v>
      </c>
      <c r="F79" s="130">
        <f t="shared" si="8"/>
        <v>150</v>
      </c>
      <c r="G79" s="130">
        <f t="shared" si="8"/>
        <v>100</v>
      </c>
      <c r="H79" s="130">
        <f t="shared" si="8"/>
        <v>100</v>
      </c>
      <c r="I79" s="130">
        <f t="shared" si="8"/>
        <v>100</v>
      </c>
      <c r="K79" s="12"/>
    </row>
    <row r="80" spans="1:11" x14ac:dyDescent="0.35">
      <c r="A80" s="248" t="s">
        <v>282</v>
      </c>
      <c r="B80" s="249">
        <v>2</v>
      </c>
      <c r="C80" s="249">
        <v>2</v>
      </c>
      <c r="D80" s="249">
        <v>1</v>
      </c>
      <c r="E80" s="249">
        <v>1</v>
      </c>
      <c r="F80" s="130">
        <f t="shared" si="8"/>
        <v>25</v>
      </c>
      <c r="G80" s="130">
        <f t="shared" si="8"/>
        <v>28.571428571428569</v>
      </c>
      <c r="H80" s="130">
        <f t="shared" si="8"/>
        <v>33.333333333333329</v>
      </c>
      <c r="I80" s="130">
        <f t="shared" si="8"/>
        <v>33.333333333333329</v>
      </c>
      <c r="K80" s="12"/>
    </row>
    <row r="81" spans="1:11" x14ac:dyDescent="0.35">
      <c r="A81" s="248" t="s">
        <v>283</v>
      </c>
      <c r="B81" s="249">
        <v>16</v>
      </c>
      <c r="C81" s="249">
        <v>15</v>
      </c>
      <c r="D81" s="249">
        <v>15</v>
      </c>
      <c r="E81" s="249">
        <v>14</v>
      </c>
      <c r="F81" s="130">
        <f t="shared" si="8"/>
        <v>200</v>
      </c>
      <c r="G81" s="130">
        <f t="shared" si="8"/>
        <v>214.28571428571428</v>
      </c>
      <c r="H81" s="130">
        <f t="shared" si="8"/>
        <v>250</v>
      </c>
      <c r="I81" s="130">
        <f t="shared" si="8"/>
        <v>233.33333333333334</v>
      </c>
      <c r="K81" s="12"/>
    </row>
    <row r="82" spans="1:11" x14ac:dyDescent="0.35">
      <c r="A82" s="248" t="s">
        <v>285</v>
      </c>
      <c r="B82" s="249">
        <v>3</v>
      </c>
      <c r="C82" s="249">
        <v>3</v>
      </c>
      <c r="D82" s="249">
        <v>3</v>
      </c>
      <c r="E82" s="249">
        <v>3</v>
      </c>
      <c r="F82" s="130">
        <f t="shared" si="8"/>
        <v>16.666666666666664</v>
      </c>
      <c r="G82" s="130">
        <f t="shared" si="8"/>
        <v>17.647058823529413</v>
      </c>
      <c r="H82" s="130">
        <f t="shared" si="8"/>
        <v>18.75</v>
      </c>
      <c r="I82" s="130">
        <f t="shared" si="8"/>
        <v>21.428571428571427</v>
      </c>
      <c r="K82" s="12"/>
    </row>
    <row r="83" spans="1:11" x14ac:dyDescent="0.35">
      <c r="A83" s="19"/>
      <c r="B83" s="2"/>
      <c r="C83" s="2"/>
      <c r="D83" s="2"/>
      <c r="E83" s="2"/>
      <c r="F83" s="130">
        <f t="shared" ref="F83:I93" si="9">+IFERROR(B83/(C21+C52),0)*100</f>
        <v>0</v>
      </c>
      <c r="G83" s="130">
        <f t="shared" si="9"/>
        <v>0</v>
      </c>
      <c r="H83" s="130">
        <f t="shared" si="9"/>
        <v>0</v>
      </c>
      <c r="I83" s="130">
        <f t="shared" si="9"/>
        <v>0</v>
      </c>
      <c r="K83" s="12"/>
    </row>
    <row r="84" spans="1:11" x14ac:dyDescent="0.35">
      <c r="A84" s="19"/>
      <c r="B84" s="2"/>
      <c r="C84" s="2"/>
      <c r="D84" s="2"/>
      <c r="E84" s="2"/>
      <c r="F84" s="130">
        <f t="shared" si="9"/>
        <v>0</v>
      </c>
      <c r="G84" s="130">
        <f t="shared" si="9"/>
        <v>0</v>
      </c>
      <c r="H84" s="130">
        <f t="shared" si="9"/>
        <v>0</v>
      </c>
      <c r="I84" s="130">
        <f t="shared" si="9"/>
        <v>0</v>
      </c>
      <c r="K84" s="12"/>
    </row>
    <row r="85" spans="1:11" x14ac:dyDescent="0.35">
      <c r="A85" s="19"/>
      <c r="B85" s="2"/>
      <c r="C85" s="2"/>
      <c r="D85" s="2"/>
      <c r="E85" s="2"/>
      <c r="F85" s="130">
        <f t="shared" si="9"/>
        <v>0</v>
      </c>
      <c r="G85" s="130">
        <f t="shared" si="9"/>
        <v>0</v>
      </c>
      <c r="H85" s="130">
        <f t="shared" si="9"/>
        <v>0</v>
      </c>
      <c r="I85" s="130">
        <f t="shared" si="9"/>
        <v>0</v>
      </c>
      <c r="K85" s="12"/>
    </row>
    <row r="86" spans="1:11" x14ac:dyDescent="0.35">
      <c r="A86" s="19"/>
      <c r="B86" s="2"/>
      <c r="C86" s="2"/>
      <c r="D86" s="2"/>
      <c r="E86" s="2"/>
      <c r="F86" s="130">
        <f t="shared" si="9"/>
        <v>0</v>
      </c>
      <c r="G86" s="130">
        <f t="shared" si="9"/>
        <v>0</v>
      </c>
      <c r="H86" s="130">
        <f t="shared" si="9"/>
        <v>0</v>
      </c>
      <c r="I86" s="130">
        <f t="shared" si="9"/>
        <v>0</v>
      </c>
      <c r="K86" s="12"/>
    </row>
    <row r="87" spans="1:11" x14ac:dyDescent="0.35">
      <c r="A87" s="19"/>
      <c r="B87" s="2"/>
      <c r="C87" s="2"/>
      <c r="D87" s="2"/>
      <c r="E87" s="2"/>
      <c r="F87" s="130">
        <f t="shared" si="9"/>
        <v>0</v>
      </c>
      <c r="G87" s="130">
        <f t="shared" si="9"/>
        <v>0</v>
      </c>
      <c r="H87" s="130">
        <f t="shared" si="9"/>
        <v>0</v>
      </c>
      <c r="I87" s="130">
        <f t="shared" si="9"/>
        <v>0</v>
      </c>
      <c r="K87" s="12"/>
    </row>
    <row r="88" spans="1:11" x14ac:dyDescent="0.35">
      <c r="A88" s="19"/>
      <c r="B88" s="2"/>
      <c r="C88" s="2"/>
      <c r="D88" s="2"/>
      <c r="E88" s="2"/>
      <c r="F88" s="130">
        <f t="shared" si="9"/>
        <v>0</v>
      </c>
      <c r="G88" s="130">
        <f t="shared" si="9"/>
        <v>0</v>
      </c>
      <c r="H88" s="130">
        <f t="shared" si="9"/>
        <v>0</v>
      </c>
      <c r="I88" s="130">
        <f t="shared" si="9"/>
        <v>0</v>
      </c>
      <c r="K88" s="12"/>
    </row>
    <row r="89" spans="1:11" x14ac:dyDescent="0.35">
      <c r="A89" s="19"/>
      <c r="B89" s="2"/>
      <c r="C89" s="2"/>
      <c r="D89" s="2"/>
      <c r="E89" s="2"/>
      <c r="F89" s="130">
        <f t="shared" si="9"/>
        <v>0</v>
      </c>
      <c r="G89" s="130">
        <f t="shared" si="9"/>
        <v>0</v>
      </c>
      <c r="H89" s="130">
        <f t="shared" si="9"/>
        <v>0</v>
      </c>
      <c r="I89" s="130">
        <f t="shared" si="9"/>
        <v>0</v>
      </c>
      <c r="K89" s="12"/>
    </row>
    <row r="90" spans="1:11" x14ac:dyDescent="0.35">
      <c r="A90" s="19"/>
      <c r="B90" s="2"/>
      <c r="C90" s="2"/>
      <c r="D90" s="2"/>
      <c r="E90" s="2"/>
      <c r="F90" s="130">
        <f t="shared" si="9"/>
        <v>0</v>
      </c>
      <c r="G90" s="130">
        <f t="shared" si="9"/>
        <v>0</v>
      </c>
      <c r="H90" s="130">
        <f t="shared" si="9"/>
        <v>0</v>
      </c>
      <c r="I90" s="130">
        <f t="shared" si="9"/>
        <v>0</v>
      </c>
      <c r="K90" s="12"/>
    </row>
    <row r="91" spans="1:11" x14ac:dyDescent="0.35">
      <c r="A91" s="19"/>
      <c r="B91" s="2"/>
      <c r="C91" s="2"/>
      <c r="D91" s="2"/>
      <c r="E91" s="2"/>
      <c r="F91" s="130">
        <f t="shared" si="9"/>
        <v>0</v>
      </c>
      <c r="G91" s="130">
        <f t="shared" si="9"/>
        <v>0</v>
      </c>
      <c r="H91" s="130">
        <f t="shared" si="9"/>
        <v>0</v>
      </c>
      <c r="I91" s="130">
        <f t="shared" si="9"/>
        <v>0</v>
      </c>
      <c r="K91" s="12"/>
    </row>
    <row r="92" spans="1:11" x14ac:dyDescent="0.35">
      <c r="A92" s="44"/>
      <c r="B92" s="2"/>
      <c r="C92" s="2"/>
      <c r="D92" s="2"/>
      <c r="E92" s="2"/>
      <c r="F92" s="130">
        <f>+IFERROR(B92/(C30+C61),0)*100</f>
        <v>0</v>
      </c>
      <c r="G92" s="130">
        <f t="shared" si="9"/>
        <v>0</v>
      </c>
      <c r="H92" s="130">
        <f t="shared" si="9"/>
        <v>0</v>
      </c>
      <c r="I92" s="130">
        <f t="shared" si="9"/>
        <v>0</v>
      </c>
      <c r="K92" s="12"/>
    </row>
    <row r="93" spans="1:11" x14ac:dyDescent="0.35">
      <c r="A93" s="125" t="s">
        <v>28</v>
      </c>
      <c r="B93" s="53">
        <f>SUM(B66:B92)</f>
        <v>86</v>
      </c>
      <c r="C93" s="53">
        <f>SUM(C66:C92)</f>
        <v>81</v>
      </c>
      <c r="D93" s="53">
        <f>SUM(D66:D92)</f>
        <v>67</v>
      </c>
      <c r="E93" s="53">
        <f>SUM(E66:E92)</f>
        <v>63</v>
      </c>
      <c r="F93" s="130">
        <f t="shared" si="9"/>
        <v>41.346153846153847</v>
      </c>
      <c r="G93" s="130">
        <f t="shared" si="9"/>
        <v>41.75257731958763</v>
      </c>
      <c r="H93" s="130">
        <f t="shared" si="9"/>
        <v>42.138364779874216</v>
      </c>
      <c r="I93" s="130">
        <f t="shared" si="9"/>
        <v>42.281879194630875</v>
      </c>
      <c r="K93" s="12"/>
    </row>
    <row r="94" spans="1:11" x14ac:dyDescent="0.35">
      <c r="A94" s="7"/>
      <c r="B94" s="7"/>
      <c r="C94" s="7"/>
      <c r="E94" s="7"/>
      <c r="I94" s="39"/>
      <c r="K94" s="12"/>
    </row>
    <row r="95" spans="1:11" x14ac:dyDescent="0.35">
      <c r="A95" s="16"/>
      <c r="B95" s="16"/>
      <c r="C95" s="16"/>
      <c r="D95" s="16"/>
      <c r="E95" s="16"/>
      <c r="K95" s="12"/>
    </row>
    <row r="96" spans="1:11" ht="17.25" customHeight="1" thickBot="1" x14ac:dyDescent="0.4">
      <c r="A96" s="467" t="s">
        <v>96</v>
      </c>
      <c r="B96" s="467"/>
      <c r="C96" s="467"/>
      <c r="D96" s="467"/>
      <c r="E96" s="467"/>
      <c r="F96" s="7"/>
      <c r="G96" s="7"/>
      <c r="H96" s="7"/>
      <c r="I96" s="7"/>
      <c r="K96" s="12"/>
    </row>
    <row r="97" spans="1:11" ht="62.5" thickBot="1" x14ac:dyDescent="0.4">
      <c r="A97" s="85" t="s">
        <v>51</v>
      </c>
      <c r="B97" s="86" t="s">
        <v>32</v>
      </c>
      <c r="C97" s="87" t="s">
        <v>33</v>
      </c>
      <c r="D97" s="87" t="s">
        <v>34</v>
      </c>
      <c r="E97" s="87" t="s">
        <v>35</v>
      </c>
      <c r="F97" s="88" t="s">
        <v>113</v>
      </c>
      <c r="G97" s="88" t="s">
        <v>114</v>
      </c>
      <c r="H97" s="88" t="s">
        <v>115</v>
      </c>
      <c r="I97" s="89" t="s">
        <v>116</v>
      </c>
      <c r="K97" s="12"/>
    </row>
    <row r="98" spans="1:11" x14ac:dyDescent="0.35">
      <c r="A98" s="248" t="s">
        <v>266</v>
      </c>
      <c r="B98" s="249">
        <v>2</v>
      </c>
      <c r="C98" s="249">
        <v>2</v>
      </c>
      <c r="D98" s="249">
        <v>2</v>
      </c>
      <c r="E98" s="249">
        <v>2</v>
      </c>
      <c r="F98" s="129">
        <f t="shared" ref="F98:I113" si="10">+IFERROR(B98/(C4+C35),0)*100</f>
        <v>13.333333333333334</v>
      </c>
      <c r="G98" s="129">
        <f t="shared" si="10"/>
        <v>14.285714285714285</v>
      </c>
      <c r="H98" s="129">
        <f t="shared" si="10"/>
        <v>14.285714285714285</v>
      </c>
      <c r="I98" s="129">
        <f t="shared" si="10"/>
        <v>15.384615384615385</v>
      </c>
      <c r="K98" s="12"/>
    </row>
    <row r="99" spans="1:11" x14ac:dyDescent="0.35">
      <c r="A99" s="248" t="s">
        <v>267</v>
      </c>
      <c r="B99" s="249">
        <v>1</v>
      </c>
      <c r="C99" s="249">
        <v>0</v>
      </c>
      <c r="D99" s="249">
        <v>0</v>
      </c>
      <c r="E99" s="249">
        <v>0</v>
      </c>
      <c r="F99" s="130">
        <f t="shared" si="10"/>
        <v>8.3333333333333321</v>
      </c>
      <c r="G99" s="130">
        <f t="shared" si="10"/>
        <v>0</v>
      </c>
      <c r="H99" s="130">
        <f t="shared" si="10"/>
        <v>0</v>
      </c>
      <c r="I99" s="130">
        <f t="shared" si="10"/>
        <v>0</v>
      </c>
      <c r="K99" s="12"/>
    </row>
    <row r="100" spans="1:11" x14ac:dyDescent="0.35">
      <c r="A100" s="248" t="s">
        <v>292</v>
      </c>
      <c r="B100" s="249">
        <v>1</v>
      </c>
      <c r="C100" s="249">
        <v>1</v>
      </c>
      <c r="D100" s="249">
        <v>1</v>
      </c>
      <c r="E100" s="249">
        <v>1</v>
      </c>
      <c r="F100" s="130">
        <f t="shared" si="10"/>
        <v>11.111111111111111</v>
      </c>
      <c r="G100" s="130">
        <f t="shared" si="10"/>
        <v>11.111111111111111</v>
      </c>
      <c r="H100" s="130">
        <f t="shared" si="10"/>
        <v>11.111111111111111</v>
      </c>
      <c r="I100" s="130">
        <f t="shared" si="10"/>
        <v>12.5</v>
      </c>
      <c r="K100" s="12"/>
    </row>
    <row r="101" spans="1:11" x14ac:dyDescent="0.35">
      <c r="A101" s="248" t="s">
        <v>271</v>
      </c>
      <c r="B101" s="249">
        <v>13</v>
      </c>
      <c r="C101" s="249">
        <v>12</v>
      </c>
      <c r="D101" s="249">
        <v>12</v>
      </c>
      <c r="E101" s="249">
        <v>11</v>
      </c>
      <c r="F101" s="130">
        <f t="shared" si="10"/>
        <v>68.421052631578945</v>
      </c>
      <c r="G101" s="130">
        <f t="shared" si="10"/>
        <v>70.588235294117652</v>
      </c>
      <c r="H101" s="130">
        <f t="shared" si="10"/>
        <v>80</v>
      </c>
      <c r="I101" s="130">
        <f t="shared" si="10"/>
        <v>78.571428571428569</v>
      </c>
      <c r="K101" s="12"/>
    </row>
    <row r="102" spans="1:11" x14ac:dyDescent="0.35">
      <c r="A102" s="248" t="s">
        <v>277</v>
      </c>
      <c r="B102" s="249">
        <v>2</v>
      </c>
      <c r="C102" s="249">
        <v>2</v>
      </c>
      <c r="D102" s="249">
        <v>2</v>
      </c>
      <c r="E102" s="249">
        <v>2</v>
      </c>
      <c r="F102" s="130">
        <f t="shared" si="10"/>
        <v>22.222222222222221</v>
      </c>
      <c r="G102" s="130">
        <f t="shared" si="10"/>
        <v>28.571428571428569</v>
      </c>
      <c r="H102" s="130">
        <f t="shared" si="10"/>
        <v>50</v>
      </c>
      <c r="I102" s="130">
        <f t="shared" si="10"/>
        <v>50</v>
      </c>
      <c r="K102" s="12"/>
    </row>
    <row r="103" spans="1:11" x14ac:dyDescent="0.35">
      <c r="A103" s="248" t="s">
        <v>279</v>
      </c>
      <c r="B103" s="249">
        <v>2</v>
      </c>
      <c r="C103" s="249">
        <v>1</v>
      </c>
      <c r="D103" s="249">
        <v>0</v>
      </c>
      <c r="E103" s="249">
        <v>0</v>
      </c>
      <c r="F103" s="130">
        <f t="shared" si="10"/>
        <v>25</v>
      </c>
      <c r="G103" s="130">
        <f t="shared" si="10"/>
        <v>12.5</v>
      </c>
      <c r="H103" s="130">
        <f t="shared" si="10"/>
        <v>0</v>
      </c>
      <c r="I103" s="130">
        <f t="shared" si="10"/>
        <v>0</v>
      </c>
      <c r="K103" s="12"/>
    </row>
    <row r="104" spans="1:11" x14ac:dyDescent="0.35">
      <c r="A104" s="248" t="s">
        <v>280</v>
      </c>
      <c r="B104" s="249">
        <v>1</v>
      </c>
      <c r="C104" s="249">
        <v>1</v>
      </c>
      <c r="D104" s="249">
        <v>1</v>
      </c>
      <c r="E104" s="249">
        <v>1</v>
      </c>
      <c r="F104" s="130">
        <f t="shared" si="10"/>
        <v>2.1276595744680851</v>
      </c>
      <c r="G104" s="130">
        <f t="shared" si="10"/>
        <v>2.2222222222222223</v>
      </c>
      <c r="H104" s="130">
        <f t="shared" si="10"/>
        <v>2.3255813953488373</v>
      </c>
      <c r="I104" s="130">
        <f t="shared" si="10"/>
        <v>2.4390243902439024</v>
      </c>
      <c r="K104" s="12"/>
    </row>
    <row r="105" spans="1:11" x14ac:dyDescent="0.35">
      <c r="A105" s="248" t="s">
        <v>510</v>
      </c>
      <c r="B105" s="249">
        <v>2</v>
      </c>
      <c r="C105" s="249">
        <v>2</v>
      </c>
      <c r="D105" s="249">
        <v>1</v>
      </c>
      <c r="E105" s="249">
        <v>1</v>
      </c>
      <c r="F105" s="130">
        <f t="shared" si="10"/>
        <v>33.333333333333329</v>
      </c>
      <c r="G105" s="130">
        <f t="shared" si="10"/>
        <v>33.333333333333329</v>
      </c>
      <c r="H105" s="130">
        <f t="shared" si="10"/>
        <v>25</v>
      </c>
      <c r="I105" s="130">
        <f t="shared" si="10"/>
        <v>25</v>
      </c>
      <c r="K105" s="12"/>
    </row>
    <row r="106" spans="1:11" x14ac:dyDescent="0.35">
      <c r="A106" s="248" t="s">
        <v>282</v>
      </c>
      <c r="B106" s="249">
        <v>1</v>
      </c>
      <c r="C106" s="249">
        <v>1</v>
      </c>
      <c r="D106" s="249">
        <v>1</v>
      </c>
      <c r="E106" s="249">
        <v>1</v>
      </c>
      <c r="F106" s="130">
        <f t="shared" si="10"/>
        <v>25</v>
      </c>
      <c r="G106" s="130">
        <f t="shared" si="10"/>
        <v>25</v>
      </c>
      <c r="H106" s="130">
        <f t="shared" si="10"/>
        <v>25</v>
      </c>
      <c r="I106" s="130">
        <f t="shared" si="10"/>
        <v>33.333333333333329</v>
      </c>
      <c r="K106" s="12"/>
    </row>
    <row r="107" spans="1:11" x14ac:dyDescent="0.35">
      <c r="A107" s="248" t="s">
        <v>283</v>
      </c>
      <c r="B107" s="249">
        <v>2</v>
      </c>
      <c r="C107" s="249">
        <v>2</v>
      </c>
      <c r="D107" s="249">
        <v>2</v>
      </c>
      <c r="E107" s="249">
        <v>1</v>
      </c>
      <c r="F107" s="130">
        <f t="shared" si="10"/>
        <v>100</v>
      </c>
      <c r="G107" s="130">
        <f t="shared" si="10"/>
        <v>100</v>
      </c>
      <c r="H107" s="130">
        <f t="shared" si="10"/>
        <v>100</v>
      </c>
      <c r="I107" s="130">
        <f t="shared" si="10"/>
        <v>50</v>
      </c>
      <c r="K107" s="12"/>
    </row>
    <row r="108" spans="1:11" x14ac:dyDescent="0.35">
      <c r="A108" s="19"/>
      <c r="B108" s="2"/>
      <c r="C108" s="2"/>
      <c r="D108" s="2"/>
      <c r="E108" s="2"/>
      <c r="F108" s="130">
        <f t="shared" si="10"/>
        <v>0</v>
      </c>
      <c r="G108" s="130">
        <f t="shared" si="10"/>
        <v>0</v>
      </c>
      <c r="H108" s="130">
        <f t="shared" si="10"/>
        <v>0</v>
      </c>
      <c r="I108" s="130">
        <f t="shared" si="10"/>
        <v>0</v>
      </c>
      <c r="K108" s="12"/>
    </row>
    <row r="109" spans="1:11" x14ac:dyDescent="0.35">
      <c r="A109" s="19"/>
      <c r="B109" s="2"/>
      <c r="C109" s="2"/>
      <c r="D109" s="2"/>
      <c r="E109" s="2"/>
      <c r="F109" s="130">
        <f t="shared" si="10"/>
        <v>0</v>
      </c>
      <c r="G109" s="130">
        <f t="shared" si="10"/>
        <v>0</v>
      </c>
      <c r="H109" s="130">
        <f t="shared" si="10"/>
        <v>0</v>
      </c>
      <c r="I109" s="130">
        <f t="shared" si="10"/>
        <v>0</v>
      </c>
      <c r="K109" s="12"/>
    </row>
    <row r="110" spans="1:11" x14ac:dyDescent="0.35">
      <c r="A110" s="19"/>
      <c r="B110" s="2"/>
      <c r="C110" s="2"/>
      <c r="D110" s="2"/>
      <c r="E110" s="2"/>
      <c r="F110" s="130">
        <f t="shared" si="10"/>
        <v>0</v>
      </c>
      <c r="G110" s="130">
        <f t="shared" si="10"/>
        <v>0</v>
      </c>
      <c r="H110" s="130">
        <f t="shared" si="10"/>
        <v>0</v>
      </c>
      <c r="I110" s="130">
        <f t="shared" si="10"/>
        <v>0</v>
      </c>
      <c r="K110" s="12"/>
    </row>
    <row r="111" spans="1:11" x14ac:dyDescent="0.35">
      <c r="A111" s="19"/>
      <c r="B111" s="2"/>
      <c r="C111" s="2"/>
      <c r="D111" s="2"/>
      <c r="E111" s="2"/>
      <c r="F111" s="130">
        <f t="shared" si="10"/>
        <v>0</v>
      </c>
      <c r="G111" s="130">
        <f t="shared" si="10"/>
        <v>0</v>
      </c>
      <c r="H111" s="130">
        <f t="shared" si="10"/>
        <v>0</v>
      </c>
      <c r="I111" s="130">
        <f t="shared" si="10"/>
        <v>0</v>
      </c>
      <c r="K111" s="12"/>
    </row>
    <row r="112" spans="1:11" x14ac:dyDescent="0.35">
      <c r="A112" s="19"/>
      <c r="B112" s="2"/>
      <c r="C112" s="2"/>
      <c r="D112" s="2"/>
      <c r="E112" s="2"/>
      <c r="F112" s="130">
        <f t="shared" si="10"/>
        <v>0</v>
      </c>
      <c r="G112" s="130">
        <f t="shared" si="10"/>
        <v>0</v>
      </c>
      <c r="H112" s="130">
        <f t="shared" si="10"/>
        <v>0</v>
      </c>
      <c r="I112" s="130">
        <f t="shared" si="10"/>
        <v>0</v>
      </c>
      <c r="K112" s="12"/>
    </row>
    <row r="113" spans="1:11" x14ac:dyDescent="0.35">
      <c r="A113" s="19"/>
      <c r="B113" s="2"/>
      <c r="C113" s="2"/>
      <c r="D113" s="2"/>
      <c r="E113" s="2"/>
      <c r="F113" s="130">
        <f t="shared" si="10"/>
        <v>0</v>
      </c>
      <c r="G113" s="130">
        <f t="shared" si="10"/>
        <v>0</v>
      </c>
      <c r="H113" s="130">
        <f t="shared" si="10"/>
        <v>0</v>
      </c>
      <c r="I113" s="130">
        <f t="shared" si="10"/>
        <v>0</v>
      </c>
      <c r="K113" s="12"/>
    </row>
    <row r="114" spans="1:11" x14ac:dyDescent="0.35">
      <c r="A114" s="19"/>
      <c r="B114" s="2"/>
      <c r="C114" s="2"/>
      <c r="D114" s="2"/>
      <c r="E114" s="2"/>
      <c r="F114" s="130">
        <f t="shared" ref="F114:I125" si="11">+IFERROR(B114/(C20+C51),0)*100</f>
        <v>0</v>
      </c>
      <c r="G114" s="130">
        <f t="shared" si="11"/>
        <v>0</v>
      </c>
      <c r="H114" s="130">
        <f t="shared" si="11"/>
        <v>0</v>
      </c>
      <c r="I114" s="130">
        <f t="shared" si="11"/>
        <v>0</v>
      </c>
      <c r="K114" s="12"/>
    </row>
    <row r="115" spans="1:11" x14ac:dyDescent="0.35">
      <c r="A115" s="19"/>
      <c r="B115" s="2"/>
      <c r="C115" s="2"/>
      <c r="D115" s="2"/>
      <c r="E115" s="2"/>
      <c r="F115" s="130">
        <f t="shared" si="11"/>
        <v>0</v>
      </c>
      <c r="G115" s="130">
        <f t="shared" si="11"/>
        <v>0</v>
      </c>
      <c r="H115" s="130">
        <f t="shared" si="11"/>
        <v>0</v>
      </c>
      <c r="I115" s="130">
        <f t="shared" si="11"/>
        <v>0</v>
      </c>
      <c r="K115" s="12"/>
    </row>
    <row r="116" spans="1:11" x14ac:dyDescent="0.35">
      <c r="A116" s="19"/>
      <c r="B116" s="2"/>
      <c r="C116" s="2"/>
      <c r="D116" s="2"/>
      <c r="E116" s="2"/>
      <c r="F116" s="130">
        <f t="shared" si="11"/>
        <v>0</v>
      </c>
      <c r="G116" s="130">
        <f t="shared" si="11"/>
        <v>0</v>
      </c>
      <c r="H116" s="130">
        <f t="shared" si="11"/>
        <v>0</v>
      </c>
      <c r="I116" s="130">
        <f t="shared" si="11"/>
        <v>0</v>
      </c>
      <c r="K116" s="12"/>
    </row>
    <row r="117" spans="1:11" x14ac:dyDescent="0.35">
      <c r="A117" s="19"/>
      <c r="B117" s="2"/>
      <c r="C117" s="2"/>
      <c r="D117" s="2"/>
      <c r="E117" s="2"/>
      <c r="F117" s="130">
        <f t="shared" si="11"/>
        <v>0</v>
      </c>
      <c r="G117" s="130">
        <f t="shared" si="11"/>
        <v>0</v>
      </c>
      <c r="H117" s="130">
        <f t="shared" si="11"/>
        <v>0</v>
      </c>
      <c r="I117" s="130">
        <f t="shared" si="11"/>
        <v>0</v>
      </c>
      <c r="K117" s="12"/>
    </row>
    <row r="118" spans="1:11" x14ac:dyDescent="0.35">
      <c r="A118" s="19"/>
      <c r="B118" s="2"/>
      <c r="C118" s="2"/>
      <c r="D118" s="2"/>
      <c r="E118" s="2"/>
      <c r="F118" s="130">
        <f t="shared" si="11"/>
        <v>0</v>
      </c>
      <c r="G118" s="130">
        <f t="shared" si="11"/>
        <v>0</v>
      </c>
      <c r="H118" s="130">
        <f t="shared" si="11"/>
        <v>0</v>
      </c>
      <c r="I118" s="130">
        <f t="shared" si="11"/>
        <v>0</v>
      </c>
      <c r="K118" s="12"/>
    </row>
    <row r="119" spans="1:11" x14ac:dyDescent="0.35">
      <c r="A119" s="19"/>
      <c r="B119" s="2"/>
      <c r="C119" s="2"/>
      <c r="D119" s="2"/>
      <c r="E119" s="2"/>
      <c r="F119" s="130">
        <f t="shared" si="11"/>
        <v>0</v>
      </c>
      <c r="G119" s="130">
        <f t="shared" si="11"/>
        <v>0</v>
      </c>
      <c r="H119" s="130">
        <f t="shared" si="11"/>
        <v>0</v>
      </c>
      <c r="I119" s="130">
        <f t="shared" si="11"/>
        <v>0</v>
      </c>
      <c r="K119" s="12"/>
    </row>
    <row r="120" spans="1:11" x14ac:dyDescent="0.35">
      <c r="A120" s="19"/>
      <c r="B120" s="2"/>
      <c r="C120" s="2"/>
      <c r="D120" s="2"/>
      <c r="E120" s="2"/>
      <c r="F120" s="130">
        <f t="shared" si="11"/>
        <v>0</v>
      </c>
      <c r="G120" s="130">
        <f t="shared" si="11"/>
        <v>0</v>
      </c>
      <c r="H120" s="130">
        <f t="shared" si="11"/>
        <v>0</v>
      </c>
      <c r="I120" s="130">
        <f t="shared" si="11"/>
        <v>0</v>
      </c>
      <c r="K120" s="12"/>
    </row>
    <row r="121" spans="1:11" x14ac:dyDescent="0.35">
      <c r="A121" s="19"/>
      <c r="B121" s="2"/>
      <c r="C121" s="2"/>
      <c r="D121" s="2"/>
      <c r="E121" s="2"/>
      <c r="F121" s="130">
        <f t="shared" si="11"/>
        <v>0</v>
      </c>
      <c r="G121" s="130">
        <f t="shared" si="11"/>
        <v>0</v>
      </c>
      <c r="H121" s="130">
        <f t="shared" si="11"/>
        <v>0</v>
      </c>
      <c r="I121" s="130">
        <f t="shared" si="11"/>
        <v>0</v>
      </c>
      <c r="K121" s="12"/>
    </row>
    <row r="122" spans="1:11" x14ac:dyDescent="0.35">
      <c r="A122" s="19"/>
      <c r="B122" s="2"/>
      <c r="C122" s="2"/>
      <c r="D122" s="2"/>
      <c r="E122" s="2"/>
      <c r="F122" s="130">
        <f t="shared" si="11"/>
        <v>0</v>
      </c>
      <c r="G122" s="130">
        <f t="shared" si="11"/>
        <v>0</v>
      </c>
      <c r="H122" s="130">
        <f t="shared" si="11"/>
        <v>0</v>
      </c>
      <c r="I122" s="130">
        <f t="shared" si="11"/>
        <v>0</v>
      </c>
      <c r="K122" s="12"/>
    </row>
    <row r="123" spans="1:11" x14ac:dyDescent="0.35">
      <c r="A123" s="19"/>
      <c r="B123" s="2"/>
      <c r="C123" s="2"/>
      <c r="D123" s="2"/>
      <c r="E123" s="2"/>
      <c r="F123" s="130">
        <f t="shared" si="11"/>
        <v>0</v>
      </c>
      <c r="G123" s="130">
        <f t="shared" si="11"/>
        <v>0</v>
      </c>
      <c r="H123" s="130">
        <f t="shared" si="11"/>
        <v>0</v>
      </c>
      <c r="I123" s="130">
        <f t="shared" si="11"/>
        <v>0</v>
      </c>
      <c r="K123" s="12"/>
    </row>
    <row r="124" spans="1:11" x14ac:dyDescent="0.35">
      <c r="A124" s="44"/>
      <c r="B124" s="2"/>
      <c r="C124" s="2"/>
      <c r="D124" s="2"/>
      <c r="E124" s="2"/>
      <c r="F124" s="130">
        <f t="shared" si="11"/>
        <v>0</v>
      </c>
      <c r="G124" s="130">
        <f t="shared" si="11"/>
        <v>0</v>
      </c>
      <c r="H124" s="130">
        <f t="shared" si="11"/>
        <v>0</v>
      </c>
      <c r="I124" s="130">
        <f t="shared" si="11"/>
        <v>0</v>
      </c>
      <c r="K124" s="12"/>
    </row>
    <row r="125" spans="1:11" x14ac:dyDescent="0.35">
      <c r="A125" s="125" t="s">
        <v>28</v>
      </c>
      <c r="B125" s="53">
        <f>SUM(B98:B124)</f>
        <v>27</v>
      </c>
      <c r="C125" s="53">
        <f>SUM(C98:C124)</f>
        <v>24</v>
      </c>
      <c r="D125" s="53">
        <f>SUM(D98:D124)</f>
        <v>22</v>
      </c>
      <c r="E125" s="53">
        <f>SUM(E98:E124)</f>
        <v>20</v>
      </c>
      <c r="F125" s="130">
        <f t="shared" si="11"/>
        <v>12.980769230769232</v>
      </c>
      <c r="G125" s="130">
        <f t="shared" si="11"/>
        <v>12.371134020618557</v>
      </c>
      <c r="H125" s="130">
        <f t="shared" si="11"/>
        <v>13.836477987421384</v>
      </c>
      <c r="I125" s="130">
        <f t="shared" si="11"/>
        <v>13.422818791946309</v>
      </c>
      <c r="K125" s="12"/>
    </row>
    <row r="126" spans="1:11" x14ac:dyDescent="0.35">
      <c r="A126" s="12"/>
      <c r="B126" s="12"/>
      <c r="C126" s="12"/>
      <c r="D126" s="12"/>
      <c r="F126" s="12"/>
      <c r="G126" s="12"/>
      <c r="H126" s="12"/>
      <c r="I126" s="12"/>
      <c r="J126" s="12"/>
      <c r="K126" s="12"/>
    </row>
    <row r="127" spans="1:11" x14ac:dyDescent="0.3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x14ac:dyDescent="0.3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x14ac:dyDescent="0.3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x14ac:dyDescent="0.3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x14ac:dyDescent="0.3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x14ac:dyDescent="0.3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x14ac:dyDescent="0.3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x14ac:dyDescent="0.3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x14ac:dyDescent="0.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x14ac:dyDescent="0.3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x14ac:dyDescent="0.3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x14ac:dyDescent="0.3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x14ac:dyDescent="0.3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x14ac:dyDescent="0.3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x14ac:dyDescent="0.3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x14ac:dyDescent="0.3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x14ac:dyDescent="0.3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x14ac:dyDescent="0.3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x14ac:dyDescent="0.3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x14ac:dyDescent="0.3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x14ac:dyDescent="0.3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x14ac:dyDescent="0.3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x14ac:dyDescent="0.3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x14ac:dyDescent="0.3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x14ac:dyDescent="0.3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x14ac:dyDescent="0.3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x14ac:dyDescent="0.3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x14ac:dyDescent="0.3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x14ac:dyDescent="0.3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x14ac:dyDescent="0.3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x14ac:dyDescent="0.3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x14ac:dyDescent="0.3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x14ac:dyDescent="0.3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x14ac:dyDescent="0.3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x14ac:dyDescent="0.3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x14ac:dyDescent="0.3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x14ac:dyDescent="0.3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x14ac:dyDescent="0.3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x14ac:dyDescent="0.3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x14ac:dyDescent="0.3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x14ac:dyDescent="0.3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x14ac:dyDescent="0.3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x14ac:dyDescent="0.3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x14ac:dyDescent="0.3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x14ac:dyDescent="0.3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x14ac:dyDescent="0.3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x14ac:dyDescent="0.3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x14ac:dyDescent="0.3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x14ac:dyDescent="0.3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x14ac:dyDescent="0.3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x14ac:dyDescent="0.3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x14ac:dyDescent="0.3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x14ac:dyDescent="0.3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x14ac:dyDescent="0.3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x14ac:dyDescent="0.3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x14ac:dyDescent="0.3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x14ac:dyDescent="0.3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x14ac:dyDescent="0.3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x14ac:dyDescent="0.3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x14ac:dyDescent="0.3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x14ac:dyDescent="0.3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x14ac:dyDescent="0.3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x14ac:dyDescent="0.3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x14ac:dyDescent="0.3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x14ac:dyDescent="0.3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x14ac:dyDescent="0.3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x14ac:dyDescent="0.3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x14ac:dyDescent="0.3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x14ac:dyDescent="0.3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x14ac:dyDescent="0.3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x14ac:dyDescent="0.3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x14ac:dyDescent="0.3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x14ac:dyDescent="0.3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x14ac:dyDescent="0.3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x14ac:dyDescent="0.3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x14ac:dyDescent="0.3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x14ac:dyDescent="0.3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x14ac:dyDescent="0.3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x14ac:dyDescent="0.3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x14ac:dyDescent="0.3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x14ac:dyDescent="0.3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x14ac:dyDescent="0.3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x14ac:dyDescent="0.3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x14ac:dyDescent="0.3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x14ac:dyDescent="0.3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x14ac:dyDescent="0.3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x14ac:dyDescent="0.3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x14ac:dyDescent="0.3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x14ac:dyDescent="0.3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x14ac:dyDescent="0.3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x14ac:dyDescent="0.3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</sheetData>
  <mergeCells count="5">
    <mergeCell ref="A33:J33"/>
    <mergeCell ref="A64:E64"/>
    <mergeCell ref="A2:J2"/>
    <mergeCell ref="A96:E96"/>
    <mergeCell ref="A1:J1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view="pageBreakPreview" zoomScale="70" zoomScaleNormal="100" zoomScaleSheetLayoutView="70" workbookViewId="0">
      <selection activeCell="N15" sqref="N15"/>
    </sheetView>
  </sheetViews>
  <sheetFormatPr defaultRowHeight="15.5" x14ac:dyDescent="0.35"/>
  <cols>
    <col min="1" max="1" width="15.83203125" bestFit="1" customWidth="1"/>
    <col min="2" max="2" width="9.08203125" customWidth="1"/>
    <col min="3" max="5" width="12.58203125" customWidth="1"/>
    <col min="6" max="6" width="12.25" customWidth="1"/>
    <col min="7" max="7" width="8.33203125" customWidth="1"/>
    <col min="8" max="8" width="9.75" customWidth="1"/>
    <col min="9" max="9" width="9.5" customWidth="1"/>
    <col min="10" max="10" width="8.33203125" customWidth="1"/>
    <col min="11" max="11" width="9.33203125" customWidth="1"/>
    <col min="14" max="14" width="9.83203125" customWidth="1"/>
    <col min="15" max="15" width="16.5" customWidth="1"/>
    <col min="16" max="16" width="9" customWidth="1"/>
  </cols>
  <sheetData>
    <row r="1" spans="1:11" ht="20.25" customHeight="1" x14ac:dyDescent="0.45">
      <c r="A1" s="462" t="s">
        <v>208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</row>
    <row r="2" spans="1:11" ht="15.75" customHeight="1" x14ac:dyDescent="0.35">
      <c r="A2" s="471" t="s">
        <v>40</v>
      </c>
      <c r="B2" s="469" t="s">
        <v>41</v>
      </c>
      <c r="C2" s="470"/>
      <c r="D2" s="2"/>
      <c r="E2" s="259"/>
      <c r="F2" s="259"/>
      <c r="G2" s="259"/>
      <c r="H2" s="469" t="s">
        <v>42</v>
      </c>
      <c r="I2" s="473"/>
      <c r="J2" s="474" t="s">
        <v>43</v>
      </c>
      <c r="K2" s="474" t="s">
        <v>44</v>
      </c>
    </row>
    <row r="3" spans="1:11" ht="15.75" customHeight="1" x14ac:dyDescent="0.35">
      <c r="A3" s="471"/>
      <c r="B3" s="260"/>
      <c r="C3" s="259"/>
      <c r="D3" s="259" t="s">
        <v>97</v>
      </c>
      <c r="E3" s="259"/>
      <c r="F3" s="259"/>
      <c r="G3" s="259"/>
      <c r="H3" s="260"/>
      <c r="I3" s="261"/>
      <c r="J3" s="474"/>
      <c r="K3" s="474"/>
    </row>
    <row r="4" spans="1:11" s="4" customFormat="1" ht="138.75" customHeight="1" x14ac:dyDescent="0.35">
      <c r="A4" s="470"/>
      <c r="B4" s="262" t="s">
        <v>2</v>
      </c>
      <c r="C4" s="43" t="s">
        <v>209</v>
      </c>
      <c r="D4" s="262" t="s">
        <v>93</v>
      </c>
      <c r="E4" s="262" t="s">
        <v>94</v>
      </c>
      <c r="F4" s="262" t="s">
        <v>265</v>
      </c>
      <c r="G4" s="262" t="s">
        <v>90</v>
      </c>
      <c r="H4" s="262" t="s">
        <v>89</v>
      </c>
      <c r="I4" s="262" t="s">
        <v>88</v>
      </c>
      <c r="J4" s="475"/>
      <c r="K4" s="475"/>
    </row>
    <row r="5" spans="1:11" x14ac:dyDescent="0.35">
      <c r="A5" s="2" t="s">
        <v>26</v>
      </c>
      <c r="B5" s="55">
        <v>1</v>
      </c>
      <c r="C5" s="2">
        <v>247</v>
      </c>
      <c r="D5" s="2">
        <v>0</v>
      </c>
      <c r="E5" s="2">
        <v>247</v>
      </c>
      <c r="F5" s="2">
        <v>0</v>
      </c>
      <c r="G5" s="328">
        <v>8</v>
      </c>
      <c r="H5" s="2">
        <v>89</v>
      </c>
      <c r="I5" s="2">
        <v>12</v>
      </c>
      <c r="J5" s="2">
        <v>107</v>
      </c>
      <c r="K5" s="2">
        <v>13</v>
      </c>
    </row>
    <row r="6" spans="1:11" x14ac:dyDescent="0.35">
      <c r="A6" s="2"/>
      <c r="B6" s="55">
        <v>2</v>
      </c>
      <c r="C6" s="2">
        <v>97</v>
      </c>
      <c r="D6" s="2">
        <v>0</v>
      </c>
      <c r="E6" s="2">
        <v>85</v>
      </c>
      <c r="F6" s="2">
        <v>12</v>
      </c>
      <c r="G6" s="2">
        <v>12</v>
      </c>
      <c r="H6" s="2">
        <v>59</v>
      </c>
      <c r="I6" s="2">
        <v>4</v>
      </c>
      <c r="J6" s="2">
        <v>59</v>
      </c>
      <c r="K6" s="2">
        <v>4</v>
      </c>
    </row>
    <row r="7" spans="1:11" x14ac:dyDescent="0.35">
      <c r="A7" s="2"/>
      <c r="B7" s="55" t="s">
        <v>3</v>
      </c>
      <c r="C7" s="263">
        <v>1302</v>
      </c>
      <c r="D7" s="2">
        <v>0</v>
      </c>
      <c r="E7" s="2">
        <v>70</v>
      </c>
      <c r="F7" s="263">
        <v>1232</v>
      </c>
      <c r="G7" s="263">
        <v>1226</v>
      </c>
      <c r="H7" s="2">
        <v>77</v>
      </c>
      <c r="I7" s="2">
        <v>5</v>
      </c>
      <c r="J7" s="2">
        <v>96</v>
      </c>
      <c r="K7" s="2">
        <v>5</v>
      </c>
    </row>
    <row r="8" spans="1:11" x14ac:dyDescent="0.35">
      <c r="A8" s="2"/>
      <c r="B8" s="55">
        <v>3</v>
      </c>
      <c r="C8" s="2">
        <v>13</v>
      </c>
      <c r="D8" s="2">
        <v>0</v>
      </c>
      <c r="E8" s="2">
        <v>12</v>
      </c>
      <c r="F8" s="2">
        <v>1</v>
      </c>
      <c r="G8" s="2">
        <v>1</v>
      </c>
      <c r="H8" s="2">
        <v>3</v>
      </c>
      <c r="I8" s="2">
        <v>3</v>
      </c>
      <c r="J8" s="2">
        <v>3</v>
      </c>
      <c r="K8" s="2">
        <v>3</v>
      </c>
    </row>
    <row r="9" spans="1:11" x14ac:dyDescent="0.35">
      <c r="A9" s="72" t="s">
        <v>133</v>
      </c>
      <c r="B9" s="125"/>
      <c r="C9" s="53">
        <f>+SUM(C5:C8)</f>
        <v>1659</v>
      </c>
      <c r="D9" s="53">
        <f t="shared" ref="D9:K9" si="0">+SUM(D5:D8)</f>
        <v>0</v>
      </c>
      <c r="E9" s="53">
        <f t="shared" si="0"/>
        <v>414</v>
      </c>
      <c r="F9" s="53">
        <f>+SUM(F5:F8)</f>
        <v>1245</v>
      </c>
      <c r="G9" s="53">
        <f t="shared" si="0"/>
        <v>1247</v>
      </c>
      <c r="H9" s="53">
        <f>+SUM(H5:H8)</f>
        <v>228</v>
      </c>
      <c r="I9" s="53">
        <f t="shared" si="0"/>
        <v>24</v>
      </c>
      <c r="J9" s="53">
        <f>+SUM(J5:J8)</f>
        <v>265</v>
      </c>
      <c r="K9" s="53">
        <f t="shared" si="0"/>
        <v>25</v>
      </c>
    </row>
    <row r="10" spans="1:11" x14ac:dyDescent="0.35">
      <c r="A10" s="2" t="s">
        <v>27</v>
      </c>
      <c r="B10" s="55">
        <v>1</v>
      </c>
      <c r="C10" s="2">
        <v>306</v>
      </c>
      <c r="D10" s="2">
        <v>306</v>
      </c>
      <c r="E10" s="2">
        <v>20</v>
      </c>
      <c r="F10" s="2">
        <v>0</v>
      </c>
      <c r="G10" s="2">
        <v>2</v>
      </c>
      <c r="H10" s="2">
        <v>20</v>
      </c>
      <c r="I10" s="2">
        <v>2</v>
      </c>
      <c r="J10" s="2">
        <v>23</v>
      </c>
      <c r="K10" s="2">
        <v>3</v>
      </c>
    </row>
    <row r="11" spans="1:11" x14ac:dyDescent="0.35">
      <c r="A11" s="2"/>
      <c r="B11" s="55">
        <v>2</v>
      </c>
      <c r="C11" s="2">
        <v>109</v>
      </c>
      <c r="D11" s="2">
        <v>109</v>
      </c>
      <c r="E11" s="2">
        <v>3</v>
      </c>
      <c r="F11" s="2">
        <v>0</v>
      </c>
      <c r="G11" s="2">
        <v>1</v>
      </c>
      <c r="H11" s="2">
        <v>2</v>
      </c>
      <c r="I11" s="2">
        <v>1</v>
      </c>
      <c r="J11" s="2">
        <v>2</v>
      </c>
      <c r="K11" s="2">
        <v>1</v>
      </c>
    </row>
    <row r="12" spans="1:11" x14ac:dyDescent="0.35">
      <c r="A12" s="2"/>
      <c r="B12" s="55" t="s">
        <v>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3" spans="1:11" x14ac:dyDescent="0.35">
      <c r="A13" s="2"/>
      <c r="B13" s="55">
        <v>3</v>
      </c>
      <c r="C13" s="2">
        <v>91</v>
      </c>
      <c r="D13" s="2">
        <v>91</v>
      </c>
      <c r="E13" s="2">
        <v>12</v>
      </c>
      <c r="F13" s="2">
        <v>0</v>
      </c>
      <c r="G13" s="2">
        <v>14</v>
      </c>
      <c r="H13" s="2">
        <v>2</v>
      </c>
      <c r="I13" s="2">
        <v>7</v>
      </c>
      <c r="J13" s="2">
        <v>2</v>
      </c>
      <c r="K13" s="2">
        <v>9</v>
      </c>
    </row>
    <row r="14" spans="1:11" x14ac:dyDescent="0.35">
      <c r="A14" s="72" t="s">
        <v>134</v>
      </c>
      <c r="B14" s="125"/>
      <c r="C14" s="53">
        <f>+SUM(C10:C13)</f>
        <v>506</v>
      </c>
      <c r="D14" s="53">
        <f>+SUM(D10:D13)</f>
        <v>506</v>
      </c>
      <c r="E14" s="53">
        <f>+SUM(E10:E13)</f>
        <v>35</v>
      </c>
      <c r="F14" s="53">
        <f>+SUM(F10:F13)</f>
        <v>0</v>
      </c>
      <c r="G14" s="53">
        <f>+SUM(G10:G13)</f>
        <v>17</v>
      </c>
      <c r="H14" s="53">
        <f t="shared" ref="H14:K14" si="1">+SUM(H10:H13)</f>
        <v>24</v>
      </c>
      <c r="I14" s="53">
        <f t="shared" si="1"/>
        <v>10</v>
      </c>
      <c r="J14" s="53">
        <f t="shared" si="1"/>
        <v>27</v>
      </c>
      <c r="K14" s="53">
        <f t="shared" si="1"/>
        <v>13</v>
      </c>
    </row>
    <row r="15" spans="1:11" x14ac:dyDescent="0.35">
      <c r="A15" s="264" t="s">
        <v>135</v>
      </c>
      <c r="B15" s="125">
        <v>1</v>
      </c>
      <c r="C15" s="53">
        <f>+C5+C10</f>
        <v>553</v>
      </c>
      <c r="D15" s="53">
        <f t="shared" ref="D15:K15" si="2">+D5+D10</f>
        <v>306</v>
      </c>
      <c r="E15" s="53">
        <f t="shared" si="2"/>
        <v>267</v>
      </c>
      <c r="F15" s="53">
        <f t="shared" ref="F15" si="3">+F5+F10</f>
        <v>0</v>
      </c>
      <c r="G15" s="53">
        <f t="shared" si="2"/>
        <v>10</v>
      </c>
      <c r="H15" s="53">
        <f>+H5+H10</f>
        <v>109</v>
      </c>
      <c r="I15" s="53">
        <f t="shared" si="2"/>
        <v>14</v>
      </c>
      <c r="J15" s="53">
        <f>+J5+J10</f>
        <v>130</v>
      </c>
      <c r="K15" s="53">
        <f t="shared" si="2"/>
        <v>16</v>
      </c>
    </row>
    <row r="16" spans="1:11" x14ac:dyDescent="0.35">
      <c r="A16" s="264"/>
      <c r="B16" s="125">
        <v>2</v>
      </c>
      <c r="C16" s="53">
        <f t="shared" ref="C16:K16" si="4">+C6+C11</f>
        <v>206</v>
      </c>
      <c r="D16" s="53">
        <f t="shared" si="4"/>
        <v>109</v>
      </c>
      <c r="E16" s="53">
        <f t="shared" si="4"/>
        <v>88</v>
      </c>
      <c r="F16" s="53">
        <f t="shared" ref="F16" si="5">+F6+F11</f>
        <v>12</v>
      </c>
      <c r="G16" s="53">
        <f t="shared" si="4"/>
        <v>13</v>
      </c>
      <c r="H16" s="53">
        <f>+H6+H11</f>
        <v>61</v>
      </c>
      <c r="I16" s="53">
        <f t="shared" si="4"/>
        <v>5</v>
      </c>
      <c r="J16" s="53">
        <f>+J6+J11</f>
        <v>61</v>
      </c>
      <c r="K16" s="53">
        <f t="shared" si="4"/>
        <v>5</v>
      </c>
    </row>
    <row r="17" spans="1:15" x14ac:dyDescent="0.35">
      <c r="A17" s="264"/>
      <c r="B17" s="125" t="s">
        <v>3</v>
      </c>
      <c r="C17" s="53">
        <f t="shared" ref="C17:G18" si="6">+C7+C12</f>
        <v>1302</v>
      </c>
      <c r="D17" s="53">
        <f t="shared" si="6"/>
        <v>0</v>
      </c>
      <c r="E17" s="53">
        <f t="shared" si="6"/>
        <v>70</v>
      </c>
      <c r="F17" s="53">
        <f t="shared" si="6"/>
        <v>1232</v>
      </c>
      <c r="G17" s="53">
        <f t="shared" si="6"/>
        <v>1226</v>
      </c>
      <c r="H17" s="53">
        <f>+H7+H12</f>
        <v>77</v>
      </c>
      <c r="I17" s="53">
        <f t="shared" ref="I17:K17" si="7">+I7+I12</f>
        <v>5</v>
      </c>
      <c r="J17" s="53">
        <f>+J7+J12</f>
        <v>96</v>
      </c>
      <c r="K17" s="53">
        <f t="shared" si="7"/>
        <v>5</v>
      </c>
    </row>
    <row r="18" spans="1:15" x14ac:dyDescent="0.35">
      <c r="A18" s="264"/>
      <c r="B18" s="125">
        <v>3</v>
      </c>
      <c r="C18" s="53">
        <f t="shared" si="6"/>
        <v>104</v>
      </c>
      <c r="D18" s="53">
        <f t="shared" si="6"/>
        <v>91</v>
      </c>
      <c r="E18" s="53">
        <f t="shared" si="6"/>
        <v>24</v>
      </c>
      <c r="F18" s="53">
        <f t="shared" si="6"/>
        <v>1</v>
      </c>
      <c r="G18" s="53">
        <f t="shared" si="6"/>
        <v>15</v>
      </c>
      <c r="H18" s="53">
        <f>+H8+H13</f>
        <v>5</v>
      </c>
      <c r="I18" s="53">
        <f t="shared" ref="I18:K18" si="8">+I8+I13</f>
        <v>10</v>
      </c>
      <c r="J18" s="53">
        <f>+J8+J13</f>
        <v>5</v>
      </c>
      <c r="K18" s="53">
        <f t="shared" si="8"/>
        <v>12</v>
      </c>
    </row>
    <row r="19" spans="1:15" x14ac:dyDescent="0.35">
      <c r="A19" s="133" t="s">
        <v>28</v>
      </c>
      <c r="B19" s="125"/>
      <c r="C19" s="53">
        <f>+SUM(C15:C18)</f>
        <v>2165</v>
      </c>
      <c r="D19" s="53">
        <f t="shared" ref="D19:K19" si="9">+SUM(D15:D18)</f>
        <v>506</v>
      </c>
      <c r="E19" s="53">
        <f t="shared" si="9"/>
        <v>449</v>
      </c>
      <c r="F19" s="53">
        <f t="shared" ref="F19" si="10">+SUM(F15:F18)</f>
        <v>1245</v>
      </c>
      <c r="G19" s="53">
        <f t="shared" si="9"/>
        <v>1264</v>
      </c>
      <c r="H19" s="53">
        <f t="shared" si="9"/>
        <v>252</v>
      </c>
      <c r="I19" s="53">
        <f t="shared" si="9"/>
        <v>34</v>
      </c>
      <c r="J19" s="53">
        <f t="shared" si="9"/>
        <v>292</v>
      </c>
      <c r="K19" s="53">
        <f t="shared" si="9"/>
        <v>38</v>
      </c>
    </row>
    <row r="20" spans="1:15" x14ac:dyDescent="0.35">
      <c r="A20" s="7"/>
      <c r="B20" s="45"/>
      <c r="C20" s="7"/>
      <c r="D20" s="7"/>
      <c r="E20" s="7"/>
      <c r="F20" s="7"/>
      <c r="G20" s="7"/>
      <c r="H20" s="7"/>
      <c r="I20" s="7"/>
      <c r="J20" s="7"/>
      <c r="K20" s="7"/>
    </row>
    <row r="21" spans="1:15" s="4" customFormat="1" ht="128.25" customHeight="1" x14ac:dyDescent="0.35">
      <c r="A21" s="251"/>
      <c r="B21" s="252"/>
      <c r="C21" s="251"/>
      <c r="D21" s="251"/>
      <c r="E21" s="251"/>
      <c r="F21" s="251"/>
      <c r="G21" s="251"/>
      <c r="H21" s="251"/>
      <c r="I21" s="251"/>
      <c r="J21" s="253"/>
      <c r="K21" s="253"/>
      <c r="L21" s="253"/>
      <c r="M21" s="253"/>
      <c r="N21" s="253"/>
      <c r="O21" s="253"/>
    </row>
    <row r="22" spans="1:15" x14ac:dyDescent="0.35">
      <c r="A22" s="254"/>
      <c r="B22" s="255"/>
      <c r="C22" s="254"/>
      <c r="D22" s="254"/>
      <c r="E22" s="254"/>
      <c r="F22" s="254"/>
      <c r="G22" s="254"/>
      <c r="H22" s="254"/>
      <c r="I22" s="254"/>
      <c r="J22" s="256"/>
      <c r="K22" s="256"/>
      <c r="L22" s="256"/>
      <c r="M22" s="256"/>
      <c r="N22" s="256"/>
      <c r="O22" s="256"/>
    </row>
    <row r="23" spans="1:15" x14ac:dyDescent="0.35">
      <c r="A23" s="256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</row>
    <row r="24" spans="1:15" x14ac:dyDescent="0.35">
      <c r="A24" s="256"/>
      <c r="B24" s="256"/>
      <c r="C24" s="257"/>
      <c r="D24" s="256"/>
      <c r="E24" s="256"/>
      <c r="F24" s="257"/>
      <c r="G24" s="256"/>
      <c r="H24" s="256"/>
      <c r="I24" s="256"/>
      <c r="J24" s="257"/>
      <c r="K24" s="256"/>
      <c r="L24" s="256"/>
      <c r="M24" s="256"/>
      <c r="N24" s="256"/>
      <c r="O24" s="256"/>
    </row>
    <row r="25" spans="1:15" x14ac:dyDescent="0.35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</row>
    <row r="26" spans="1:15" x14ac:dyDescent="0.35">
      <c r="A26" s="256"/>
      <c r="B26" s="256"/>
      <c r="C26" s="257"/>
      <c r="D26" s="256"/>
      <c r="E26" s="256"/>
      <c r="F26" s="257"/>
      <c r="G26" s="256"/>
      <c r="H26" s="256"/>
      <c r="I26" s="256"/>
      <c r="J26" s="257"/>
      <c r="K26" s="256"/>
      <c r="L26" s="256"/>
      <c r="M26" s="256"/>
      <c r="N26" s="256"/>
      <c r="O26" s="256"/>
    </row>
    <row r="27" spans="1:15" x14ac:dyDescent="0.35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</row>
    <row r="28" spans="1:15" x14ac:dyDescent="0.3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</row>
    <row r="29" spans="1:15" x14ac:dyDescent="0.35">
      <c r="A29" s="256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</row>
    <row r="30" spans="1:15" x14ac:dyDescent="0.35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</row>
    <row r="31" spans="1:15" x14ac:dyDescent="0.35">
      <c r="A31" s="256"/>
      <c r="B31" s="256"/>
      <c r="C31" s="257"/>
      <c r="D31" s="256"/>
      <c r="E31" s="256"/>
      <c r="F31" s="257"/>
      <c r="G31" s="256"/>
      <c r="H31" s="256"/>
      <c r="I31" s="256"/>
      <c r="J31" s="257"/>
      <c r="K31" s="256"/>
      <c r="L31" s="256"/>
      <c r="M31" s="256"/>
      <c r="N31" s="256"/>
      <c r="O31" s="256"/>
    </row>
    <row r="32" spans="1:15" x14ac:dyDescent="0.35">
      <c r="A32" s="258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</row>
    <row r="33" spans="1:15" x14ac:dyDescent="0.35">
      <c r="A33" s="258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</row>
    <row r="35" spans="1:15" x14ac:dyDescent="0.35">
      <c r="A35" s="250" t="s">
        <v>294</v>
      </c>
    </row>
  </sheetData>
  <mergeCells count="6">
    <mergeCell ref="B2:C2"/>
    <mergeCell ref="A2:A4"/>
    <mergeCell ref="A1:K1"/>
    <mergeCell ref="H2:I2"/>
    <mergeCell ref="J2:J4"/>
    <mergeCell ref="K2:K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8C1E7D131245459CDBF9AC4B705096" ma:contentTypeVersion="0" ma:contentTypeDescription="Umožňuje vytvoriť nový dokument." ma:contentTypeScope="" ma:versionID="b041d55f5641a4b423cfb2c47dec86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0E4545-BAD6-469B-9218-C04FA07708F4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EB91AD4-7E00-4272-9828-71C5A0FDE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27</vt:i4>
      </vt:variant>
      <vt:variant>
        <vt:lpstr>Pomenované rozsahy</vt:lpstr>
      </vt:variant>
      <vt:variant>
        <vt:i4>7</vt:i4>
      </vt:variant>
    </vt:vector>
  </HeadingPairs>
  <TitlesOfParts>
    <vt:vector size="34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pozastavene, odňaté ŠP</vt:lpstr>
      <vt:lpstr>17 HI konania</vt:lpstr>
      <vt:lpstr>18 HI pozastavene,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pozastavene, odňatie '!Oblasť_tlače</vt:lpstr>
      <vt:lpstr>'T12 záverečné práce'!Oblasť_tlače</vt:lpstr>
      <vt:lpstr>'T20 Ostatné (nevýsk.) projekty'!Oblasť_tlače</vt:lpstr>
      <vt:lpstr>'T3a - I.stupeň prijatia'!Oblasť_tlače</vt:lpstr>
      <vt:lpstr>'T3C - III stupeň prijatia'!Oblasť_tlače</vt:lpstr>
      <vt:lpstr>'T9 výberové konania'!Oblasť_tlače</vt:lpstr>
    </vt:vector>
  </TitlesOfParts>
  <Company>MŠSR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Používateľ systému Windows</cp:lastModifiedBy>
  <cp:lastPrinted>2020-02-17T13:00:18Z</cp:lastPrinted>
  <dcterms:created xsi:type="dcterms:W3CDTF">2010-01-11T10:19:31Z</dcterms:created>
  <dcterms:modified xsi:type="dcterms:W3CDTF">2020-04-18T19:19:12Z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